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ภดส รวม 2565 จรรยา\"/>
    </mc:Choice>
  </mc:AlternateContent>
  <xr:revisionPtr revIDLastSave="0" documentId="13_ncr:1_{773DFC36-701C-4A5E-A5BC-EC12665F0E36}" xr6:coauthVersionLast="47" xr6:coauthVersionMax="47" xr10:uidLastSave="{00000000-0000-0000-0000-000000000000}"/>
  <bookViews>
    <workbookView xWindow="-120" yWindow="-120" windowWidth="20730" windowHeight="11160" activeTab="1" xr2:uid="{B5FE762C-C245-4DB8-9F7C-5EB0D9245A2F}"/>
  </bookViews>
  <sheets>
    <sheet name="มีชื่อ" sheetId="3" r:id="rId1"/>
    <sheet name="ประกาศ" sheetId="2" r:id="rId2"/>
  </sheets>
  <definedNames>
    <definedName name="_xlnm.Print_Titles" localSheetId="0">มีชื่อ!$1:$3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81" i="3" l="1"/>
  <c r="P2581" i="3"/>
  <c r="AL2580" i="3"/>
  <c r="AI2580" i="3"/>
  <c r="Z2580" i="3"/>
  <c r="U2580" i="3"/>
  <c r="AL2579" i="3"/>
  <c r="AJ2579" i="3"/>
  <c r="AI2579" i="3"/>
  <c r="AG2579" i="3"/>
  <c r="Z2579" i="3"/>
  <c r="V2579" i="3"/>
  <c r="U2579" i="3"/>
  <c r="S2579" i="3"/>
  <c r="AJ2578" i="3"/>
  <c r="AH2578" i="3"/>
  <c r="AG2578" i="3"/>
  <c r="Z2578" i="3"/>
  <c r="X2578" i="3"/>
  <c r="V2578" i="3"/>
  <c r="AK2556" i="3"/>
  <c r="AH2556" i="3"/>
  <c r="AA2555" i="3"/>
  <c r="Y2555" i="3" s="1"/>
  <c r="AD2549" i="3"/>
  <c r="P2549" i="3"/>
  <c r="AL2548" i="3"/>
  <c r="AI2548" i="3"/>
  <c r="Z2548" i="3"/>
  <c r="U2548" i="3"/>
  <c r="AL2547" i="3"/>
  <c r="AJ2547" i="3"/>
  <c r="AI2547" i="3"/>
  <c r="AG2547" i="3"/>
  <c r="Z2547" i="3"/>
  <c r="V2547" i="3"/>
  <c r="U2547" i="3"/>
  <c r="S2547" i="3"/>
  <c r="AJ2546" i="3"/>
  <c r="AH2546" i="3"/>
  <c r="AG2546" i="3"/>
  <c r="Z2546" i="3"/>
  <c r="X2546" i="3"/>
  <c r="V2546" i="3"/>
  <c r="AK2545" i="3"/>
  <c r="AH2545" i="3"/>
  <c r="AK2544" i="3"/>
  <c r="AH2544" i="3"/>
  <c r="AK2543" i="3"/>
  <c r="AH2543" i="3"/>
  <c r="AK2542" i="3"/>
  <c r="AH2542" i="3"/>
  <c r="AK2541" i="3"/>
  <c r="AH2541" i="3"/>
  <c r="AA2540" i="3"/>
  <c r="Y2540" i="3" s="1"/>
  <c r="AD2534" i="3"/>
  <c r="P2534" i="3"/>
  <c r="AL2533" i="3"/>
  <c r="AI2533" i="3"/>
  <c r="Z2533" i="3"/>
  <c r="U2533" i="3"/>
  <c r="AL2532" i="3"/>
  <c r="AJ2532" i="3"/>
  <c r="AI2532" i="3"/>
  <c r="AG2532" i="3"/>
  <c r="AD2532" i="3"/>
  <c r="Z2532" i="3"/>
  <c r="V2532" i="3"/>
  <c r="U2532" i="3"/>
  <c r="S2532" i="3"/>
  <c r="AJ2531" i="3"/>
  <c r="AH2531" i="3"/>
  <c r="AG2531" i="3"/>
  <c r="Z2531" i="3"/>
  <c r="X2531" i="3"/>
  <c r="V2531" i="3"/>
  <c r="AA2513" i="3"/>
  <c r="Z2513" i="3"/>
  <c r="Y2513" i="3" s="1"/>
  <c r="AD2507" i="3"/>
  <c r="P2507" i="3"/>
  <c r="AL2506" i="3"/>
  <c r="AI2506" i="3"/>
  <c r="Z2506" i="3"/>
  <c r="U2506" i="3"/>
  <c r="AL2505" i="3"/>
  <c r="AJ2505" i="3"/>
  <c r="AI2505" i="3"/>
  <c r="AG2505" i="3"/>
  <c r="Z2505" i="3"/>
  <c r="V2505" i="3"/>
  <c r="U2505" i="3"/>
  <c r="S2505" i="3"/>
  <c r="AJ2504" i="3"/>
  <c r="AH2504" i="3"/>
  <c r="AG2504" i="3"/>
  <c r="Z2504" i="3"/>
  <c r="X2504" i="3"/>
  <c r="V2504" i="3"/>
  <c r="AK2502" i="3"/>
  <c r="AH2502" i="3"/>
  <c r="AK2501" i="3"/>
  <c r="AH2501" i="3"/>
  <c r="AK2500" i="3"/>
  <c r="AH2500" i="3"/>
  <c r="AK2499" i="3"/>
  <c r="AH2499" i="3"/>
  <c r="AK2498" i="3"/>
  <c r="AH2498" i="3"/>
  <c r="AK2497" i="3"/>
  <c r="AH2497" i="3"/>
  <c r="AK2496" i="3"/>
  <c r="AH2496" i="3"/>
  <c r="AK2495" i="3"/>
  <c r="AH2495" i="3"/>
  <c r="AK2494" i="3"/>
  <c r="AH2494" i="3"/>
  <c r="AK2493" i="3"/>
  <c r="AH2493" i="3"/>
  <c r="AK2492" i="3"/>
  <c r="AH2492" i="3"/>
  <c r="AK2491" i="3"/>
  <c r="AH2491" i="3"/>
  <c r="AK2490" i="3"/>
  <c r="AA2488" i="3" s="1"/>
  <c r="AH2490" i="3"/>
  <c r="AJ2489" i="3"/>
  <c r="Z2488" i="3"/>
  <c r="AD2482" i="3"/>
  <c r="P2482" i="3"/>
  <c r="AL2481" i="3"/>
  <c r="AI2481" i="3"/>
  <c r="Z2481" i="3"/>
  <c r="U2481" i="3"/>
  <c r="AL2480" i="3"/>
  <c r="AJ2480" i="3"/>
  <c r="AI2480" i="3"/>
  <c r="AG2480" i="3"/>
  <c r="AD2480" i="3"/>
  <c r="Z2480" i="3"/>
  <c r="V2480" i="3"/>
  <c r="U2480" i="3"/>
  <c r="S2480" i="3"/>
  <c r="AJ2479" i="3"/>
  <c r="AH2479" i="3"/>
  <c r="AG2479" i="3"/>
  <c r="Z2479" i="3"/>
  <c r="X2479" i="3"/>
  <c r="V2479" i="3"/>
  <c r="Y2478" i="3"/>
  <c r="Y2477" i="3"/>
  <c r="Y2476" i="3"/>
  <c r="Y2475" i="3"/>
  <c r="Y2474" i="3"/>
  <c r="AK2473" i="3"/>
  <c r="AK2472" i="3"/>
  <c r="AK2471" i="3"/>
  <c r="AH2471" i="3"/>
  <c r="AK2470" i="3"/>
  <c r="AH2469" i="3"/>
  <c r="AK2469" i="3" s="1"/>
  <c r="AH2468" i="3"/>
  <c r="AK2468" i="3" s="1"/>
  <c r="AH2467" i="3"/>
  <c r="AK2467" i="3" s="1"/>
  <c r="AK2466" i="3"/>
  <c r="AK2465" i="3"/>
  <c r="AK2464" i="3"/>
  <c r="AK2463" i="3"/>
  <c r="AK2462" i="3"/>
  <c r="AK2461" i="3"/>
  <c r="AK2460" i="3"/>
  <c r="AK2459" i="3"/>
  <c r="AK2458" i="3"/>
  <c r="AK2457" i="3"/>
  <c r="AK2456" i="3"/>
  <c r="AK2455" i="3"/>
  <c r="AK2454" i="3"/>
  <c r="AK2453" i="3"/>
  <c r="AK2452" i="3"/>
  <c r="AJ2451" i="3"/>
  <c r="AH2451" i="3"/>
  <c r="AK2450" i="3"/>
  <c r="AH2450" i="3"/>
  <c r="AK2449" i="3"/>
  <c r="AH2449" i="3"/>
  <c r="AK2448" i="3"/>
  <c r="AH2448" i="3"/>
  <c r="AK2447" i="3"/>
  <c r="AH2447" i="3"/>
  <c r="AK2446" i="3"/>
  <c r="AH2446" i="3"/>
  <c r="AK2445" i="3"/>
  <c r="AH2445" i="3"/>
  <c r="AK2444" i="3"/>
  <c r="AH2444" i="3"/>
  <c r="AK2443" i="3"/>
  <c r="AH2443" i="3"/>
  <c r="AK2442" i="3"/>
  <c r="AH2442" i="3"/>
  <c r="AK2441" i="3"/>
  <c r="AH2441" i="3"/>
  <c r="AK2440" i="3"/>
  <c r="AH2440" i="3"/>
  <c r="AK2439" i="3"/>
  <c r="AH2439" i="3"/>
  <c r="AK2438" i="3"/>
  <c r="AH2437" i="3"/>
  <c r="AK2437" i="3" s="1"/>
  <c r="AH2436" i="3"/>
  <c r="AK2436" i="3" s="1"/>
  <c r="AH2435" i="3"/>
  <c r="AK2435" i="3" s="1"/>
  <c r="AH2434" i="3"/>
  <c r="AK2434" i="3" s="1"/>
  <c r="AH2433" i="3"/>
  <c r="AK2433" i="3" s="1"/>
  <c r="AH2432" i="3"/>
  <c r="AK2432" i="3" s="1"/>
  <c r="AH2431" i="3"/>
  <c r="AK2431" i="3" s="1"/>
  <c r="AH2430" i="3"/>
  <c r="AK2430" i="3" s="1"/>
  <c r="AH2429" i="3"/>
  <c r="AK2429" i="3" s="1"/>
  <c r="AH2428" i="3"/>
  <c r="AK2428" i="3" s="1"/>
  <c r="AH2427" i="3"/>
  <c r="AK2427" i="3" s="1"/>
  <c r="AH2426" i="3"/>
  <c r="AK2426" i="3" s="1"/>
  <c r="AH2425" i="3"/>
  <c r="AK2425" i="3" s="1"/>
  <c r="AH2424" i="3"/>
  <c r="AK2424" i="3" s="1"/>
  <c r="Z2423" i="3"/>
  <c r="P2417" i="3"/>
  <c r="AL2416" i="3"/>
  <c r="AI2416" i="3"/>
  <c r="Z2416" i="3"/>
  <c r="U2416" i="3"/>
  <c r="AL2415" i="3"/>
  <c r="AJ2415" i="3"/>
  <c r="AI2415" i="3"/>
  <c r="AE2415" i="3"/>
  <c r="Z2415" i="3"/>
  <c r="V2415" i="3"/>
  <c r="U2415" i="3"/>
  <c r="S2415" i="3"/>
  <c r="AL2414" i="3"/>
  <c r="AJ2414" i="3"/>
  <c r="AI2414" i="3"/>
  <c r="Z2414" i="3"/>
  <c r="X2414" i="3"/>
  <c r="V2414" i="3"/>
  <c r="Y2412" i="3"/>
  <c r="Y2411" i="3"/>
  <c r="AH2410" i="3"/>
  <c r="AK2410" i="3" s="1"/>
  <c r="AF2402" i="3"/>
  <c r="P2402" i="3"/>
  <c r="AL2401" i="3"/>
  <c r="AI2401" i="3"/>
  <c r="Z2401" i="3"/>
  <c r="U2401" i="3"/>
  <c r="AL2400" i="3"/>
  <c r="AJ2400" i="3"/>
  <c r="AI2400" i="3"/>
  <c r="AG2400" i="3"/>
  <c r="Z2400" i="3"/>
  <c r="V2400" i="3"/>
  <c r="U2400" i="3"/>
  <c r="S2400" i="3"/>
  <c r="AJ2399" i="3"/>
  <c r="AH2399" i="3"/>
  <c r="AG2399" i="3"/>
  <c r="Z2399" i="3"/>
  <c r="X2399" i="3"/>
  <c r="V2399" i="3"/>
  <c r="AQ2398" i="3"/>
  <c r="AQ2397" i="3"/>
  <c r="AQ2396" i="3"/>
  <c r="AQ2395" i="3"/>
  <c r="AQ2394" i="3"/>
  <c r="AQ2393" i="3"/>
  <c r="AQ2392" i="3"/>
  <c r="AQ2391" i="3"/>
  <c r="AM2390" i="3"/>
  <c r="AQ2389" i="3"/>
  <c r="AR2386" i="3"/>
  <c r="AQ2386" i="3"/>
  <c r="AM2386" i="3"/>
  <c r="AM2385" i="3"/>
  <c r="AM2384" i="3"/>
  <c r="AM2383" i="3"/>
  <c r="AM2382" i="3"/>
  <c r="AM2381" i="3"/>
  <c r="AM2380" i="3"/>
  <c r="AM2379" i="3"/>
  <c r="AM2378" i="3"/>
  <c r="AQ2377" i="3"/>
  <c r="AS2386" i="3" s="1"/>
  <c r="AM2366" i="3"/>
  <c r="AM2365" i="3"/>
  <c r="AM2364" i="3"/>
  <c r="AM2363" i="3"/>
  <c r="AM2362" i="3"/>
  <c r="AM2361" i="3"/>
  <c r="AM2360" i="3"/>
  <c r="AM2359" i="3"/>
  <c r="AM2358" i="3"/>
  <c r="AM2357" i="3"/>
  <c r="AM2356" i="3"/>
  <c r="AM2355" i="3"/>
  <c r="AM2354" i="3"/>
  <c r="AM2353" i="3"/>
  <c r="AM2352" i="3"/>
  <c r="AM2351" i="3"/>
  <c r="AM2350" i="3"/>
  <c r="AM2349" i="3"/>
  <c r="AM2348" i="3"/>
  <c r="AM2347" i="3"/>
  <c r="AM2346" i="3"/>
  <c r="AM2345" i="3"/>
  <c r="AM2344" i="3"/>
  <c r="AM2343" i="3"/>
  <c r="AM2342" i="3"/>
  <c r="AM2341" i="3"/>
  <c r="AM2340" i="3"/>
  <c r="AM2339" i="3"/>
  <c r="AM2338" i="3"/>
  <c r="AM2337" i="3"/>
  <c r="AM2336" i="3"/>
  <c r="AM2335" i="3"/>
  <c r="AM2334" i="3"/>
  <c r="AM2333" i="3"/>
  <c r="AM2332" i="3"/>
  <c r="AM2331" i="3"/>
  <c r="AM2330" i="3"/>
  <c r="AM2329" i="3"/>
  <c r="AM2328" i="3"/>
  <c r="AM2327" i="3"/>
  <c r="AM2326" i="3"/>
  <c r="AM2325" i="3"/>
  <c r="AM2324" i="3"/>
  <c r="AM2323" i="3"/>
  <c r="AM2322" i="3"/>
  <c r="AM2321" i="3"/>
  <c r="AM2320" i="3"/>
  <c r="AM2319" i="3"/>
  <c r="AM2318" i="3"/>
  <c r="AM2317" i="3"/>
  <c r="AM2316" i="3"/>
  <c r="AM2315" i="3"/>
  <c r="AM2314" i="3"/>
  <c r="AM2313" i="3"/>
  <c r="AM2312" i="3"/>
  <c r="AM2311" i="3"/>
  <c r="AM2310" i="3"/>
  <c r="AM2309" i="3"/>
  <c r="AM2308" i="3"/>
  <c r="AM2307" i="3"/>
  <c r="AM2306" i="3"/>
  <c r="AM2305" i="3"/>
  <c r="AM2304" i="3"/>
  <c r="AM2303" i="3"/>
  <c r="AM2302" i="3"/>
  <c r="AM2292" i="3"/>
  <c r="AM2282" i="3"/>
  <c r="AM2272" i="3"/>
  <c r="AM2271" i="3"/>
  <c r="AM2270" i="3"/>
  <c r="AM2269" i="3"/>
  <c r="AM2268" i="3"/>
  <c r="AM2267" i="3"/>
  <c r="AM2266" i="3"/>
  <c r="AM2265" i="3"/>
  <c r="AM2264" i="3"/>
  <c r="AM2263" i="3"/>
  <c r="AM2262" i="3"/>
  <c r="AM2261" i="3"/>
  <c r="Y2251" i="3"/>
  <c r="Y2250" i="3"/>
  <c r="Y2249" i="3"/>
  <c r="Y2248" i="3"/>
  <c r="Y2247" i="3"/>
  <c r="AM2246" i="3"/>
  <c r="AM2245" i="3"/>
  <c r="AM2244" i="3"/>
  <c r="AM2243" i="3"/>
  <c r="AM2242" i="3"/>
  <c r="AM2241" i="3"/>
  <c r="AM2240" i="3"/>
  <c r="AM2239" i="3"/>
  <c r="AM2238" i="3"/>
  <c r="AM2237" i="3"/>
  <c r="AM2236" i="3"/>
  <c r="AM2235" i="3"/>
  <c r="AM2234" i="3"/>
  <c r="AM2233" i="3"/>
  <c r="AM2232" i="3"/>
  <c r="AM2231" i="3"/>
  <c r="AM2230" i="3"/>
  <c r="AM2229" i="3"/>
  <c r="AM2228" i="3"/>
  <c r="AM2227" i="3"/>
  <c r="AM2226" i="3"/>
  <c r="AM2225" i="3"/>
  <c r="AM2224" i="3"/>
  <c r="AM2223" i="3"/>
  <c r="AM2222" i="3"/>
  <c r="AM2221" i="3"/>
  <c r="AM2220" i="3"/>
  <c r="AM2219" i="3"/>
  <c r="AM2218" i="3"/>
  <c r="AM2217" i="3"/>
  <c r="AM2216" i="3"/>
  <c r="AM2215" i="3"/>
  <c r="AM2214" i="3"/>
  <c r="AM2213" i="3"/>
  <c r="AM2212" i="3"/>
  <c r="AM2211" i="3"/>
  <c r="AM2210" i="3"/>
  <c r="AM2209" i="3"/>
  <c r="AM2208" i="3"/>
  <c r="AM2207" i="3"/>
  <c r="AM2206" i="3"/>
  <c r="AM2205" i="3"/>
  <c r="AM2204" i="3"/>
  <c r="AM2203" i="3"/>
  <c r="AM2202" i="3"/>
  <c r="AM2201" i="3"/>
  <c r="AM2200" i="3"/>
  <c r="AM2199" i="3"/>
  <c r="AM2198" i="3"/>
  <c r="AM2197" i="3"/>
  <c r="AM2196" i="3"/>
  <c r="AM2195" i="3"/>
  <c r="AM2194" i="3"/>
  <c r="AM2193" i="3"/>
  <c r="AM2192" i="3"/>
  <c r="AM2191" i="3"/>
  <c r="AM2190" i="3"/>
  <c r="AM2189" i="3"/>
  <c r="AM2188" i="3"/>
  <c r="AM2187" i="3"/>
  <c r="AM2186" i="3"/>
  <c r="AM2185" i="3"/>
  <c r="AM2175" i="3"/>
  <c r="AM2174" i="3"/>
  <c r="AM2173" i="3"/>
  <c r="AM2172" i="3"/>
  <c r="AM2171" i="3"/>
  <c r="AM2170" i="3"/>
  <c r="AM2169" i="3"/>
  <c r="AM2168" i="3"/>
  <c r="AM2167" i="3"/>
  <c r="AM2166" i="3"/>
  <c r="AD2149" i="3"/>
  <c r="P2149" i="3"/>
  <c r="AL2148" i="3"/>
  <c r="AI2148" i="3"/>
  <c r="Z2148" i="3"/>
  <c r="U2148" i="3"/>
  <c r="AL2147" i="3"/>
  <c r="AJ2147" i="3"/>
  <c r="AI2147" i="3"/>
  <c r="AG2147" i="3"/>
  <c r="Z2147" i="3"/>
  <c r="V2147" i="3"/>
  <c r="U2147" i="3"/>
  <c r="S2147" i="3"/>
  <c r="AJ2146" i="3"/>
  <c r="AH2146" i="3"/>
  <c r="AG2146" i="3"/>
  <c r="Z2146" i="3"/>
  <c r="X2146" i="3"/>
  <c r="V2146" i="3"/>
  <c r="AD2138" i="3"/>
  <c r="P2138" i="3"/>
  <c r="AL2137" i="3"/>
  <c r="AI2137" i="3"/>
  <c r="Z2137" i="3"/>
  <c r="U2137" i="3"/>
  <c r="AL2136" i="3"/>
  <c r="AJ2136" i="3"/>
  <c r="AI2136" i="3"/>
  <c r="AG2136" i="3"/>
  <c r="Z2136" i="3"/>
  <c r="V2136" i="3"/>
  <c r="U2136" i="3"/>
  <c r="S2136" i="3"/>
  <c r="AJ2135" i="3"/>
  <c r="AH2135" i="3"/>
  <c r="AG2135" i="3"/>
  <c r="Z2135" i="3"/>
  <c r="X2135" i="3"/>
  <c r="V2135" i="3"/>
  <c r="AD2122" i="3"/>
  <c r="P2122" i="3"/>
  <c r="AL2121" i="3"/>
  <c r="AI2121" i="3"/>
  <c r="Z2121" i="3"/>
  <c r="U2121" i="3"/>
  <c r="AL2120" i="3"/>
  <c r="AJ2120" i="3"/>
  <c r="AI2120" i="3"/>
  <c r="AG2120" i="3"/>
  <c r="Z2120" i="3"/>
  <c r="V2120" i="3"/>
  <c r="U2120" i="3"/>
  <c r="S2120" i="3"/>
  <c r="AJ2119" i="3"/>
  <c r="AH2119" i="3"/>
  <c r="AG2119" i="3"/>
  <c r="Z2119" i="3"/>
  <c r="X2119" i="3"/>
  <c r="V2119" i="3"/>
  <c r="AM2114" i="3"/>
  <c r="AD2107" i="3"/>
  <c r="P2107" i="3"/>
  <c r="AL2106" i="3"/>
  <c r="AI2106" i="3"/>
  <c r="Z2106" i="3"/>
  <c r="U2106" i="3"/>
  <c r="AL2105" i="3"/>
  <c r="AJ2105" i="3"/>
  <c r="AI2105" i="3"/>
  <c r="AG2105" i="3"/>
  <c r="Z2105" i="3"/>
  <c r="V2105" i="3"/>
  <c r="U2105" i="3"/>
  <c r="S2105" i="3"/>
  <c r="AJ2104" i="3"/>
  <c r="AH2104" i="3"/>
  <c r="AG2104" i="3"/>
  <c r="Z2104" i="3"/>
  <c r="X2104" i="3"/>
  <c r="V2104" i="3"/>
  <c r="Y2102" i="3"/>
  <c r="Y2101" i="3"/>
  <c r="AD2093" i="3"/>
  <c r="P2093" i="3"/>
  <c r="AL2092" i="3"/>
  <c r="AI2092" i="3"/>
  <c r="Z2092" i="3"/>
  <c r="U2092" i="3"/>
  <c r="AL2091" i="3"/>
  <c r="AJ2091" i="3"/>
  <c r="AI2091" i="3"/>
  <c r="AG2091" i="3"/>
  <c r="Z2091" i="3"/>
  <c r="V2091" i="3"/>
  <c r="U2091" i="3"/>
  <c r="S2091" i="3"/>
  <c r="AJ2090" i="3"/>
  <c r="AH2090" i="3"/>
  <c r="AG2090" i="3"/>
  <c r="Z2090" i="3"/>
  <c r="X2090" i="3"/>
  <c r="V2090" i="3"/>
  <c r="AM2088" i="3"/>
  <c r="AD2081" i="3"/>
  <c r="P2081" i="3"/>
  <c r="AL2080" i="3"/>
  <c r="AI2080" i="3"/>
  <c r="Z2080" i="3"/>
  <c r="U2080" i="3"/>
  <c r="AL2079" i="3"/>
  <c r="AJ2079" i="3"/>
  <c r="AI2079" i="3"/>
  <c r="AG2079" i="3"/>
  <c r="Z2079" i="3"/>
  <c r="V2079" i="3"/>
  <c r="U2079" i="3"/>
  <c r="S2079" i="3"/>
  <c r="AJ2078" i="3"/>
  <c r="AH2078" i="3"/>
  <c r="AG2078" i="3"/>
  <c r="Z2078" i="3"/>
  <c r="X2078" i="3"/>
  <c r="V2078" i="3"/>
  <c r="AM2073" i="3"/>
  <c r="AH2073" i="3"/>
  <c r="AD2066" i="3"/>
  <c r="P2066" i="3"/>
  <c r="AL2065" i="3"/>
  <c r="AI2065" i="3"/>
  <c r="Z2065" i="3"/>
  <c r="U2065" i="3"/>
  <c r="AL2064" i="3"/>
  <c r="AJ2064" i="3"/>
  <c r="AI2064" i="3"/>
  <c r="AG2064" i="3"/>
  <c r="Z2064" i="3"/>
  <c r="V2064" i="3"/>
  <c r="U2064" i="3"/>
  <c r="S2064" i="3"/>
  <c r="AJ2063" i="3"/>
  <c r="AH2063" i="3"/>
  <c r="AG2063" i="3"/>
  <c r="Z2063" i="3"/>
  <c r="X2063" i="3"/>
  <c r="V2063" i="3"/>
  <c r="AM2061" i="3"/>
  <c r="AD2054" i="3"/>
  <c r="P2054" i="3"/>
  <c r="AL2053" i="3"/>
  <c r="AI2053" i="3"/>
  <c r="Z2053" i="3"/>
  <c r="U2053" i="3"/>
  <c r="AL2052" i="3"/>
  <c r="AJ2052" i="3"/>
  <c r="AI2052" i="3"/>
  <c r="AG2052" i="3"/>
  <c r="Z2052" i="3"/>
  <c r="V2052" i="3"/>
  <c r="U2052" i="3"/>
  <c r="S2052" i="3"/>
  <c r="AJ2051" i="3"/>
  <c r="AH2051" i="3"/>
  <c r="AG2051" i="3"/>
  <c r="Z2051" i="3"/>
  <c r="X2051" i="3"/>
  <c r="V2051" i="3"/>
  <c r="AM2049" i="3"/>
  <c r="AM2048" i="3"/>
  <c r="AM2047" i="3"/>
  <c r="AD2040" i="3"/>
  <c r="P2040" i="3"/>
  <c r="AL2039" i="3"/>
  <c r="AI2039" i="3"/>
  <c r="Z2039" i="3"/>
  <c r="U2039" i="3"/>
  <c r="AL2038" i="3"/>
  <c r="AJ2038" i="3"/>
  <c r="AI2038" i="3"/>
  <c r="AG2038" i="3"/>
  <c r="Z2038" i="3"/>
  <c r="V2038" i="3"/>
  <c r="U2038" i="3"/>
  <c r="S2038" i="3"/>
  <c r="AJ2037" i="3"/>
  <c r="AH2037" i="3"/>
  <c r="AG2037" i="3"/>
  <c r="Z2037" i="3"/>
  <c r="X2037" i="3"/>
  <c r="V2037" i="3"/>
  <c r="AM2034" i="3"/>
  <c r="AH2034" i="3"/>
  <c r="AD2027" i="3"/>
  <c r="P2027" i="3"/>
  <c r="AL2026" i="3"/>
  <c r="AI2026" i="3"/>
  <c r="Z2026" i="3"/>
  <c r="U2026" i="3"/>
  <c r="AL2025" i="3"/>
  <c r="AJ2025" i="3"/>
  <c r="AI2025" i="3"/>
  <c r="AG2025" i="3"/>
  <c r="Z2025" i="3"/>
  <c r="V2025" i="3"/>
  <c r="U2025" i="3"/>
  <c r="S2025" i="3"/>
  <c r="AJ2024" i="3"/>
  <c r="AH2024" i="3"/>
  <c r="AG2024" i="3"/>
  <c r="Z2024" i="3"/>
  <c r="X2024" i="3"/>
  <c r="V2024" i="3"/>
  <c r="AM2022" i="3"/>
  <c r="AD2015" i="3"/>
  <c r="P2015" i="3"/>
  <c r="AL2014" i="3"/>
  <c r="AI2014" i="3"/>
  <c r="Z2014" i="3"/>
  <c r="U2014" i="3"/>
  <c r="AL2013" i="3"/>
  <c r="AJ2013" i="3"/>
  <c r="AI2013" i="3"/>
  <c r="AG2013" i="3"/>
  <c r="Z2013" i="3"/>
  <c r="V2013" i="3"/>
  <c r="U2013" i="3"/>
  <c r="S2013" i="3"/>
  <c r="AJ2012" i="3"/>
  <c r="AH2012" i="3"/>
  <c r="AG2012" i="3"/>
  <c r="Z2012" i="3"/>
  <c r="X2012" i="3"/>
  <c r="V2012" i="3"/>
  <c r="AM2010" i="3"/>
  <c r="AH2010" i="3"/>
  <c r="AD2003" i="3"/>
  <c r="P2003" i="3"/>
  <c r="AL2002" i="3"/>
  <c r="AI2002" i="3"/>
  <c r="Z2002" i="3"/>
  <c r="U2002" i="3"/>
  <c r="AL2001" i="3"/>
  <c r="AJ2001" i="3"/>
  <c r="AI2001" i="3"/>
  <c r="AG2001" i="3"/>
  <c r="Z2001" i="3"/>
  <c r="V2001" i="3"/>
  <c r="U2001" i="3"/>
  <c r="S2001" i="3"/>
  <c r="AJ2000" i="3"/>
  <c r="AH2000" i="3"/>
  <c r="AG2000" i="3"/>
  <c r="Z2000" i="3"/>
  <c r="X2000" i="3"/>
  <c r="V2000" i="3"/>
  <c r="Y1999" i="3"/>
  <c r="Y1998" i="3"/>
  <c r="Y1997" i="3"/>
  <c r="Y1995" i="3"/>
  <c r="AM1994" i="3"/>
  <c r="AD1987" i="3"/>
  <c r="P1987" i="3"/>
  <c r="AL1986" i="3"/>
  <c r="AI1986" i="3"/>
  <c r="Z1986" i="3"/>
  <c r="U1986" i="3"/>
  <c r="AL1985" i="3"/>
  <c r="AJ1985" i="3"/>
  <c r="AI1985" i="3"/>
  <c r="AG1985" i="3"/>
  <c r="Z1985" i="3"/>
  <c r="V1985" i="3"/>
  <c r="U1985" i="3"/>
  <c r="S1985" i="3"/>
  <c r="AJ1984" i="3"/>
  <c r="AH1984" i="3"/>
  <c r="AG1984" i="3"/>
  <c r="Z1984" i="3"/>
  <c r="X1984" i="3"/>
  <c r="V1984" i="3"/>
  <c r="AM1982" i="3"/>
  <c r="AD1975" i="3"/>
  <c r="P1975" i="3"/>
  <c r="AL1974" i="3"/>
  <c r="AI1974" i="3"/>
  <c r="Z1974" i="3"/>
  <c r="U1974" i="3"/>
  <c r="AL1973" i="3"/>
  <c r="AJ1973" i="3"/>
  <c r="AI1973" i="3"/>
  <c r="AG1973" i="3"/>
  <c r="Z1973" i="3"/>
  <c r="V1973" i="3"/>
  <c r="U1973" i="3"/>
  <c r="S1973" i="3"/>
  <c r="AJ1972" i="3"/>
  <c r="AH1972" i="3"/>
  <c r="AG1972" i="3"/>
  <c r="Z1972" i="3"/>
  <c r="X1972" i="3"/>
  <c r="V1972" i="3"/>
  <c r="AM1970" i="3"/>
  <c r="AD1963" i="3"/>
  <c r="P1963" i="3"/>
  <c r="AL1962" i="3"/>
  <c r="AI1962" i="3"/>
  <c r="Z1962" i="3"/>
  <c r="U1962" i="3"/>
  <c r="AL1961" i="3"/>
  <c r="AJ1961" i="3"/>
  <c r="AI1961" i="3"/>
  <c r="AG1961" i="3"/>
  <c r="Z1961" i="3"/>
  <c r="V1961" i="3"/>
  <c r="U1961" i="3"/>
  <c r="S1961" i="3"/>
  <c r="AJ1960" i="3"/>
  <c r="AH1960" i="3"/>
  <c r="AG1960" i="3"/>
  <c r="Z1960" i="3"/>
  <c r="X1960" i="3"/>
  <c r="V1960" i="3"/>
  <c r="AM1957" i="3"/>
  <c r="AH1957" i="3"/>
  <c r="AD1950" i="3"/>
  <c r="P1950" i="3"/>
  <c r="AL1949" i="3"/>
  <c r="AI1949" i="3"/>
  <c r="Z1949" i="3"/>
  <c r="U1949" i="3"/>
  <c r="AL1948" i="3"/>
  <c r="AJ1948" i="3"/>
  <c r="AI1948" i="3"/>
  <c r="AG1948" i="3"/>
  <c r="Z1948" i="3"/>
  <c r="V1948" i="3"/>
  <c r="U1948" i="3"/>
  <c r="S1948" i="3"/>
  <c r="AJ1947" i="3"/>
  <c r="AH1947" i="3"/>
  <c r="AG1947" i="3"/>
  <c r="Z1947" i="3"/>
  <c r="X1947" i="3"/>
  <c r="V1947" i="3"/>
  <c r="AM1945" i="3"/>
  <c r="AD1938" i="3"/>
  <c r="P1938" i="3"/>
  <c r="AL1937" i="3"/>
  <c r="AI1937" i="3"/>
  <c r="Z1937" i="3"/>
  <c r="U1937" i="3"/>
  <c r="AL1936" i="3"/>
  <c r="AJ1936" i="3"/>
  <c r="AI1936" i="3"/>
  <c r="AG1936" i="3"/>
  <c r="Z1936" i="3"/>
  <c r="V1936" i="3"/>
  <c r="U1936" i="3"/>
  <c r="S1936" i="3"/>
  <c r="AJ1935" i="3"/>
  <c r="AH1935" i="3"/>
  <c r="AG1935" i="3"/>
  <c r="Z1935" i="3"/>
  <c r="X1935" i="3"/>
  <c r="V1935" i="3"/>
  <c r="AM1932" i="3"/>
  <c r="AD1925" i="3"/>
  <c r="P1925" i="3"/>
  <c r="AL1924" i="3"/>
  <c r="AI1924" i="3"/>
  <c r="Z1924" i="3"/>
  <c r="U1924" i="3"/>
  <c r="AL1923" i="3"/>
  <c r="AJ1923" i="3"/>
  <c r="AI1923" i="3"/>
  <c r="AG1923" i="3"/>
  <c r="Z1923" i="3"/>
  <c r="V1923" i="3"/>
  <c r="U1923" i="3"/>
  <c r="S1923" i="3"/>
  <c r="AJ1922" i="3"/>
  <c r="AH1922" i="3"/>
  <c r="AG1922" i="3"/>
  <c r="Z1922" i="3"/>
  <c r="X1922" i="3"/>
  <c r="V1922" i="3"/>
  <c r="AM1919" i="3"/>
  <c r="AH1919" i="3"/>
  <c r="AD1913" i="3"/>
  <c r="P1913" i="3"/>
  <c r="AL1912" i="3"/>
  <c r="AI1912" i="3"/>
  <c r="Z1912" i="3"/>
  <c r="U1912" i="3"/>
  <c r="AL1911" i="3"/>
  <c r="AJ1911" i="3"/>
  <c r="AI1911" i="3"/>
  <c r="AG1911" i="3"/>
  <c r="Z1911" i="3"/>
  <c r="V1911" i="3"/>
  <c r="U1911" i="3"/>
  <c r="S1911" i="3"/>
  <c r="AJ1910" i="3"/>
  <c r="AH1910" i="3"/>
  <c r="AG1910" i="3"/>
  <c r="Z1910" i="3"/>
  <c r="X1910" i="3"/>
  <c r="V1910" i="3"/>
  <c r="AM1907" i="3"/>
  <c r="AH1907" i="3"/>
  <c r="AD1900" i="3"/>
  <c r="P1900" i="3"/>
  <c r="AL1899" i="3"/>
  <c r="AI1899" i="3"/>
  <c r="Z1899" i="3"/>
  <c r="U1899" i="3"/>
  <c r="AL1898" i="3"/>
  <c r="AJ1898" i="3"/>
  <c r="AI1898" i="3"/>
  <c r="AG1898" i="3"/>
  <c r="Z1898" i="3"/>
  <c r="V1898" i="3"/>
  <c r="U1898" i="3"/>
  <c r="S1898" i="3"/>
  <c r="AJ1897" i="3"/>
  <c r="AH1897" i="3"/>
  <c r="AG1897" i="3"/>
  <c r="Z1897" i="3"/>
  <c r="X1897" i="3"/>
  <c r="V1897" i="3"/>
  <c r="AM1893" i="3"/>
  <c r="AH1893" i="3"/>
  <c r="AD1886" i="3"/>
  <c r="P1886" i="3"/>
  <c r="AL1885" i="3"/>
  <c r="AI1885" i="3"/>
  <c r="Z1885" i="3"/>
  <c r="U1885" i="3"/>
  <c r="AL1884" i="3"/>
  <c r="AJ1884" i="3"/>
  <c r="AI1884" i="3"/>
  <c r="AG1884" i="3"/>
  <c r="Z1884" i="3"/>
  <c r="V1884" i="3"/>
  <c r="U1884" i="3"/>
  <c r="S1884" i="3"/>
  <c r="AJ1883" i="3"/>
  <c r="AH1883" i="3"/>
  <c r="AG1883" i="3"/>
  <c r="Z1883" i="3"/>
  <c r="X1883" i="3"/>
  <c r="V1883" i="3"/>
  <c r="AM1879" i="3"/>
  <c r="AH1879" i="3"/>
  <c r="AD1872" i="3"/>
  <c r="P1872" i="3"/>
  <c r="AL1871" i="3"/>
  <c r="AI1871" i="3"/>
  <c r="Z1871" i="3"/>
  <c r="U1871" i="3"/>
  <c r="AL1870" i="3"/>
  <c r="AJ1870" i="3"/>
  <c r="AI1870" i="3"/>
  <c r="AG1870" i="3"/>
  <c r="Z1870" i="3"/>
  <c r="V1870" i="3"/>
  <c r="U1870" i="3"/>
  <c r="S1870" i="3"/>
  <c r="AJ1869" i="3"/>
  <c r="AH1869" i="3"/>
  <c r="AG1869" i="3"/>
  <c r="Z1869" i="3"/>
  <c r="X1869" i="3"/>
  <c r="V1869" i="3"/>
  <c r="AM1866" i="3"/>
  <c r="AH1866" i="3"/>
  <c r="AM1865" i="3"/>
  <c r="AH1865" i="3"/>
  <c r="AD1858" i="3"/>
  <c r="P1858" i="3"/>
  <c r="AL1857" i="3"/>
  <c r="AI1857" i="3"/>
  <c r="Z1857" i="3"/>
  <c r="U1857" i="3"/>
  <c r="AL1856" i="3"/>
  <c r="AJ1856" i="3"/>
  <c r="AI1856" i="3"/>
  <c r="AG1856" i="3"/>
  <c r="Z1856" i="3"/>
  <c r="V1856" i="3"/>
  <c r="U1856" i="3"/>
  <c r="S1856" i="3"/>
  <c r="AJ1855" i="3"/>
  <c r="AH1855" i="3"/>
  <c r="AG1855" i="3"/>
  <c r="Z1855" i="3"/>
  <c r="X1855" i="3"/>
  <c r="V1855" i="3"/>
  <c r="AM1852" i="3"/>
  <c r="AH1852" i="3"/>
  <c r="AD1845" i="3"/>
  <c r="P1845" i="3"/>
  <c r="AL1844" i="3"/>
  <c r="AI1844" i="3"/>
  <c r="Z1844" i="3"/>
  <c r="U1844" i="3"/>
  <c r="AL1843" i="3"/>
  <c r="AJ1843" i="3"/>
  <c r="AI1843" i="3"/>
  <c r="AG1843" i="3"/>
  <c r="Z1843" i="3"/>
  <c r="V1843" i="3"/>
  <c r="U1843" i="3"/>
  <c r="S1843" i="3"/>
  <c r="AJ1842" i="3"/>
  <c r="AH1842" i="3"/>
  <c r="AG1842" i="3"/>
  <c r="Z1842" i="3"/>
  <c r="X1842" i="3"/>
  <c r="V1842" i="3"/>
  <c r="AM1839" i="3"/>
  <c r="AD1827" i="3"/>
  <c r="P1827" i="3"/>
  <c r="AL1826" i="3"/>
  <c r="AI1826" i="3"/>
  <c r="Z1826" i="3"/>
  <c r="U1826" i="3"/>
  <c r="AL1825" i="3"/>
  <c r="AJ1825" i="3"/>
  <c r="AI1825" i="3"/>
  <c r="AG1825" i="3"/>
  <c r="Z1825" i="3"/>
  <c r="V1825" i="3"/>
  <c r="U1825" i="3"/>
  <c r="S1825" i="3"/>
  <c r="AJ1824" i="3"/>
  <c r="AH1824" i="3"/>
  <c r="AG1824" i="3"/>
  <c r="Z1824" i="3"/>
  <c r="X1824" i="3"/>
  <c r="V1824" i="3"/>
  <c r="AM1820" i="3"/>
  <c r="AH1820" i="3"/>
  <c r="AD1813" i="3"/>
  <c r="P1813" i="3"/>
  <c r="AL1812" i="3"/>
  <c r="AI1812" i="3"/>
  <c r="Z1812" i="3"/>
  <c r="U1812" i="3"/>
  <c r="AL1811" i="3"/>
  <c r="AJ1811" i="3"/>
  <c r="AI1811" i="3"/>
  <c r="AG1811" i="3"/>
  <c r="Z1811" i="3"/>
  <c r="V1811" i="3"/>
  <c r="U1811" i="3"/>
  <c r="S1811" i="3"/>
  <c r="AJ1810" i="3"/>
  <c r="AH1810" i="3"/>
  <c r="AG1810" i="3"/>
  <c r="Z1810" i="3"/>
  <c r="X1810" i="3"/>
  <c r="V1810" i="3"/>
  <c r="AM1804" i="3"/>
  <c r="AH1804" i="3"/>
  <c r="AD1798" i="3"/>
  <c r="P1798" i="3"/>
  <c r="AL1797" i="3"/>
  <c r="AI1797" i="3"/>
  <c r="Z1797" i="3"/>
  <c r="U1797" i="3"/>
  <c r="AL1796" i="3"/>
  <c r="AJ1796" i="3"/>
  <c r="AI1796" i="3"/>
  <c r="AG1796" i="3"/>
  <c r="Z1796" i="3"/>
  <c r="V1796" i="3"/>
  <c r="U1796" i="3"/>
  <c r="S1796" i="3"/>
  <c r="AJ1795" i="3"/>
  <c r="AH1795" i="3"/>
  <c r="AG1795" i="3"/>
  <c r="Z1795" i="3"/>
  <c r="X1795" i="3"/>
  <c r="V1795" i="3"/>
  <c r="AM1792" i="3"/>
  <c r="AH1792" i="3"/>
  <c r="AD1785" i="3"/>
  <c r="P1785" i="3"/>
  <c r="AL1784" i="3"/>
  <c r="AI1784" i="3"/>
  <c r="Z1784" i="3"/>
  <c r="U1784" i="3"/>
  <c r="AL1783" i="3"/>
  <c r="AJ1783" i="3"/>
  <c r="AI1783" i="3"/>
  <c r="AG1783" i="3"/>
  <c r="Z1783" i="3"/>
  <c r="V1783" i="3"/>
  <c r="U1783" i="3"/>
  <c r="S1783" i="3"/>
  <c r="AJ1782" i="3"/>
  <c r="AH1782" i="3"/>
  <c r="AG1782" i="3"/>
  <c r="Z1782" i="3"/>
  <c r="X1782" i="3"/>
  <c r="V1782" i="3"/>
  <c r="AM1779" i="3"/>
  <c r="AD1761" i="3"/>
  <c r="P1761" i="3"/>
  <c r="AL1760" i="3"/>
  <c r="AI1760" i="3"/>
  <c r="Z1760" i="3"/>
  <c r="U1760" i="3"/>
  <c r="AL1759" i="3"/>
  <c r="AJ1759" i="3"/>
  <c r="AI1759" i="3"/>
  <c r="AG1759" i="3"/>
  <c r="Z1759" i="3"/>
  <c r="V1759" i="3"/>
  <c r="U1759" i="3"/>
  <c r="S1759" i="3"/>
  <c r="AJ1758" i="3"/>
  <c r="AH1758" i="3"/>
  <c r="AG1758" i="3"/>
  <c r="Z1758" i="3"/>
  <c r="X1758" i="3"/>
  <c r="V1758" i="3"/>
  <c r="AM1755" i="3"/>
  <c r="AH1755" i="3"/>
  <c r="AD1748" i="3"/>
  <c r="P1748" i="3"/>
  <c r="AL1747" i="3"/>
  <c r="AI1747" i="3"/>
  <c r="Z1747" i="3"/>
  <c r="U1747" i="3"/>
  <c r="AL1746" i="3"/>
  <c r="AJ1746" i="3"/>
  <c r="AI1746" i="3"/>
  <c r="AG1746" i="3"/>
  <c r="Z1746" i="3"/>
  <c r="V1746" i="3"/>
  <c r="U1746" i="3"/>
  <c r="S1746" i="3"/>
  <c r="AJ1745" i="3"/>
  <c r="AH1745" i="3"/>
  <c r="AG1745" i="3"/>
  <c r="Z1745" i="3"/>
  <c r="X1745" i="3"/>
  <c r="V1745" i="3"/>
  <c r="AM1742" i="3"/>
  <c r="AD1735" i="3"/>
  <c r="P1735" i="3"/>
  <c r="AL1734" i="3"/>
  <c r="AI1734" i="3"/>
  <c r="Z1734" i="3"/>
  <c r="U1734" i="3"/>
  <c r="AL1733" i="3"/>
  <c r="AJ1733" i="3"/>
  <c r="AI1733" i="3"/>
  <c r="AG1733" i="3"/>
  <c r="Z1733" i="3"/>
  <c r="V1733" i="3"/>
  <c r="U1733" i="3"/>
  <c r="S1733" i="3"/>
  <c r="AJ1732" i="3"/>
  <c r="AH1732" i="3"/>
  <c r="AG1732" i="3"/>
  <c r="Z1732" i="3"/>
  <c r="X1732" i="3"/>
  <c r="V1732" i="3"/>
  <c r="AD1722" i="3"/>
  <c r="P1722" i="3"/>
  <c r="AL1721" i="3"/>
  <c r="AI1721" i="3"/>
  <c r="Z1721" i="3"/>
  <c r="U1721" i="3"/>
  <c r="AL1720" i="3"/>
  <c r="AJ1720" i="3"/>
  <c r="AI1720" i="3"/>
  <c r="AG1720" i="3"/>
  <c r="Z1720" i="3"/>
  <c r="V1720" i="3"/>
  <c r="U1720" i="3"/>
  <c r="S1720" i="3"/>
  <c r="AJ1719" i="3"/>
  <c r="AH1719" i="3"/>
  <c r="AG1719" i="3"/>
  <c r="Z1719" i="3"/>
  <c r="X1719" i="3"/>
  <c r="V1719" i="3"/>
  <c r="Y1715" i="3"/>
  <c r="AD1709" i="3"/>
  <c r="P1709" i="3"/>
  <c r="AL1708" i="3"/>
  <c r="AI1708" i="3"/>
  <c r="Z1708" i="3"/>
  <c r="U1708" i="3"/>
  <c r="AL1707" i="3"/>
  <c r="AJ1707" i="3"/>
  <c r="AI1707" i="3"/>
  <c r="AG1707" i="3"/>
  <c r="Z1707" i="3"/>
  <c r="V1707" i="3"/>
  <c r="U1707" i="3"/>
  <c r="S1707" i="3"/>
  <c r="AJ1706" i="3"/>
  <c r="AH1706" i="3"/>
  <c r="AG1706" i="3"/>
  <c r="Z1706" i="3"/>
  <c r="X1706" i="3"/>
  <c r="V1706" i="3"/>
  <c r="AD1698" i="3"/>
  <c r="P1698" i="3"/>
  <c r="AL1697" i="3"/>
  <c r="AI1697" i="3"/>
  <c r="Z1697" i="3"/>
  <c r="U1697" i="3"/>
  <c r="AL1696" i="3"/>
  <c r="AJ1696" i="3"/>
  <c r="AI1696" i="3"/>
  <c r="AG1696" i="3"/>
  <c r="Z1696" i="3"/>
  <c r="V1696" i="3"/>
  <c r="U1696" i="3"/>
  <c r="S1696" i="3"/>
  <c r="AJ1695" i="3"/>
  <c r="AH1695" i="3"/>
  <c r="AG1695" i="3"/>
  <c r="Z1695" i="3"/>
  <c r="X1695" i="3"/>
  <c r="V1695" i="3"/>
  <c r="AM1692" i="3"/>
  <c r="AM1691" i="3"/>
  <c r="AD1684" i="3"/>
  <c r="P1684" i="3"/>
  <c r="AL1683" i="3"/>
  <c r="AI1683" i="3"/>
  <c r="Z1683" i="3"/>
  <c r="U1683" i="3"/>
  <c r="AL1682" i="3"/>
  <c r="AJ1682" i="3"/>
  <c r="AI1682" i="3"/>
  <c r="AG1682" i="3"/>
  <c r="Z1682" i="3"/>
  <c r="V1682" i="3"/>
  <c r="U1682" i="3"/>
  <c r="S1682" i="3"/>
  <c r="AJ1681" i="3"/>
  <c r="AH1681" i="3"/>
  <c r="AG1681" i="3"/>
  <c r="Z1681" i="3"/>
  <c r="X1681" i="3"/>
  <c r="V1681" i="3"/>
  <c r="AM1678" i="3"/>
  <c r="AM1677" i="3"/>
  <c r="AD1671" i="3"/>
  <c r="P1671" i="3"/>
  <c r="AL1670" i="3"/>
  <c r="AI1670" i="3"/>
  <c r="Z1670" i="3"/>
  <c r="U1670" i="3"/>
  <c r="AL1669" i="3"/>
  <c r="AJ1669" i="3"/>
  <c r="AI1669" i="3"/>
  <c r="AG1669" i="3"/>
  <c r="Z1669" i="3"/>
  <c r="V1669" i="3"/>
  <c r="U1669" i="3"/>
  <c r="S1669" i="3"/>
  <c r="AJ1668" i="3"/>
  <c r="AH1668" i="3"/>
  <c r="AG1668" i="3"/>
  <c r="Z1668" i="3"/>
  <c r="X1668" i="3"/>
  <c r="V1668" i="3"/>
  <c r="AM1666" i="3"/>
  <c r="AM1665" i="3"/>
  <c r="AD1658" i="3"/>
  <c r="P1658" i="3"/>
  <c r="AL1657" i="3"/>
  <c r="AI1657" i="3"/>
  <c r="Z1657" i="3"/>
  <c r="U1657" i="3"/>
  <c r="AL1656" i="3"/>
  <c r="AJ1656" i="3"/>
  <c r="AI1656" i="3"/>
  <c r="AG1656" i="3"/>
  <c r="Z1656" i="3"/>
  <c r="V1656" i="3"/>
  <c r="U1656" i="3"/>
  <c r="S1656" i="3"/>
  <c r="AJ1655" i="3"/>
  <c r="AH1655" i="3"/>
  <c r="AG1655" i="3"/>
  <c r="Z1655" i="3"/>
  <c r="X1655" i="3"/>
  <c r="V1655" i="3"/>
  <c r="AM1653" i="3"/>
  <c r="AM1652" i="3"/>
  <c r="AM1651" i="3"/>
  <c r="AD1644" i="3"/>
  <c r="P1644" i="3"/>
  <c r="AL1643" i="3"/>
  <c r="AI1643" i="3"/>
  <c r="Z1643" i="3"/>
  <c r="U1643" i="3"/>
  <c r="AL1642" i="3"/>
  <c r="AJ1642" i="3"/>
  <c r="AI1642" i="3"/>
  <c r="AG1642" i="3"/>
  <c r="Z1642" i="3"/>
  <c r="V1642" i="3"/>
  <c r="U1642" i="3"/>
  <c r="S1642" i="3"/>
  <c r="AJ1641" i="3"/>
  <c r="AH1641" i="3"/>
  <c r="AG1641" i="3"/>
  <c r="Z1641" i="3"/>
  <c r="X1641" i="3"/>
  <c r="V1641" i="3"/>
  <c r="AM1638" i="3"/>
  <c r="AM1637" i="3"/>
  <c r="AM1636" i="3"/>
  <c r="AD1629" i="3"/>
  <c r="P1629" i="3"/>
  <c r="AL1628" i="3"/>
  <c r="AI1628" i="3"/>
  <c r="Z1628" i="3"/>
  <c r="U1628" i="3"/>
  <c r="AL1627" i="3"/>
  <c r="AJ1627" i="3"/>
  <c r="AI1627" i="3"/>
  <c r="AG1627" i="3"/>
  <c r="Z1627" i="3"/>
  <c r="V1627" i="3"/>
  <c r="U1627" i="3"/>
  <c r="S1627" i="3"/>
  <c r="AJ1626" i="3"/>
  <c r="AH1626" i="3"/>
  <c r="AG1626" i="3"/>
  <c r="Z1626" i="3"/>
  <c r="X1626" i="3"/>
  <c r="V1626" i="3"/>
  <c r="AM1623" i="3"/>
  <c r="AD1616" i="3"/>
  <c r="P1616" i="3"/>
  <c r="AL1615" i="3"/>
  <c r="AI1615" i="3"/>
  <c r="Z1615" i="3"/>
  <c r="U1615" i="3"/>
  <c r="AL1614" i="3"/>
  <c r="AJ1614" i="3"/>
  <c r="AI1614" i="3"/>
  <c r="AG1614" i="3"/>
  <c r="Z1614" i="3"/>
  <c r="V1614" i="3"/>
  <c r="U1614" i="3"/>
  <c r="S1614" i="3"/>
  <c r="AJ1613" i="3"/>
  <c r="AH1613" i="3"/>
  <c r="AG1613" i="3"/>
  <c r="Z1613" i="3"/>
  <c r="X1613" i="3"/>
  <c r="V1613" i="3"/>
  <c r="AM1609" i="3"/>
  <c r="AM1608" i="3"/>
  <c r="AD1601" i="3"/>
  <c r="P1601" i="3"/>
  <c r="AL1600" i="3"/>
  <c r="AI1600" i="3"/>
  <c r="Z1600" i="3"/>
  <c r="U1600" i="3"/>
  <c r="AL1599" i="3"/>
  <c r="AJ1599" i="3"/>
  <c r="AI1599" i="3"/>
  <c r="AG1599" i="3"/>
  <c r="Z1599" i="3"/>
  <c r="V1599" i="3"/>
  <c r="U1599" i="3"/>
  <c r="S1599" i="3"/>
  <c r="AJ1598" i="3"/>
  <c r="AH1598" i="3"/>
  <c r="AG1598" i="3"/>
  <c r="Z1598" i="3"/>
  <c r="X1598" i="3"/>
  <c r="V1598" i="3"/>
  <c r="AM1595" i="3"/>
  <c r="AM1594" i="3"/>
  <c r="AM1593" i="3"/>
  <c r="AD1586" i="3"/>
  <c r="P1586" i="3"/>
  <c r="AL1585" i="3"/>
  <c r="AI1585" i="3"/>
  <c r="Z1585" i="3"/>
  <c r="U1585" i="3"/>
  <c r="AL1584" i="3"/>
  <c r="AJ1584" i="3"/>
  <c r="AI1584" i="3"/>
  <c r="AG1584" i="3"/>
  <c r="Z1584" i="3"/>
  <c r="V1584" i="3"/>
  <c r="U1584" i="3"/>
  <c r="S1584" i="3"/>
  <c r="AJ1583" i="3"/>
  <c r="AH1583" i="3"/>
  <c r="AG1583" i="3"/>
  <c r="Z1583" i="3"/>
  <c r="X1583" i="3"/>
  <c r="V1583" i="3"/>
  <c r="AM1580" i="3"/>
  <c r="AM1579" i="3"/>
  <c r="AD1572" i="3"/>
  <c r="P1572" i="3"/>
  <c r="AL1571" i="3"/>
  <c r="AI1571" i="3"/>
  <c r="Z1571" i="3"/>
  <c r="U1571" i="3"/>
  <c r="AL1570" i="3"/>
  <c r="AJ1570" i="3"/>
  <c r="AI1570" i="3"/>
  <c r="AG1570" i="3"/>
  <c r="Z1570" i="3"/>
  <c r="V1570" i="3"/>
  <c r="U1570" i="3"/>
  <c r="S1570" i="3"/>
  <c r="AJ1569" i="3"/>
  <c r="AH1569" i="3"/>
  <c r="AG1569" i="3"/>
  <c r="Z1569" i="3"/>
  <c r="X1569" i="3"/>
  <c r="V1569" i="3"/>
  <c r="AM1566" i="3"/>
  <c r="AD1559" i="3"/>
  <c r="P1559" i="3"/>
  <c r="AL1558" i="3"/>
  <c r="AI1558" i="3"/>
  <c r="Z1558" i="3"/>
  <c r="U1558" i="3"/>
  <c r="AL1557" i="3"/>
  <c r="AJ1557" i="3"/>
  <c r="AI1557" i="3"/>
  <c r="AG1557" i="3"/>
  <c r="Z1557" i="3"/>
  <c r="V1557" i="3"/>
  <c r="U1557" i="3"/>
  <c r="S1557" i="3"/>
  <c r="AJ1556" i="3"/>
  <c r="AH1556" i="3"/>
  <c r="AG1556" i="3"/>
  <c r="Z1556" i="3"/>
  <c r="X1556" i="3"/>
  <c r="V1556" i="3"/>
  <c r="AM1553" i="3"/>
  <c r="AD1546" i="3"/>
  <c r="P1546" i="3"/>
  <c r="AL1545" i="3"/>
  <c r="AI1545" i="3"/>
  <c r="Z1545" i="3"/>
  <c r="U1545" i="3"/>
  <c r="AL1544" i="3"/>
  <c r="AJ1544" i="3"/>
  <c r="AI1544" i="3"/>
  <c r="AG1544" i="3"/>
  <c r="Z1544" i="3"/>
  <c r="V1544" i="3"/>
  <c r="U1544" i="3"/>
  <c r="S1544" i="3"/>
  <c r="AJ1543" i="3"/>
  <c r="AH1543" i="3"/>
  <c r="AG1543" i="3"/>
  <c r="Z1543" i="3"/>
  <c r="X1543" i="3"/>
  <c r="V1543" i="3"/>
  <c r="AM1540" i="3"/>
  <c r="AD1533" i="3"/>
  <c r="P1533" i="3"/>
  <c r="AL1532" i="3"/>
  <c r="AI1532" i="3"/>
  <c r="Z1532" i="3"/>
  <c r="U1532" i="3"/>
  <c r="AL1531" i="3"/>
  <c r="AJ1531" i="3"/>
  <c r="AI1531" i="3"/>
  <c r="AG1531" i="3"/>
  <c r="Z1531" i="3"/>
  <c r="V1531" i="3"/>
  <c r="U1531" i="3"/>
  <c r="S1531" i="3"/>
  <c r="AJ1530" i="3"/>
  <c r="AH1530" i="3"/>
  <c r="AG1530" i="3"/>
  <c r="Z1530" i="3"/>
  <c r="X1530" i="3"/>
  <c r="V1530" i="3"/>
  <c r="AM1528" i="3"/>
  <c r="AD1521" i="3"/>
  <c r="P1521" i="3"/>
  <c r="AL1520" i="3"/>
  <c r="AI1520" i="3"/>
  <c r="Z1520" i="3"/>
  <c r="U1520" i="3"/>
  <c r="AL1519" i="3"/>
  <c r="AJ1519" i="3"/>
  <c r="AI1519" i="3"/>
  <c r="AG1519" i="3"/>
  <c r="Z1519" i="3"/>
  <c r="V1519" i="3"/>
  <c r="U1519" i="3"/>
  <c r="S1519" i="3"/>
  <c r="AJ1518" i="3"/>
  <c r="AH1518" i="3"/>
  <c r="AG1518" i="3"/>
  <c r="Z1518" i="3"/>
  <c r="X1518" i="3"/>
  <c r="V1518" i="3"/>
  <c r="AM1516" i="3"/>
  <c r="AD1509" i="3"/>
  <c r="P1509" i="3"/>
  <c r="AL1508" i="3"/>
  <c r="AI1508" i="3"/>
  <c r="Z1508" i="3"/>
  <c r="U1508" i="3"/>
  <c r="AL1507" i="3"/>
  <c r="AJ1507" i="3"/>
  <c r="AI1507" i="3"/>
  <c r="AG1507" i="3"/>
  <c r="Z1507" i="3"/>
  <c r="V1507" i="3"/>
  <c r="U1507" i="3"/>
  <c r="S1507" i="3"/>
  <c r="AJ1506" i="3"/>
  <c r="AH1506" i="3"/>
  <c r="AG1506" i="3"/>
  <c r="Z1506" i="3"/>
  <c r="X1506" i="3"/>
  <c r="V1506" i="3"/>
  <c r="AM1504" i="3"/>
  <c r="AM1503" i="3"/>
  <c r="AD1496" i="3"/>
  <c r="P1496" i="3"/>
  <c r="AL1495" i="3"/>
  <c r="AI1495" i="3"/>
  <c r="Z1495" i="3"/>
  <c r="U1495" i="3"/>
  <c r="AL1494" i="3"/>
  <c r="AJ1494" i="3"/>
  <c r="AI1494" i="3"/>
  <c r="AG1494" i="3"/>
  <c r="Z1494" i="3"/>
  <c r="V1494" i="3"/>
  <c r="U1494" i="3"/>
  <c r="S1494" i="3"/>
  <c r="AJ1493" i="3"/>
  <c r="AH1493" i="3"/>
  <c r="AG1493" i="3"/>
  <c r="Z1493" i="3"/>
  <c r="X1493" i="3"/>
  <c r="V1493" i="3"/>
  <c r="AM1491" i="3"/>
  <c r="AD1484" i="3"/>
  <c r="P1484" i="3"/>
  <c r="AL1483" i="3"/>
  <c r="AI1483" i="3"/>
  <c r="Z1483" i="3"/>
  <c r="U1483" i="3"/>
  <c r="AL1482" i="3"/>
  <c r="AJ1482" i="3"/>
  <c r="AI1482" i="3"/>
  <c r="AG1482" i="3"/>
  <c r="Z1482" i="3"/>
  <c r="V1482" i="3"/>
  <c r="U1482" i="3"/>
  <c r="S1482" i="3"/>
  <c r="AJ1481" i="3"/>
  <c r="AH1481" i="3"/>
  <c r="AG1481" i="3"/>
  <c r="Z1481" i="3"/>
  <c r="X1481" i="3"/>
  <c r="V1481" i="3"/>
  <c r="AM1480" i="3"/>
  <c r="AD1473" i="3"/>
  <c r="P1473" i="3"/>
  <c r="AL1472" i="3"/>
  <c r="AI1472" i="3"/>
  <c r="Z1472" i="3"/>
  <c r="U1472" i="3"/>
  <c r="AL1471" i="3"/>
  <c r="AJ1471" i="3"/>
  <c r="AI1471" i="3"/>
  <c r="AG1471" i="3"/>
  <c r="Z1471" i="3"/>
  <c r="V1471" i="3"/>
  <c r="U1471" i="3"/>
  <c r="S1471" i="3"/>
  <c r="AJ1470" i="3"/>
  <c r="AH1470" i="3"/>
  <c r="AG1470" i="3"/>
  <c r="Z1470" i="3"/>
  <c r="X1470" i="3"/>
  <c r="V1470" i="3"/>
  <c r="AD1460" i="3"/>
  <c r="P1460" i="3"/>
  <c r="AL1459" i="3"/>
  <c r="AI1459" i="3"/>
  <c r="Z1459" i="3"/>
  <c r="U1459" i="3"/>
  <c r="AL1458" i="3"/>
  <c r="AJ1458" i="3"/>
  <c r="AI1458" i="3"/>
  <c r="AG1458" i="3"/>
  <c r="Z1458" i="3"/>
  <c r="V1458" i="3"/>
  <c r="U1458" i="3"/>
  <c r="S1458" i="3"/>
  <c r="AJ1457" i="3"/>
  <c r="AH1457" i="3"/>
  <c r="AG1457" i="3"/>
  <c r="Z1457" i="3"/>
  <c r="X1457" i="3"/>
  <c r="V1457" i="3"/>
  <c r="AD1448" i="3"/>
  <c r="P1448" i="3"/>
  <c r="AL1447" i="3"/>
  <c r="AI1447" i="3"/>
  <c r="Z1447" i="3"/>
  <c r="U1447" i="3"/>
  <c r="AL1446" i="3"/>
  <c r="AJ1446" i="3"/>
  <c r="AI1446" i="3"/>
  <c r="AG1446" i="3"/>
  <c r="Z1446" i="3"/>
  <c r="V1446" i="3"/>
  <c r="U1446" i="3"/>
  <c r="S1446" i="3"/>
  <c r="AJ1445" i="3"/>
  <c r="AH1445" i="3"/>
  <c r="AG1445" i="3"/>
  <c r="Z1445" i="3"/>
  <c r="X1445" i="3"/>
  <c r="V1445" i="3"/>
  <c r="AM1443" i="3"/>
  <c r="AD1436" i="3"/>
  <c r="P1436" i="3"/>
  <c r="AL1435" i="3"/>
  <c r="AI1435" i="3"/>
  <c r="Z1435" i="3"/>
  <c r="U1435" i="3"/>
  <c r="AL1434" i="3"/>
  <c r="AJ1434" i="3"/>
  <c r="AI1434" i="3"/>
  <c r="AG1434" i="3"/>
  <c r="Z1434" i="3"/>
  <c r="V1434" i="3"/>
  <c r="U1434" i="3"/>
  <c r="S1434" i="3"/>
  <c r="AJ1433" i="3"/>
  <c r="AH1433" i="3"/>
  <c r="AG1433" i="3"/>
  <c r="Z1433" i="3"/>
  <c r="X1433" i="3"/>
  <c r="V1433" i="3"/>
  <c r="AM1431" i="3"/>
  <c r="AD1424" i="3"/>
  <c r="P1424" i="3"/>
  <c r="AL1423" i="3"/>
  <c r="AI1423" i="3"/>
  <c r="Z1423" i="3"/>
  <c r="U1423" i="3"/>
  <c r="AL1422" i="3"/>
  <c r="AJ1422" i="3"/>
  <c r="AI1422" i="3"/>
  <c r="AG1422" i="3"/>
  <c r="Z1422" i="3"/>
  <c r="V1422" i="3"/>
  <c r="U1422" i="3"/>
  <c r="S1422" i="3"/>
  <c r="AJ1421" i="3"/>
  <c r="AH1421" i="3"/>
  <c r="AG1421" i="3"/>
  <c r="Z1421" i="3"/>
  <c r="X1421" i="3"/>
  <c r="V1421" i="3"/>
  <c r="AM1419" i="3"/>
  <c r="AM1418" i="3"/>
  <c r="AD1411" i="3"/>
  <c r="P1411" i="3"/>
  <c r="AL1410" i="3"/>
  <c r="AI1410" i="3"/>
  <c r="Z1410" i="3"/>
  <c r="U1410" i="3"/>
  <c r="AL1409" i="3"/>
  <c r="AJ1409" i="3"/>
  <c r="AI1409" i="3"/>
  <c r="AG1409" i="3"/>
  <c r="Z1409" i="3"/>
  <c r="V1409" i="3"/>
  <c r="U1409" i="3"/>
  <c r="S1409" i="3"/>
  <c r="AJ1408" i="3"/>
  <c r="AH1408" i="3"/>
  <c r="AG1408" i="3"/>
  <c r="Z1408" i="3"/>
  <c r="X1408" i="3"/>
  <c r="V1408" i="3"/>
  <c r="AM1406" i="3"/>
  <c r="AM1405" i="3"/>
  <c r="AD1398" i="3"/>
  <c r="P1398" i="3"/>
  <c r="AL1397" i="3"/>
  <c r="AI1397" i="3"/>
  <c r="Z1397" i="3"/>
  <c r="U1397" i="3"/>
  <c r="AL1396" i="3"/>
  <c r="AJ1396" i="3"/>
  <c r="AI1396" i="3"/>
  <c r="AG1396" i="3"/>
  <c r="Z1396" i="3"/>
  <c r="V1396" i="3"/>
  <c r="U1396" i="3"/>
  <c r="S1396" i="3"/>
  <c r="AJ1395" i="3"/>
  <c r="AH1395" i="3"/>
  <c r="AG1395" i="3"/>
  <c r="Z1395" i="3"/>
  <c r="X1395" i="3"/>
  <c r="V1395" i="3"/>
  <c r="AD1386" i="3"/>
  <c r="P1386" i="3"/>
  <c r="AL1385" i="3"/>
  <c r="AI1385" i="3"/>
  <c r="Z1385" i="3"/>
  <c r="U1385" i="3"/>
  <c r="AL1384" i="3"/>
  <c r="AJ1384" i="3"/>
  <c r="AI1384" i="3"/>
  <c r="AG1384" i="3"/>
  <c r="Z1384" i="3"/>
  <c r="V1384" i="3"/>
  <c r="U1384" i="3"/>
  <c r="S1384" i="3"/>
  <c r="AJ1383" i="3"/>
  <c r="AH1383" i="3"/>
  <c r="AG1383" i="3"/>
  <c r="Z1383" i="3"/>
  <c r="X1383" i="3"/>
  <c r="V1383" i="3"/>
  <c r="AM1381" i="3"/>
  <c r="AD1374" i="3"/>
  <c r="P1374" i="3"/>
  <c r="AL1373" i="3"/>
  <c r="AI1373" i="3"/>
  <c r="Z1373" i="3"/>
  <c r="U1373" i="3"/>
  <c r="AL1372" i="3"/>
  <c r="AI1372" i="3"/>
  <c r="AG1372" i="3"/>
  <c r="Z1372" i="3"/>
  <c r="V1372" i="3"/>
  <c r="U1372" i="3"/>
  <c r="S1372" i="3"/>
  <c r="AJ1371" i="3"/>
  <c r="AH1371" i="3"/>
  <c r="AG1371" i="3"/>
  <c r="Z1371" i="3"/>
  <c r="X1371" i="3"/>
  <c r="V1371" i="3"/>
  <c r="AM1368" i="3"/>
  <c r="AM1366" i="3"/>
  <c r="AM1365" i="3"/>
  <c r="AD1354" i="3"/>
  <c r="P1354" i="3"/>
  <c r="AL1353" i="3"/>
  <c r="AI1353" i="3"/>
  <c r="Z1353" i="3"/>
  <c r="U1353" i="3"/>
  <c r="AL1352" i="3"/>
  <c r="AJ1352" i="3"/>
  <c r="AI1352" i="3"/>
  <c r="AG1352" i="3"/>
  <c r="Z1352" i="3"/>
  <c r="V1352" i="3"/>
  <c r="U1352" i="3"/>
  <c r="S1352" i="3"/>
  <c r="AJ1351" i="3"/>
  <c r="AH1351" i="3"/>
  <c r="AG1351" i="3"/>
  <c r="Z1351" i="3"/>
  <c r="X1351" i="3"/>
  <c r="V1351" i="3"/>
  <c r="AM1349" i="3"/>
  <c r="AM1348" i="3"/>
  <c r="AM1347" i="3"/>
  <c r="AM1345" i="3"/>
  <c r="AD1334" i="3"/>
  <c r="P1334" i="3"/>
  <c r="AL1333" i="3"/>
  <c r="AI1333" i="3"/>
  <c r="Z1333" i="3"/>
  <c r="U1333" i="3"/>
  <c r="AL1332" i="3"/>
  <c r="AJ1332" i="3"/>
  <c r="AI1332" i="3"/>
  <c r="AG1332" i="3"/>
  <c r="Z1332" i="3"/>
  <c r="V1332" i="3"/>
  <c r="U1332" i="3"/>
  <c r="S1332" i="3"/>
  <c r="AJ1331" i="3"/>
  <c r="AH1331" i="3"/>
  <c r="AG1331" i="3"/>
  <c r="Z1331" i="3"/>
  <c r="X1331" i="3"/>
  <c r="V1331" i="3"/>
  <c r="AM1329" i="3"/>
  <c r="AD1322" i="3"/>
  <c r="P1322" i="3"/>
  <c r="AL1321" i="3"/>
  <c r="AI1321" i="3"/>
  <c r="Z1321" i="3"/>
  <c r="U1321" i="3"/>
  <c r="AL1320" i="3"/>
  <c r="AJ1320" i="3"/>
  <c r="AI1320" i="3"/>
  <c r="AG1320" i="3"/>
  <c r="Z1320" i="3"/>
  <c r="V1320" i="3"/>
  <c r="U1320" i="3"/>
  <c r="S1320" i="3"/>
  <c r="AJ1319" i="3"/>
  <c r="AH1319" i="3"/>
  <c r="AG1319" i="3"/>
  <c r="Z1319" i="3"/>
  <c r="X1319" i="3"/>
  <c r="V1319" i="3"/>
  <c r="AM1317" i="3"/>
  <c r="AD1310" i="3"/>
  <c r="P1310" i="3"/>
  <c r="AL1309" i="3"/>
  <c r="AI1309" i="3"/>
  <c r="Z1309" i="3"/>
  <c r="U1309" i="3"/>
  <c r="AL1308" i="3"/>
  <c r="AJ1308" i="3"/>
  <c r="AI1308" i="3"/>
  <c r="AG1308" i="3"/>
  <c r="Z1308" i="3"/>
  <c r="V1308" i="3"/>
  <c r="U1308" i="3"/>
  <c r="S1308" i="3"/>
  <c r="AJ1307" i="3"/>
  <c r="AH1307" i="3"/>
  <c r="AG1307" i="3"/>
  <c r="Z1307" i="3"/>
  <c r="X1307" i="3"/>
  <c r="V1307" i="3"/>
  <c r="AM1304" i="3"/>
  <c r="AM1303" i="3"/>
  <c r="AM1302" i="3"/>
  <c r="AH1302" i="3"/>
  <c r="AD1295" i="3"/>
  <c r="P1295" i="3"/>
  <c r="AL1294" i="3"/>
  <c r="AI1294" i="3"/>
  <c r="Z1294" i="3"/>
  <c r="U1294" i="3"/>
  <c r="AL1293" i="3"/>
  <c r="AJ1293" i="3"/>
  <c r="AI1293" i="3"/>
  <c r="AG1293" i="3"/>
  <c r="Z1293" i="3"/>
  <c r="V1293" i="3"/>
  <c r="U1293" i="3"/>
  <c r="S1293" i="3"/>
  <c r="AJ1292" i="3"/>
  <c r="AH1292" i="3"/>
  <c r="AG1292" i="3"/>
  <c r="Z1292" i="3"/>
  <c r="X1292" i="3"/>
  <c r="V1292" i="3"/>
  <c r="AM1289" i="3"/>
  <c r="AD1282" i="3"/>
  <c r="P1282" i="3"/>
  <c r="AL1281" i="3"/>
  <c r="AI1281" i="3"/>
  <c r="Z1281" i="3"/>
  <c r="U1281" i="3"/>
  <c r="AL1280" i="3"/>
  <c r="AJ1280" i="3"/>
  <c r="AI1280" i="3"/>
  <c r="AG1280" i="3"/>
  <c r="Z1280" i="3"/>
  <c r="V1280" i="3"/>
  <c r="U1280" i="3"/>
  <c r="S1280" i="3"/>
  <c r="AJ1279" i="3"/>
  <c r="AH1279" i="3"/>
  <c r="AG1279" i="3"/>
  <c r="Z1279" i="3"/>
  <c r="X1279" i="3"/>
  <c r="V1279" i="3"/>
  <c r="AM1273" i="3"/>
  <c r="AD1266" i="3"/>
  <c r="P1266" i="3"/>
  <c r="AL1265" i="3"/>
  <c r="AI1265" i="3"/>
  <c r="Z1265" i="3"/>
  <c r="U1265" i="3"/>
  <c r="AL1264" i="3"/>
  <c r="AJ1264" i="3"/>
  <c r="AI1264" i="3"/>
  <c r="AG1264" i="3"/>
  <c r="Z1264" i="3"/>
  <c r="V1264" i="3"/>
  <c r="U1264" i="3"/>
  <c r="S1264" i="3"/>
  <c r="AJ1263" i="3"/>
  <c r="AH1263" i="3"/>
  <c r="AG1263" i="3"/>
  <c r="Z1263" i="3"/>
  <c r="X1263" i="3"/>
  <c r="V1263" i="3"/>
  <c r="AM1261" i="3"/>
  <c r="AM1260" i="3"/>
  <c r="AM1259" i="3"/>
  <c r="AM1257" i="3"/>
  <c r="AD1244" i="3"/>
  <c r="P1244" i="3"/>
  <c r="AL1243" i="3"/>
  <c r="AI1243" i="3"/>
  <c r="Z1243" i="3"/>
  <c r="U1243" i="3"/>
  <c r="AL1242" i="3"/>
  <c r="AJ1242" i="3"/>
  <c r="AI1242" i="3"/>
  <c r="AG1242" i="3"/>
  <c r="Z1242" i="3"/>
  <c r="V1242" i="3"/>
  <c r="U1242" i="3"/>
  <c r="S1242" i="3"/>
  <c r="AJ1241" i="3"/>
  <c r="AH1241" i="3"/>
  <c r="AG1241" i="3"/>
  <c r="Z1241" i="3"/>
  <c r="X1241" i="3"/>
  <c r="V1241" i="3"/>
  <c r="AM1235" i="3"/>
  <c r="AD1228" i="3"/>
  <c r="P1228" i="3"/>
  <c r="AL1227" i="3"/>
  <c r="AI1227" i="3"/>
  <c r="Z1227" i="3"/>
  <c r="U1227" i="3"/>
  <c r="AL1226" i="3"/>
  <c r="AJ1226" i="3"/>
  <c r="AI1226" i="3"/>
  <c r="AG1226" i="3"/>
  <c r="Z1226" i="3"/>
  <c r="V1226" i="3"/>
  <c r="U1226" i="3"/>
  <c r="S1226" i="3"/>
  <c r="AJ1225" i="3"/>
  <c r="AH1225" i="3"/>
  <c r="AG1225" i="3"/>
  <c r="Z1225" i="3"/>
  <c r="X1225" i="3"/>
  <c r="V1225" i="3"/>
  <c r="AM1221" i="3"/>
  <c r="AD1214" i="3"/>
  <c r="P1214" i="3"/>
  <c r="AL1213" i="3"/>
  <c r="AI1213" i="3"/>
  <c r="Z1213" i="3"/>
  <c r="U1213" i="3"/>
  <c r="AL1212" i="3"/>
  <c r="AJ1212" i="3"/>
  <c r="AI1212" i="3"/>
  <c r="AG1212" i="3"/>
  <c r="Z1212" i="3"/>
  <c r="V1212" i="3"/>
  <c r="U1212" i="3"/>
  <c r="S1212" i="3"/>
  <c r="AJ1211" i="3"/>
  <c r="AH1211" i="3"/>
  <c r="AG1211" i="3"/>
  <c r="Z1211" i="3"/>
  <c r="X1211" i="3"/>
  <c r="V1211" i="3"/>
  <c r="AM1206" i="3"/>
  <c r="AH1206" i="3"/>
  <c r="AD1199" i="3"/>
  <c r="P1199" i="3"/>
  <c r="AL1198" i="3"/>
  <c r="AI1198" i="3"/>
  <c r="Z1198" i="3"/>
  <c r="U1198" i="3"/>
  <c r="AL1197" i="3"/>
  <c r="AJ1197" i="3"/>
  <c r="AI1197" i="3"/>
  <c r="AG1197" i="3"/>
  <c r="Z1197" i="3"/>
  <c r="V1197" i="3"/>
  <c r="U1197" i="3"/>
  <c r="S1197" i="3"/>
  <c r="AJ1196" i="3"/>
  <c r="AH1196" i="3"/>
  <c r="AG1196" i="3"/>
  <c r="Z1196" i="3"/>
  <c r="X1196" i="3"/>
  <c r="V1196" i="3"/>
  <c r="AM1195" i="3"/>
  <c r="AD1188" i="3"/>
  <c r="P1188" i="3"/>
  <c r="AL1187" i="3"/>
  <c r="AI1187" i="3"/>
  <c r="Z1187" i="3"/>
  <c r="U1187" i="3"/>
  <c r="AL1186" i="3"/>
  <c r="AJ1186" i="3"/>
  <c r="AI1186" i="3"/>
  <c r="AG1186" i="3"/>
  <c r="Z1186" i="3"/>
  <c r="V1186" i="3"/>
  <c r="U1186" i="3"/>
  <c r="S1186" i="3"/>
  <c r="AJ1185" i="3"/>
  <c r="AH1185" i="3"/>
  <c r="AG1185" i="3"/>
  <c r="Z1185" i="3"/>
  <c r="X1185" i="3"/>
  <c r="V1185" i="3"/>
  <c r="AM1184" i="3"/>
  <c r="AD1177" i="3"/>
  <c r="P1177" i="3"/>
  <c r="AL1176" i="3"/>
  <c r="AI1176" i="3"/>
  <c r="Z1176" i="3"/>
  <c r="U1176" i="3"/>
  <c r="AL1175" i="3"/>
  <c r="AJ1175" i="3"/>
  <c r="AI1175" i="3"/>
  <c r="AG1175" i="3"/>
  <c r="Z1175" i="3"/>
  <c r="V1175" i="3"/>
  <c r="U1175" i="3"/>
  <c r="S1175" i="3"/>
  <c r="AJ1174" i="3"/>
  <c r="AH1174" i="3"/>
  <c r="AG1174" i="3"/>
  <c r="Z1174" i="3"/>
  <c r="X1174" i="3"/>
  <c r="V1174" i="3"/>
  <c r="AM1172" i="3"/>
  <c r="AD1165" i="3"/>
  <c r="P1165" i="3"/>
  <c r="AL1164" i="3"/>
  <c r="AI1164" i="3"/>
  <c r="Z1164" i="3"/>
  <c r="U1164" i="3"/>
  <c r="AL1163" i="3"/>
  <c r="AJ1163" i="3"/>
  <c r="AI1163" i="3"/>
  <c r="AG1163" i="3"/>
  <c r="Z1163" i="3"/>
  <c r="V1163" i="3"/>
  <c r="U1163" i="3"/>
  <c r="S1163" i="3"/>
  <c r="AJ1162" i="3"/>
  <c r="AH1162" i="3"/>
  <c r="AG1162" i="3"/>
  <c r="Z1162" i="3"/>
  <c r="X1162" i="3"/>
  <c r="V1162" i="3"/>
  <c r="AM1159" i="3"/>
  <c r="AD1152" i="3"/>
  <c r="P1152" i="3"/>
  <c r="AL1151" i="3"/>
  <c r="AI1151" i="3"/>
  <c r="Z1151" i="3"/>
  <c r="U1151" i="3"/>
  <c r="AL1150" i="3"/>
  <c r="AJ1150" i="3"/>
  <c r="AI1150" i="3"/>
  <c r="AG1150" i="3"/>
  <c r="Z1150" i="3"/>
  <c r="V1150" i="3"/>
  <c r="U1150" i="3"/>
  <c r="S1150" i="3"/>
  <c r="AJ1149" i="3"/>
  <c r="AH1149" i="3"/>
  <c r="AG1149" i="3"/>
  <c r="Z1149" i="3"/>
  <c r="X1149" i="3"/>
  <c r="V1149" i="3"/>
  <c r="AD1140" i="3"/>
  <c r="P1140" i="3"/>
  <c r="AL1139" i="3"/>
  <c r="AI1139" i="3"/>
  <c r="Z1139" i="3"/>
  <c r="U1139" i="3"/>
  <c r="AL1138" i="3"/>
  <c r="AJ1138" i="3"/>
  <c r="AI1138" i="3"/>
  <c r="AG1138" i="3"/>
  <c r="Z1138" i="3"/>
  <c r="V1138" i="3"/>
  <c r="U1138" i="3"/>
  <c r="S1138" i="3"/>
  <c r="AJ1137" i="3"/>
  <c r="AH1137" i="3"/>
  <c r="AG1137" i="3"/>
  <c r="Z1137" i="3"/>
  <c r="X1137" i="3"/>
  <c r="V1137" i="3"/>
  <c r="AM1134" i="3"/>
  <c r="AD1127" i="3"/>
  <c r="P1127" i="3"/>
  <c r="AL1126" i="3"/>
  <c r="AI1126" i="3"/>
  <c r="Z1126" i="3"/>
  <c r="U1126" i="3"/>
  <c r="AL1125" i="3"/>
  <c r="AJ1125" i="3"/>
  <c r="AI1125" i="3"/>
  <c r="AG1125" i="3"/>
  <c r="Z1125" i="3"/>
  <c r="V1125" i="3"/>
  <c r="U1125" i="3"/>
  <c r="S1125" i="3"/>
  <c r="AJ1124" i="3"/>
  <c r="AH1124" i="3"/>
  <c r="AG1124" i="3"/>
  <c r="Z1124" i="3"/>
  <c r="X1124" i="3"/>
  <c r="V1124" i="3"/>
  <c r="AD1116" i="3"/>
  <c r="P1116" i="3"/>
  <c r="AL1115" i="3"/>
  <c r="AI1115" i="3"/>
  <c r="Z1115" i="3"/>
  <c r="U1115" i="3"/>
  <c r="AL1114" i="3"/>
  <c r="AJ1114" i="3"/>
  <c r="AI1114" i="3"/>
  <c r="AG1114" i="3"/>
  <c r="Z1114" i="3"/>
  <c r="V1114" i="3"/>
  <c r="U1114" i="3"/>
  <c r="S1114" i="3"/>
  <c r="AJ1113" i="3"/>
  <c r="AH1113" i="3"/>
  <c r="AG1113" i="3"/>
  <c r="AD1105" i="3"/>
  <c r="P1105" i="3"/>
  <c r="AL1104" i="3"/>
  <c r="AI1104" i="3"/>
  <c r="Z1104" i="3"/>
  <c r="U1104" i="3"/>
  <c r="AL1103" i="3"/>
  <c r="AJ1103" i="3"/>
  <c r="AI1103" i="3"/>
  <c r="AG1103" i="3"/>
  <c r="Z1103" i="3"/>
  <c r="V1103" i="3"/>
  <c r="U1103" i="3"/>
  <c r="S1103" i="3"/>
  <c r="AJ1102" i="3"/>
  <c r="AH1102" i="3"/>
  <c r="AG1102" i="3"/>
  <c r="Z1102" i="3"/>
  <c r="X1102" i="3"/>
  <c r="V1102" i="3"/>
  <c r="AD1094" i="3"/>
  <c r="P1094" i="3"/>
  <c r="AL1093" i="3"/>
  <c r="AI1093" i="3"/>
  <c r="Z1093" i="3"/>
  <c r="U1093" i="3"/>
  <c r="AL1092" i="3"/>
  <c r="AJ1092" i="3"/>
  <c r="AI1092" i="3"/>
  <c r="AG1092" i="3"/>
  <c r="Z1092" i="3"/>
  <c r="V1092" i="3"/>
  <c r="U1092" i="3"/>
  <c r="S1092" i="3"/>
  <c r="AJ1091" i="3"/>
  <c r="AH1091" i="3"/>
  <c r="AG1091" i="3"/>
  <c r="Z1091" i="3"/>
  <c r="X1091" i="3"/>
  <c r="V1091" i="3"/>
  <c r="AD1083" i="3"/>
  <c r="P1083" i="3"/>
  <c r="AL1082" i="3"/>
  <c r="AI1082" i="3"/>
  <c r="Z1082" i="3"/>
  <c r="U1082" i="3"/>
  <c r="AL1081" i="3"/>
  <c r="AJ1081" i="3"/>
  <c r="AI1081" i="3"/>
  <c r="AG1081" i="3"/>
  <c r="Z1081" i="3"/>
  <c r="V1081" i="3"/>
  <c r="U1081" i="3"/>
  <c r="S1081" i="3"/>
  <c r="AJ1080" i="3"/>
  <c r="AH1080" i="3"/>
  <c r="AG1080" i="3"/>
  <c r="Z1080" i="3"/>
  <c r="X1080" i="3"/>
  <c r="V1080" i="3"/>
  <c r="AD1070" i="3"/>
  <c r="P1070" i="3"/>
  <c r="AL1069" i="3"/>
  <c r="AI1069" i="3"/>
  <c r="Z1069" i="3"/>
  <c r="U1069" i="3"/>
  <c r="AL1068" i="3"/>
  <c r="AJ1068" i="3"/>
  <c r="AI1068" i="3"/>
  <c r="AG1068" i="3"/>
  <c r="Z1068" i="3"/>
  <c r="V1068" i="3"/>
  <c r="U1068" i="3"/>
  <c r="S1068" i="3"/>
  <c r="AJ1067" i="3"/>
  <c r="AH1067" i="3"/>
  <c r="AG1067" i="3"/>
  <c r="Z1067" i="3"/>
  <c r="X1067" i="3"/>
  <c r="V1067" i="3"/>
  <c r="AD1058" i="3"/>
  <c r="P1058" i="3"/>
  <c r="AL1057" i="3"/>
  <c r="AI1057" i="3"/>
  <c r="Z1057" i="3"/>
  <c r="U1057" i="3"/>
  <c r="AL1056" i="3"/>
  <c r="AJ1056" i="3"/>
  <c r="AI1056" i="3"/>
  <c r="AG1056" i="3"/>
  <c r="Z1056" i="3"/>
  <c r="V1056" i="3"/>
  <c r="U1056" i="3"/>
  <c r="S1056" i="3"/>
  <c r="AJ1055" i="3"/>
  <c r="AH1055" i="3"/>
  <c r="AG1055" i="3"/>
  <c r="Z1055" i="3"/>
  <c r="X1055" i="3"/>
  <c r="V1055" i="3"/>
  <c r="AD1046" i="3"/>
  <c r="P1046" i="3"/>
  <c r="AL1045" i="3"/>
  <c r="AI1045" i="3"/>
  <c r="Z1045" i="3"/>
  <c r="U1045" i="3"/>
  <c r="AL1044" i="3"/>
  <c r="AJ1044" i="3"/>
  <c r="AI1044" i="3"/>
  <c r="AG1044" i="3"/>
  <c r="Z1044" i="3"/>
  <c r="V1044" i="3"/>
  <c r="U1044" i="3"/>
  <c r="S1044" i="3"/>
  <c r="AJ1043" i="3"/>
  <c r="AH1043" i="3"/>
  <c r="AG1043" i="3"/>
  <c r="Z1043" i="3"/>
  <c r="X1043" i="3"/>
  <c r="V1043" i="3"/>
  <c r="AD1034" i="3"/>
  <c r="P1034" i="3"/>
  <c r="AL1033" i="3"/>
  <c r="AI1033" i="3"/>
  <c r="Z1033" i="3"/>
  <c r="U1033" i="3"/>
  <c r="AL1032" i="3"/>
  <c r="AJ1032" i="3"/>
  <c r="AI1032" i="3"/>
  <c r="AG1032" i="3"/>
  <c r="Z1032" i="3"/>
  <c r="V1032" i="3"/>
  <c r="U1032" i="3"/>
  <c r="S1032" i="3"/>
  <c r="AJ1031" i="3"/>
  <c r="AH1031" i="3"/>
  <c r="AG1031" i="3"/>
  <c r="Z1031" i="3"/>
  <c r="X1031" i="3"/>
  <c r="V1031" i="3"/>
  <c r="AD1022" i="3"/>
  <c r="P1022" i="3"/>
  <c r="AL1021" i="3"/>
  <c r="AI1021" i="3"/>
  <c r="Z1021" i="3"/>
  <c r="U1021" i="3"/>
  <c r="AL1020" i="3"/>
  <c r="AJ1020" i="3"/>
  <c r="AI1020" i="3"/>
  <c r="AG1020" i="3"/>
  <c r="Z1020" i="3"/>
  <c r="V1020" i="3"/>
  <c r="U1020" i="3"/>
  <c r="S1020" i="3"/>
  <c r="AJ1019" i="3"/>
  <c r="AH1019" i="3"/>
  <c r="AG1019" i="3"/>
  <c r="Z1019" i="3"/>
  <c r="X1019" i="3"/>
  <c r="V1019" i="3"/>
  <c r="AD1010" i="3"/>
  <c r="P1010" i="3"/>
  <c r="AL1009" i="3"/>
  <c r="AI1009" i="3"/>
  <c r="Z1009" i="3"/>
  <c r="U1009" i="3"/>
  <c r="AL1008" i="3"/>
  <c r="AJ1008" i="3"/>
  <c r="AI1008" i="3"/>
  <c r="AG1008" i="3"/>
  <c r="Z1008" i="3"/>
  <c r="V1008" i="3"/>
  <c r="U1008" i="3"/>
  <c r="S1008" i="3"/>
  <c r="AJ1007" i="3"/>
  <c r="AH1007" i="3"/>
  <c r="AG1007" i="3"/>
  <c r="Z1007" i="3"/>
  <c r="X1007" i="3"/>
  <c r="V1007" i="3"/>
  <c r="Y1006" i="3"/>
  <c r="AD998" i="3"/>
  <c r="P998" i="3"/>
  <c r="AL997" i="3"/>
  <c r="AI997" i="3"/>
  <c r="Z997" i="3"/>
  <c r="U997" i="3"/>
  <c r="AL996" i="3"/>
  <c r="AJ996" i="3"/>
  <c r="AI996" i="3"/>
  <c r="AG996" i="3"/>
  <c r="Z996" i="3"/>
  <c r="V996" i="3"/>
  <c r="U996" i="3"/>
  <c r="S996" i="3"/>
  <c r="AJ995" i="3"/>
  <c r="AH995" i="3"/>
  <c r="AG995" i="3"/>
  <c r="Z995" i="3"/>
  <c r="X995" i="3"/>
  <c r="V995" i="3"/>
  <c r="Y993" i="3"/>
  <c r="AD987" i="3"/>
  <c r="P987" i="3"/>
  <c r="AL986" i="3"/>
  <c r="AI986" i="3"/>
  <c r="Z986" i="3"/>
  <c r="U986" i="3"/>
  <c r="AL985" i="3"/>
  <c r="AJ985" i="3"/>
  <c r="AI985" i="3"/>
  <c r="AG985" i="3"/>
  <c r="Z985" i="3"/>
  <c r="V985" i="3"/>
  <c r="U985" i="3"/>
  <c r="S985" i="3"/>
  <c r="AJ984" i="3"/>
  <c r="AH984" i="3"/>
  <c r="AG984" i="3"/>
  <c r="Z984" i="3"/>
  <c r="X984" i="3"/>
  <c r="V984" i="3"/>
  <c r="AD970" i="3"/>
  <c r="P970" i="3"/>
  <c r="AL969" i="3"/>
  <c r="AI969" i="3"/>
  <c r="Z969" i="3"/>
  <c r="U969" i="3"/>
  <c r="AL968" i="3"/>
  <c r="AJ968" i="3"/>
  <c r="AI968" i="3"/>
  <c r="AG968" i="3"/>
  <c r="Z968" i="3"/>
  <c r="V968" i="3"/>
  <c r="U968" i="3"/>
  <c r="S968" i="3"/>
  <c r="AJ967" i="3"/>
  <c r="AH967" i="3"/>
  <c r="AG967" i="3"/>
  <c r="Z967" i="3"/>
  <c r="X967" i="3"/>
  <c r="V967" i="3"/>
  <c r="AD955" i="3"/>
  <c r="P955" i="3"/>
  <c r="AL954" i="3"/>
  <c r="AI954" i="3"/>
  <c r="Z954" i="3"/>
  <c r="U954" i="3"/>
  <c r="AL953" i="3"/>
  <c r="AJ953" i="3"/>
  <c r="AI953" i="3"/>
  <c r="AG953" i="3"/>
  <c r="Z953" i="3"/>
  <c r="V953" i="3"/>
  <c r="U953" i="3"/>
  <c r="S953" i="3"/>
  <c r="AJ952" i="3"/>
  <c r="AH952" i="3"/>
  <c r="AG952" i="3"/>
  <c r="Z952" i="3"/>
  <c r="X952" i="3"/>
  <c r="V952" i="3"/>
  <c r="AD943" i="3"/>
  <c r="P943" i="3"/>
  <c r="AL942" i="3"/>
  <c r="AI942" i="3"/>
  <c r="Z942" i="3"/>
  <c r="U942" i="3"/>
  <c r="AL941" i="3"/>
  <c r="AJ941" i="3"/>
  <c r="AI941" i="3"/>
  <c r="AG941" i="3"/>
  <c r="Z941" i="3"/>
  <c r="V941" i="3"/>
  <c r="U941" i="3"/>
  <c r="S941" i="3"/>
  <c r="AJ940" i="3"/>
  <c r="AH940" i="3"/>
  <c r="AG940" i="3"/>
  <c r="Z940" i="3"/>
  <c r="X940" i="3"/>
  <c r="V940" i="3"/>
  <c r="AD930" i="3"/>
  <c r="P930" i="3"/>
  <c r="AL929" i="3"/>
  <c r="AI929" i="3"/>
  <c r="Z929" i="3"/>
  <c r="U929" i="3"/>
  <c r="AL928" i="3"/>
  <c r="AJ928" i="3"/>
  <c r="AI928" i="3"/>
  <c r="AG928" i="3"/>
  <c r="Z928" i="3"/>
  <c r="V928" i="3"/>
  <c r="U928" i="3"/>
  <c r="S928" i="3"/>
  <c r="AJ927" i="3"/>
  <c r="AH927" i="3"/>
  <c r="AG927" i="3"/>
  <c r="Z927" i="3"/>
  <c r="X927" i="3"/>
  <c r="V927" i="3"/>
  <c r="AD916" i="3"/>
  <c r="P916" i="3"/>
  <c r="AL915" i="3"/>
  <c r="AI915" i="3"/>
  <c r="Z915" i="3"/>
  <c r="U915" i="3"/>
  <c r="AL914" i="3"/>
  <c r="AJ914" i="3"/>
  <c r="AI914" i="3"/>
  <c r="AG914" i="3"/>
  <c r="Z914" i="3"/>
  <c r="V914" i="3"/>
  <c r="U914" i="3"/>
  <c r="S914" i="3"/>
  <c r="AJ913" i="3"/>
  <c r="AH913" i="3"/>
  <c r="AG913" i="3"/>
  <c r="Z913" i="3"/>
  <c r="X913" i="3"/>
  <c r="V913" i="3"/>
  <c r="AM911" i="3"/>
  <c r="AD904" i="3"/>
  <c r="P904" i="3"/>
  <c r="AL903" i="3"/>
  <c r="AI903" i="3"/>
  <c r="Z903" i="3"/>
  <c r="U903" i="3"/>
  <c r="AL902" i="3"/>
  <c r="AJ902" i="3"/>
  <c r="AI902" i="3"/>
  <c r="AG902" i="3"/>
  <c r="Z902" i="3"/>
  <c r="V902" i="3"/>
  <c r="U902" i="3"/>
  <c r="S902" i="3"/>
  <c r="AJ901" i="3"/>
  <c r="AH901" i="3"/>
  <c r="AG901" i="3"/>
  <c r="Z901" i="3"/>
  <c r="X901" i="3"/>
  <c r="V901" i="3"/>
  <c r="AM899" i="3"/>
  <c r="AD892" i="3"/>
  <c r="P892" i="3"/>
  <c r="AL891" i="3"/>
  <c r="AI891" i="3"/>
  <c r="Z891" i="3"/>
  <c r="U891" i="3"/>
  <c r="AL890" i="3"/>
  <c r="AJ890" i="3"/>
  <c r="AI890" i="3"/>
  <c r="AG890" i="3"/>
  <c r="Z890" i="3"/>
  <c r="V890" i="3"/>
  <c r="U890" i="3"/>
  <c r="S890" i="3"/>
  <c r="AJ889" i="3"/>
  <c r="AH889" i="3"/>
  <c r="AG889" i="3"/>
  <c r="Z889" i="3"/>
  <c r="X889" i="3"/>
  <c r="V889" i="3"/>
  <c r="AM887" i="3"/>
  <c r="AD880" i="3"/>
  <c r="P880" i="3"/>
  <c r="AL879" i="3"/>
  <c r="AI879" i="3"/>
  <c r="Z879" i="3"/>
  <c r="U879" i="3"/>
  <c r="AL878" i="3"/>
  <c r="AJ878" i="3"/>
  <c r="AI878" i="3"/>
  <c r="AG878" i="3"/>
  <c r="Z878" i="3"/>
  <c r="V878" i="3"/>
  <c r="U878" i="3"/>
  <c r="S878" i="3"/>
  <c r="AJ877" i="3"/>
  <c r="AH877" i="3"/>
  <c r="AG877" i="3"/>
  <c r="Z877" i="3"/>
  <c r="X877" i="3"/>
  <c r="V877" i="3"/>
  <c r="AM874" i="3"/>
  <c r="AD867" i="3"/>
  <c r="P867" i="3"/>
  <c r="AL866" i="3"/>
  <c r="AI866" i="3"/>
  <c r="Z866" i="3"/>
  <c r="U866" i="3"/>
  <c r="AL865" i="3"/>
  <c r="AJ865" i="3"/>
  <c r="AI865" i="3"/>
  <c r="AG865" i="3"/>
  <c r="Z865" i="3"/>
  <c r="V865" i="3"/>
  <c r="U865" i="3"/>
  <c r="S865" i="3"/>
  <c r="AJ864" i="3"/>
  <c r="AH864" i="3"/>
  <c r="AG864" i="3"/>
  <c r="Z864" i="3"/>
  <c r="X864" i="3"/>
  <c r="V864" i="3"/>
  <c r="AM862" i="3"/>
  <c r="AD855" i="3"/>
  <c r="P855" i="3"/>
  <c r="AL854" i="3"/>
  <c r="AI854" i="3"/>
  <c r="Z854" i="3"/>
  <c r="U854" i="3"/>
  <c r="AL853" i="3"/>
  <c r="AJ853" i="3"/>
  <c r="AI853" i="3"/>
  <c r="AG853" i="3"/>
  <c r="Z853" i="3"/>
  <c r="V853" i="3"/>
  <c r="U853" i="3"/>
  <c r="S853" i="3"/>
  <c r="AJ852" i="3"/>
  <c r="AH852" i="3"/>
  <c r="AG852" i="3"/>
  <c r="Z852" i="3"/>
  <c r="X852" i="3"/>
  <c r="V852" i="3"/>
  <c r="AM848" i="3"/>
  <c r="AM847" i="3"/>
  <c r="AD840" i="3"/>
  <c r="P840" i="3"/>
  <c r="AL839" i="3"/>
  <c r="AI839" i="3"/>
  <c r="Z839" i="3"/>
  <c r="U839" i="3"/>
  <c r="AL838" i="3"/>
  <c r="AJ838" i="3"/>
  <c r="AI838" i="3"/>
  <c r="AG838" i="3"/>
  <c r="Z838" i="3"/>
  <c r="V838" i="3"/>
  <c r="U838" i="3"/>
  <c r="S838" i="3"/>
  <c r="AJ837" i="3"/>
  <c r="AH837" i="3"/>
  <c r="AG837" i="3"/>
  <c r="Z837" i="3"/>
  <c r="X837" i="3"/>
  <c r="V837" i="3"/>
  <c r="AM832" i="3"/>
  <c r="AD825" i="3"/>
  <c r="P825" i="3"/>
  <c r="AL824" i="3"/>
  <c r="AI824" i="3"/>
  <c r="Z824" i="3"/>
  <c r="U824" i="3"/>
  <c r="AL823" i="3"/>
  <c r="AJ823" i="3"/>
  <c r="AI823" i="3"/>
  <c r="AG823" i="3"/>
  <c r="Z823" i="3"/>
  <c r="V823" i="3"/>
  <c r="U823" i="3"/>
  <c r="S823" i="3"/>
  <c r="AJ822" i="3"/>
  <c r="AH822" i="3"/>
  <c r="AG822" i="3"/>
  <c r="Z822" i="3"/>
  <c r="X822" i="3"/>
  <c r="V822" i="3"/>
  <c r="AM820" i="3"/>
  <c r="AD813" i="3"/>
  <c r="P813" i="3"/>
  <c r="AL812" i="3"/>
  <c r="AI812" i="3"/>
  <c r="Z812" i="3"/>
  <c r="U812" i="3"/>
  <c r="AL811" i="3"/>
  <c r="AJ811" i="3"/>
  <c r="AI811" i="3"/>
  <c r="AG811" i="3"/>
  <c r="Z811" i="3"/>
  <c r="V811" i="3"/>
  <c r="U811" i="3"/>
  <c r="S811" i="3"/>
  <c r="AJ810" i="3"/>
  <c r="AH810" i="3"/>
  <c r="AG810" i="3"/>
  <c r="X810" i="3"/>
  <c r="V810" i="3"/>
  <c r="AM808" i="3"/>
  <c r="AD801" i="3"/>
  <c r="P801" i="3"/>
  <c r="AL800" i="3"/>
  <c r="AI800" i="3"/>
  <c r="Z800" i="3"/>
  <c r="U800" i="3"/>
  <c r="AL799" i="3"/>
  <c r="AJ799" i="3"/>
  <c r="AI799" i="3"/>
  <c r="AG799" i="3"/>
  <c r="Z799" i="3"/>
  <c r="V799" i="3"/>
  <c r="U799" i="3"/>
  <c r="S799" i="3"/>
  <c r="AJ798" i="3"/>
  <c r="AH798" i="3"/>
  <c r="AG798" i="3"/>
  <c r="Z798" i="3"/>
  <c r="X798" i="3"/>
  <c r="V798" i="3"/>
  <c r="AD790" i="3"/>
  <c r="P790" i="3"/>
  <c r="AL789" i="3"/>
  <c r="AI789" i="3"/>
  <c r="Z789" i="3"/>
  <c r="U789" i="3"/>
  <c r="AL788" i="3"/>
  <c r="AJ788" i="3"/>
  <c r="AI788" i="3"/>
  <c r="AG788" i="3"/>
  <c r="Z788" i="3"/>
  <c r="V788" i="3"/>
  <c r="U788" i="3"/>
  <c r="S788" i="3"/>
  <c r="AJ787" i="3"/>
  <c r="AH787" i="3"/>
  <c r="AG787" i="3"/>
  <c r="Z787" i="3"/>
  <c r="X787" i="3"/>
  <c r="V787" i="3"/>
  <c r="AD779" i="3"/>
  <c r="P779" i="3"/>
  <c r="AL778" i="3"/>
  <c r="AI778" i="3"/>
  <c r="Z778" i="3"/>
  <c r="U778" i="3"/>
  <c r="AL777" i="3"/>
  <c r="AJ777" i="3"/>
  <c r="AI777" i="3"/>
  <c r="AG777" i="3"/>
  <c r="Z777" i="3"/>
  <c r="V777" i="3"/>
  <c r="U777" i="3"/>
  <c r="S777" i="3"/>
  <c r="AJ776" i="3"/>
  <c r="AH776" i="3"/>
  <c r="AG776" i="3"/>
  <c r="Z776" i="3"/>
  <c r="X776" i="3"/>
  <c r="V776" i="3"/>
  <c r="AD768" i="3"/>
  <c r="P768" i="3"/>
  <c r="AL767" i="3"/>
  <c r="AI767" i="3"/>
  <c r="Z767" i="3"/>
  <c r="U767" i="3"/>
  <c r="AL766" i="3"/>
  <c r="AJ766" i="3"/>
  <c r="AI766" i="3"/>
  <c r="AG766" i="3"/>
  <c r="Z766" i="3"/>
  <c r="V766" i="3"/>
  <c r="U766" i="3"/>
  <c r="S766" i="3"/>
  <c r="AJ765" i="3"/>
  <c r="AH765" i="3"/>
  <c r="AG765" i="3"/>
  <c r="Z765" i="3"/>
  <c r="X765" i="3"/>
  <c r="V765" i="3"/>
  <c r="AD754" i="3"/>
  <c r="P754" i="3"/>
  <c r="AL753" i="3"/>
  <c r="AI753" i="3"/>
  <c r="Z753" i="3"/>
  <c r="U753" i="3"/>
  <c r="AL752" i="3"/>
  <c r="AJ752" i="3"/>
  <c r="AI752" i="3"/>
  <c r="AG752" i="3"/>
  <c r="Z752" i="3"/>
  <c r="V752" i="3"/>
  <c r="U752" i="3"/>
  <c r="S752" i="3"/>
  <c r="AJ751" i="3"/>
  <c r="AH751" i="3"/>
  <c r="AG751" i="3"/>
  <c r="Z751" i="3"/>
  <c r="X751" i="3"/>
  <c r="V751" i="3"/>
  <c r="AD740" i="3"/>
  <c r="P740" i="3"/>
  <c r="AL739" i="3"/>
  <c r="AI739" i="3"/>
  <c r="Z739" i="3"/>
  <c r="U739" i="3"/>
  <c r="AL738" i="3"/>
  <c r="AJ738" i="3"/>
  <c r="AI738" i="3"/>
  <c r="AG738" i="3"/>
  <c r="Z738" i="3"/>
  <c r="V738" i="3"/>
  <c r="U738" i="3"/>
  <c r="S738" i="3"/>
  <c r="AJ737" i="3"/>
  <c r="AH737" i="3"/>
  <c r="AG737" i="3"/>
  <c r="Z737" i="3"/>
  <c r="X737" i="3"/>
  <c r="V737" i="3"/>
  <c r="AD728" i="3"/>
  <c r="P728" i="3"/>
  <c r="AL727" i="3"/>
  <c r="AI727" i="3"/>
  <c r="Z727" i="3"/>
  <c r="U727" i="3"/>
  <c r="AL726" i="3"/>
  <c r="AJ726" i="3"/>
  <c r="AI726" i="3"/>
  <c r="AG726" i="3"/>
  <c r="Z726" i="3"/>
  <c r="V726" i="3"/>
  <c r="U726" i="3"/>
  <c r="S726" i="3"/>
  <c r="AJ725" i="3"/>
  <c r="AH725" i="3"/>
  <c r="AG725" i="3"/>
  <c r="Z725" i="3"/>
  <c r="X725" i="3"/>
  <c r="V725" i="3"/>
  <c r="AD716" i="3"/>
  <c r="P716" i="3"/>
  <c r="AL715" i="3"/>
  <c r="AI715" i="3"/>
  <c r="Z715" i="3"/>
  <c r="U715" i="3"/>
  <c r="AL714" i="3"/>
  <c r="AJ714" i="3"/>
  <c r="AI714" i="3"/>
  <c r="AG714" i="3"/>
  <c r="Z714" i="3"/>
  <c r="V714" i="3"/>
  <c r="U714" i="3"/>
  <c r="S714" i="3"/>
  <c r="AJ713" i="3"/>
  <c r="AH713" i="3"/>
  <c r="AG713" i="3"/>
  <c r="Z713" i="3"/>
  <c r="X713" i="3"/>
  <c r="V713" i="3"/>
  <c r="AD704" i="3"/>
  <c r="P704" i="3"/>
  <c r="AL703" i="3"/>
  <c r="AI703" i="3"/>
  <c r="Z703" i="3"/>
  <c r="U703" i="3"/>
  <c r="AL702" i="3"/>
  <c r="AJ702" i="3"/>
  <c r="AI702" i="3"/>
  <c r="AG702" i="3"/>
  <c r="Z702" i="3"/>
  <c r="V702" i="3"/>
  <c r="U702" i="3"/>
  <c r="S702" i="3"/>
  <c r="AJ701" i="3"/>
  <c r="AH701" i="3"/>
  <c r="AG701" i="3"/>
  <c r="Z701" i="3"/>
  <c r="X701" i="3"/>
  <c r="V701" i="3"/>
  <c r="AD693" i="3"/>
  <c r="P693" i="3"/>
  <c r="AL692" i="3"/>
  <c r="AI692" i="3"/>
  <c r="Z692" i="3"/>
  <c r="U692" i="3"/>
  <c r="AL691" i="3"/>
  <c r="AJ691" i="3"/>
  <c r="AI691" i="3"/>
  <c r="AG691" i="3"/>
  <c r="Z691" i="3"/>
  <c r="V691" i="3"/>
  <c r="U691" i="3"/>
  <c r="R691" i="3"/>
  <c r="AJ690" i="3"/>
  <c r="AH690" i="3"/>
  <c r="AG690" i="3"/>
  <c r="Z690" i="3"/>
  <c r="X690" i="3"/>
  <c r="V690" i="3"/>
  <c r="AD682" i="3"/>
  <c r="P682" i="3"/>
  <c r="AL681" i="3"/>
  <c r="AI681" i="3"/>
  <c r="Z681" i="3"/>
  <c r="U681" i="3"/>
  <c r="AL680" i="3"/>
  <c r="AJ680" i="3"/>
  <c r="AI680" i="3"/>
  <c r="AG680" i="3"/>
  <c r="Z680" i="3"/>
  <c r="V680" i="3"/>
  <c r="U680" i="3"/>
  <c r="S680" i="3"/>
  <c r="AJ679" i="3"/>
  <c r="AH679" i="3"/>
  <c r="AG679" i="3"/>
  <c r="Z679" i="3"/>
  <c r="X679" i="3"/>
  <c r="V679" i="3"/>
  <c r="AM677" i="3"/>
  <c r="AD670" i="3"/>
  <c r="P670" i="3"/>
  <c r="AL669" i="3"/>
  <c r="AI669" i="3"/>
  <c r="Z669" i="3"/>
  <c r="U669" i="3"/>
  <c r="AL668" i="3"/>
  <c r="AJ668" i="3"/>
  <c r="AI668" i="3"/>
  <c r="AG668" i="3"/>
  <c r="Z668" i="3"/>
  <c r="V668" i="3"/>
  <c r="U668" i="3"/>
  <c r="S668" i="3"/>
  <c r="AJ667" i="3"/>
  <c r="AH667" i="3"/>
  <c r="AG667" i="3"/>
  <c r="Z667" i="3"/>
  <c r="X667" i="3"/>
  <c r="V667" i="3"/>
  <c r="AD659" i="3"/>
  <c r="P659" i="3"/>
  <c r="AL658" i="3"/>
  <c r="AI658" i="3"/>
  <c r="Z658" i="3"/>
  <c r="U658" i="3"/>
  <c r="AL657" i="3"/>
  <c r="AJ657" i="3"/>
  <c r="AI657" i="3"/>
  <c r="AG657" i="3"/>
  <c r="Z657" i="3"/>
  <c r="V657" i="3"/>
  <c r="U657" i="3"/>
  <c r="S657" i="3"/>
  <c r="AJ656" i="3"/>
  <c r="AH656" i="3"/>
  <c r="AG656" i="3"/>
  <c r="Z656" i="3"/>
  <c r="X656" i="3"/>
  <c r="V656" i="3"/>
  <c r="AM654" i="3"/>
  <c r="AD647" i="3"/>
  <c r="P647" i="3"/>
  <c r="AL646" i="3"/>
  <c r="AI646" i="3"/>
  <c r="Z646" i="3"/>
  <c r="U646" i="3"/>
  <c r="AL645" i="3"/>
  <c r="AJ645" i="3"/>
  <c r="AI645" i="3"/>
  <c r="AG645" i="3"/>
  <c r="Z645" i="3"/>
  <c r="V645" i="3"/>
  <c r="U645" i="3"/>
  <c r="S645" i="3"/>
  <c r="AJ644" i="3"/>
  <c r="AH644" i="3"/>
  <c r="AG644" i="3"/>
  <c r="Z644" i="3"/>
  <c r="X644" i="3"/>
  <c r="V644" i="3"/>
  <c r="AM641" i="3"/>
  <c r="AM640" i="3"/>
  <c r="AD633" i="3"/>
  <c r="P633" i="3"/>
  <c r="AL632" i="3"/>
  <c r="AI632" i="3"/>
  <c r="Z632" i="3"/>
  <c r="U632" i="3"/>
  <c r="AL631" i="3"/>
  <c r="AJ631" i="3"/>
  <c r="AI631" i="3"/>
  <c r="AG631" i="3"/>
  <c r="Z631" i="3"/>
  <c r="V631" i="3"/>
  <c r="U631" i="3"/>
  <c r="S631" i="3"/>
  <c r="AJ630" i="3"/>
  <c r="AH630" i="3"/>
  <c r="AG630" i="3"/>
  <c r="Z630" i="3"/>
  <c r="X630" i="3"/>
  <c r="V630" i="3"/>
  <c r="AM627" i="3"/>
  <c r="AD620" i="3"/>
  <c r="P620" i="3"/>
  <c r="AL619" i="3"/>
  <c r="AI619" i="3"/>
  <c r="Z619" i="3"/>
  <c r="U619" i="3"/>
  <c r="AL618" i="3"/>
  <c r="AJ618" i="3"/>
  <c r="AI618" i="3"/>
  <c r="AG618" i="3"/>
  <c r="Z618" i="3"/>
  <c r="V618" i="3"/>
  <c r="U618" i="3"/>
  <c r="S618" i="3"/>
  <c r="AJ617" i="3"/>
  <c r="AH617" i="3"/>
  <c r="AG617" i="3"/>
  <c r="Z617" i="3"/>
  <c r="X617" i="3"/>
  <c r="V617" i="3"/>
  <c r="AM616" i="3"/>
  <c r="AD609" i="3"/>
  <c r="P609" i="3"/>
  <c r="AL608" i="3"/>
  <c r="AI608" i="3"/>
  <c r="Z608" i="3"/>
  <c r="U608" i="3"/>
  <c r="AL607" i="3"/>
  <c r="AJ607" i="3"/>
  <c r="AI607" i="3"/>
  <c r="AG607" i="3"/>
  <c r="Z607" i="3"/>
  <c r="V607" i="3"/>
  <c r="U607" i="3"/>
  <c r="S607" i="3"/>
  <c r="AJ606" i="3"/>
  <c r="AH606" i="3"/>
  <c r="AG606" i="3"/>
  <c r="Z606" i="3"/>
  <c r="X606" i="3"/>
  <c r="V606" i="3"/>
  <c r="AM605" i="3"/>
  <c r="AM604" i="3"/>
  <c r="AD597" i="3"/>
  <c r="P597" i="3"/>
  <c r="AL596" i="3"/>
  <c r="AI596" i="3"/>
  <c r="Z596" i="3"/>
  <c r="U596" i="3"/>
  <c r="AL595" i="3"/>
  <c r="AJ595" i="3"/>
  <c r="AI595" i="3"/>
  <c r="AG595" i="3"/>
  <c r="Z595" i="3"/>
  <c r="V595" i="3"/>
  <c r="U595" i="3"/>
  <c r="S595" i="3"/>
  <c r="AJ594" i="3"/>
  <c r="AH594" i="3"/>
  <c r="AG594" i="3"/>
  <c r="Z594" i="3"/>
  <c r="X594" i="3"/>
  <c r="V594" i="3"/>
  <c r="AM590" i="3"/>
  <c r="AD583" i="3"/>
  <c r="P583" i="3"/>
  <c r="AL582" i="3"/>
  <c r="AI582" i="3"/>
  <c r="Z582" i="3"/>
  <c r="U582" i="3"/>
  <c r="AL581" i="3"/>
  <c r="AJ581" i="3"/>
  <c r="AI581" i="3"/>
  <c r="AG581" i="3"/>
  <c r="Z581" i="3"/>
  <c r="V581" i="3"/>
  <c r="U581" i="3"/>
  <c r="S581" i="3"/>
  <c r="AJ580" i="3"/>
  <c r="AH580" i="3"/>
  <c r="AG580" i="3"/>
  <c r="Z580" i="3"/>
  <c r="X580" i="3"/>
  <c r="V580" i="3"/>
  <c r="AM576" i="3"/>
  <c r="AK576" i="3"/>
  <c r="AH576" i="3"/>
  <c r="AD569" i="3"/>
  <c r="P569" i="3"/>
  <c r="AL568" i="3"/>
  <c r="AI568" i="3"/>
  <c r="Z568" i="3"/>
  <c r="U568" i="3"/>
  <c r="AL567" i="3"/>
  <c r="AJ567" i="3"/>
  <c r="AI567" i="3"/>
  <c r="AG567" i="3"/>
  <c r="Z567" i="3"/>
  <c r="V567" i="3"/>
  <c r="U567" i="3"/>
  <c r="S567" i="3"/>
  <c r="AJ566" i="3"/>
  <c r="AH566" i="3"/>
  <c r="AG566" i="3"/>
  <c r="Z566" i="3"/>
  <c r="X566" i="3"/>
  <c r="V566" i="3"/>
  <c r="AM564" i="3"/>
  <c r="AM563" i="3"/>
  <c r="AM562" i="3"/>
  <c r="AM561" i="3"/>
  <c r="AM560" i="3"/>
  <c r="AD553" i="3"/>
  <c r="P553" i="3"/>
  <c r="AL552" i="3"/>
  <c r="AI552" i="3"/>
  <c r="Z552" i="3"/>
  <c r="U552" i="3"/>
  <c r="AL551" i="3"/>
  <c r="AJ551" i="3"/>
  <c r="AI551" i="3"/>
  <c r="AG551" i="3"/>
  <c r="Z551" i="3"/>
  <c r="V551" i="3"/>
  <c r="U551" i="3"/>
  <c r="S551" i="3"/>
  <c r="AJ550" i="3"/>
  <c r="AH550" i="3"/>
  <c r="AG550" i="3"/>
  <c r="Z550" i="3"/>
  <c r="X550" i="3"/>
  <c r="V550" i="3"/>
  <c r="AM548" i="3"/>
  <c r="AK548" i="3"/>
  <c r="AH548" i="3"/>
  <c r="AD541" i="3"/>
  <c r="P541" i="3"/>
  <c r="AL540" i="3"/>
  <c r="AI540" i="3"/>
  <c r="Z540" i="3"/>
  <c r="U540" i="3"/>
  <c r="AL539" i="3"/>
  <c r="AJ539" i="3"/>
  <c r="AI539" i="3"/>
  <c r="Z539" i="3"/>
  <c r="V539" i="3"/>
  <c r="U539" i="3"/>
  <c r="S539" i="3"/>
  <c r="AJ538" i="3"/>
  <c r="AH538" i="3"/>
  <c r="AG538" i="3"/>
  <c r="Z538" i="3"/>
  <c r="X538" i="3"/>
  <c r="V538" i="3"/>
  <c r="AD530" i="3"/>
  <c r="P530" i="3"/>
  <c r="AL529" i="3"/>
  <c r="AI529" i="3"/>
  <c r="Z529" i="3"/>
  <c r="U529" i="3"/>
  <c r="AL528" i="3"/>
  <c r="AJ528" i="3"/>
  <c r="AI528" i="3"/>
  <c r="AG528" i="3"/>
  <c r="Z528" i="3"/>
  <c r="V528" i="3"/>
  <c r="U528" i="3"/>
  <c r="S528" i="3"/>
  <c r="AJ527" i="3"/>
  <c r="AH527" i="3"/>
  <c r="AG527" i="3"/>
  <c r="Z527" i="3"/>
  <c r="X527" i="3"/>
  <c r="V527" i="3"/>
  <c r="AD519" i="3"/>
  <c r="P519" i="3"/>
  <c r="AL518" i="3"/>
  <c r="AI518" i="3"/>
  <c r="Z518" i="3"/>
  <c r="U518" i="3"/>
  <c r="AL517" i="3"/>
  <c r="AJ517" i="3"/>
  <c r="AI517" i="3"/>
  <c r="AG517" i="3"/>
  <c r="Z517" i="3"/>
  <c r="V517" i="3"/>
  <c r="U517" i="3"/>
  <c r="S517" i="3"/>
  <c r="AJ516" i="3"/>
  <c r="AH516" i="3"/>
  <c r="AG516" i="3"/>
  <c r="Z516" i="3"/>
  <c r="X516" i="3"/>
  <c r="V516" i="3"/>
  <c r="AD506" i="3"/>
  <c r="P506" i="3"/>
  <c r="AL505" i="3"/>
  <c r="AI505" i="3"/>
  <c r="Z505" i="3"/>
  <c r="U505" i="3"/>
  <c r="AL504" i="3"/>
  <c r="AJ504" i="3"/>
  <c r="AI504" i="3"/>
  <c r="AG504" i="3"/>
  <c r="Z504" i="3"/>
  <c r="V504" i="3"/>
  <c r="U504" i="3"/>
  <c r="S504" i="3"/>
  <c r="AJ503" i="3"/>
  <c r="AH503" i="3"/>
  <c r="AG503" i="3"/>
  <c r="Z503" i="3"/>
  <c r="X503" i="3"/>
  <c r="V503" i="3"/>
  <c r="AD494" i="3"/>
  <c r="P494" i="3"/>
  <c r="AL493" i="3"/>
  <c r="AI493" i="3"/>
  <c r="Z493" i="3"/>
  <c r="U493" i="3"/>
  <c r="AL492" i="3"/>
  <c r="AJ492" i="3"/>
  <c r="AI492" i="3"/>
  <c r="AG492" i="3"/>
  <c r="Z492" i="3"/>
  <c r="V492" i="3"/>
  <c r="U492" i="3"/>
  <c r="S492" i="3"/>
  <c r="AJ491" i="3"/>
  <c r="AH491" i="3"/>
  <c r="AG491" i="3"/>
  <c r="Z491" i="3"/>
  <c r="X491" i="3"/>
  <c r="V491" i="3"/>
  <c r="AM489" i="3"/>
  <c r="AM488" i="3"/>
  <c r="AM487" i="3"/>
  <c r="AD480" i="3"/>
  <c r="P480" i="3"/>
  <c r="AL479" i="3"/>
  <c r="AI479" i="3"/>
  <c r="Z479" i="3"/>
  <c r="U479" i="3"/>
  <c r="AL478" i="3"/>
  <c r="AJ478" i="3"/>
  <c r="AI478" i="3"/>
  <c r="AG478" i="3"/>
  <c r="Z478" i="3"/>
  <c r="V478" i="3"/>
  <c r="U478" i="3"/>
  <c r="S478" i="3"/>
  <c r="AJ477" i="3"/>
  <c r="AH477" i="3"/>
  <c r="AG477" i="3"/>
  <c r="Z477" i="3"/>
  <c r="X477" i="3"/>
  <c r="V477" i="3"/>
  <c r="AM475" i="3"/>
  <c r="AD468" i="3"/>
  <c r="P468" i="3"/>
  <c r="AL467" i="3"/>
  <c r="AI467" i="3"/>
  <c r="Z467" i="3"/>
  <c r="U467" i="3"/>
  <c r="AL466" i="3"/>
  <c r="AJ466" i="3"/>
  <c r="AI466" i="3"/>
  <c r="AG466" i="3"/>
  <c r="Z466" i="3"/>
  <c r="V466" i="3"/>
  <c r="U466" i="3"/>
  <c r="S466" i="3"/>
  <c r="AJ465" i="3"/>
  <c r="AH465" i="3"/>
  <c r="AG465" i="3"/>
  <c r="Z465" i="3"/>
  <c r="X465" i="3"/>
  <c r="V465" i="3"/>
  <c r="AM463" i="3"/>
  <c r="AA462" i="3"/>
  <c r="X462" i="3"/>
  <c r="AD456" i="3"/>
  <c r="P456" i="3"/>
  <c r="AL455" i="3"/>
  <c r="AI455" i="3"/>
  <c r="Z455" i="3"/>
  <c r="U455" i="3"/>
  <c r="AL454" i="3"/>
  <c r="AJ454" i="3"/>
  <c r="AI454" i="3"/>
  <c r="AG454" i="3"/>
  <c r="Z454" i="3"/>
  <c r="V454" i="3"/>
  <c r="U454" i="3"/>
  <c r="S454" i="3"/>
  <c r="AJ453" i="3"/>
  <c r="AH453" i="3"/>
  <c r="AG453" i="3"/>
  <c r="Z453" i="3"/>
  <c r="X453" i="3"/>
  <c r="V453" i="3"/>
  <c r="AM451" i="3"/>
  <c r="AH451" i="3"/>
  <c r="AD444" i="3"/>
  <c r="P444" i="3"/>
  <c r="AL443" i="3"/>
  <c r="AI443" i="3"/>
  <c r="Z443" i="3"/>
  <c r="U443" i="3"/>
  <c r="AL442" i="3"/>
  <c r="AJ442" i="3"/>
  <c r="AI442" i="3"/>
  <c r="AG442" i="3"/>
  <c r="Z442" i="3"/>
  <c r="V442" i="3"/>
  <c r="U442" i="3"/>
  <c r="S442" i="3"/>
  <c r="AJ441" i="3"/>
  <c r="AH441" i="3"/>
  <c r="AG441" i="3"/>
  <c r="Z441" i="3"/>
  <c r="X441" i="3"/>
  <c r="V441" i="3"/>
  <c r="AM438" i="3"/>
  <c r="AD431" i="3"/>
  <c r="P431" i="3"/>
  <c r="AL430" i="3"/>
  <c r="AI430" i="3"/>
  <c r="Z430" i="3"/>
  <c r="U430" i="3"/>
  <c r="AL429" i="3"/>
  <c r="AJ429" i="3"/>
  <c r="AI429" i="3"/>
  <c r="AG429" i="3"/>
  <c r="Z429" i="3"/>
  <c r="V429" i="3"/>
  <c r="U429" i="3"/>
  <c r="S429" i="3"/>
  <c r="AJ428" i="3"/>
  <c r="AH428" i="3"/>
  <c r="AG428" i="3"/>
  <c r="Z428" i="3"/>
  <c r="X428" i="3"/>
  <c r="V428" i="3"/>
  <c r="AD417" i="3"/>
  <c r="P417" i="3"/>
  <c r="AL416" i="3"/>
  <c r="AI416" i="3"/>
  <c r="Z416" i="3"/>
  <c r="U416" i="3"/>
  <c r="AL415" i="3"/>
  <c r="AJ415" i="3"/>
  <c r="AI415" i="3"/>
  <c r="AG415" i="3"/>
  <c r="Z415" i="3"/>
  <c r="V415" i="3"/>
  <c r="U415" i="3"/>
  <c r="S415" i="3"/>
  <c r="AJ414" i="3"/>
  <c r="AH414" i="3"/>
  <c r="AG414" i="3"/>
  <c r="Z414" i="3"/>
  <c r="X414" i="3"/>
  <c r="V414" i="3"/>
  <c r="AM412" i="3"/>
  <c r="AD405" i="3"/>
  <c r="P405" i="3"/>
  <c r="AL404" i="3"/>
  <c r="AI404" i="3"/>
  <c r="Z404" i="3"/>
  <c r="U404" i="3"/>
  <c r="AL403" i="3"/>
  <c r="AJ403" i="3"/>
  <c r="AI403" i="3"/>
  <c r="AG403" i="3"/>
  <c r="Z403" i="3"/>
  <c r="V403" i="3"/>
  <c r="U403" i="3"/>
  <c r="S403" i="3"/>
  <c r="AJ402" i="3"/>
  <c r="AH402" i="3"/>
  <c r="AG402" i="3"/>
  <c r="Z402" i="3"/>
  <c r="X402" i="3"/>
  <c r="V402" i="3"/>
  <c r="AM398" i="3"/>
  <c r="AH398" i="3"/>
  <c r="AD391" i="3"/>
  <c r="P391" i="3"/>
  <c r="AL390" i="3"/>
  <c r="AI390" i="3"/>
  <c r="Z390" i="3"/>
  <c r="U390" i="3"/>
  <c r="AL389" i="3"/>
  <c r="AJ389" i="3"/>
  <c r="AI389" i="3"/>
  <c r="AG389" i="3"/>
  <c r="Z389" i="3"/>
  <c r="V389" i="3"/>
  <c r="U389" i="3"/>
  <c r="S389" i="3"/>
  <c r="AJ388" i="3"/>
  <c r="AH388" i="3"/>
  <c r="AG388" i="3"/>
  <c r="Z388" i="3"/>
  <c r="X388" i="3"/>
  <c r="V388" i="3"/>
  <c r="AM386" i="3"/>
  <c r="AH386" i="3"/>
  <c r="AD379" i="3"/>
  <c r="P379" i="3"/>
  <c r="AL378" i="3"/>
  <c r="AI378" i="3"/>
  <c r="Z378" i="3"/>
  <c r="U378" i="3"/>
  <c r="AL377" i="3"/>
  <c r="AJ377" i="3"/>
  <c r="AI377" i="3"/>
  <c r="AG377" i="3"/>
  <c r="Z377" i="3"/>
  <c r="V377" i="3"/>
  <c r="U377" i="3"/>
  <c r="S377" i="3"/>
  <c r="AJ376" i="3"/>
  <c r="AH376" i="3"/>
  <c r="AG376" i="3"/>
  <c r="Z376" i="3"/>
  <c r="X376" i="3"/>
  <c r="V376" i="3"/>
  <c r="AM373" i="3"/>
  <c r="AD366" i="3"/>
  <c r="P366" i="3"/>
  <c r="AL365" i="3"/>
  <c r="AI365" i="3"/>
  <c r="Z365" i="3"/>
  <c r="U365" i="3"/>
  <c r="AL364" i="3"/>
  <c r="AJ364" i="3"/>
  <c r="AI364" i="3"/>
  <c r="AG364" i="3"/>
  <c r="Z364" i="3"/>
  <c r="V364" i="3"/>
  <c r="U364" i="3"/>
  <c r="S364" i="3"/>
  <c r="AJ363" i="3"/>
  <c r="AH363" i="3"/>
  <c r="AG363" i="3"/>
  <c r="Z363" i="3"/>
  <c r="X363" i="3"/>
  <c r="V363" i="3"/>
  <c r="AM361" i="3"/>
  <c r="AH361" i="3"/>
  <c r="AD354" i="3"/>
  <c r="P354" i="3"/>
  <c r="AL353" i="3"/>
  <c r="AI353" i="3"/>
  <c r="Z353" i="3"/>
  <c r="U353" i="3"/>
  <c r="AL352" i="3"/>
  <c r="AJ352" i="3"/>
  <c r="AI352" i="3"/>
  <c r="AG352" i="3"/>
  <c r="Z352" i="3"/>
  <c r="V352" i="3"/>
  <c r="U352" i="3"/>
  <c r="S352" i="3"/>
  <c r="AJ351" i="3"/>
  <c r="AH351" i="3"/>
  <c r="AG351" i="3"/>
  <c r="Z351" i="3"/>
  <c r="X351" i="3"/>
  <c r="V351" i="3"/>
  <c r="AD343" i="3"/>
  <c r="P343" i="3"/>
  <c r="AL342" i="3"/>
  <c r="AI342" i="3"/>
  <c r="Z342" i="3"/>
  <c r="U342" i="3"/>
  <c r="AL341" i="3"/>
  <c r="AJ341" i="3"/>
  <c r="AI341" i="3"/>
  <c r="AG341" i="3"/>
  <c r="Z341" i="3"/>
  <c r="V341" i="3"/>
  <c r="U341" i="3"/>
  <c r="S341" i="3"/>
  <c r="AJ340" i="3"/>
  <c r="AH340" i="3"/>
  <c r="AG340" i="3"/>
  <c r="Z340" i="3"/>
  <c r="X340" i="3"/>
  <c r="V340" i="3"/>
  <c r="AD332" i="3"/>
  <c r="P332" i="3"/>
  <c r="AL331" i="3"/>
  <c r="AI331" i="3"/>
  <c r="Z331" i="3"/>
  <c r="U331" i="3"/>
  <c r="AL330" i="3"/>
  <c r="AJ330" i="3"/>
  <c r="AI330" i="3"/>
  <c r="AG330" i="3"/>
  <c r="Z330" i="3"/>
  <c r="V330" i="3"/>
  <c r="U330" i="3"/>
  <c r="S330" i="3"/>
  <c r="AJ329" i="3"/>
  <c r="AH329" i="3"/>
  <c r="AG329" i="3"/>
  <c r="Z329" i="3"/>
  <c r="X329" i="3"/>
  <c r="V329" i="3"/>
  <c r="AD321" i="3"/>
  <c r="P321" i="3"/>
  <c r="AL320" i="3"/>
  <c r="AI320" i="3"/>
  <c r="Z320" i="3"/>
  <c r="U320" i="3"/>
  <c r="AL319" i="3"/>
  <c r="AJ319" i="3"/>
  <c r="AI319" i="3"/>
  <c r="AG319" i="3"/>
  <c r="Z319" i="3"/>
  <c r="V319" i="3"/>
  <c r="U319" i="3"/>
  <c r="S319" i="3"/>
  <c r="AJ318" i="3"/>
  <c r="AH318" i="3"/>
  <c r="AG318" i="3"/>
  <c r="Z318" i="3"/>
  <c r="X318" i="3"/>
  <c r="V318" i="3"/>
  <c r="AD309" i="3"/>
  <c r="P309" i="3"/>
  <c r="AL308" i="3"/>
  <c r="AI308" i="3"/>
  <c r="Z308" i="3"/>
  <c r="U308" i="3"/>
  <c r="AL307" i="3"/>
  <c r="AJ307" i="3"/>
  <c r="AI307" i="3"/>
  <c r="AG307" i="3"/>
  <c r="Z307" i="3"/>
  <c r="V307" i="3"/>
  <c r="U307" i="3"/>
  <c r="S307" i="3"/>
  <c r="AJ306" i="3"/>
  <c r="AH306" i="3"/>
  <c r="AG306" i="3"/>
  <c r="Z306" i="3"/>
  <c r="X306" i="3"/>
  <c r="V306" i="3"/>
  <c r="AK303" i="3"/>
  <c r="AH303" i="3"/>
  <c r="AK302" i="3"/>
  <c r="AH302" i="3"/>
  <c r="AK301" i="3"/>
  <c r="AH301" i="3"/>
  <c r="AK300" i="3"/>
  <c r="AH300" i="3"/>
  <c r="AK299" i="3"/>
  <c r="AH299" i="3"/>
  <c r="AK298" i="3"/>
  <c r="AH298" i="3"/>
  <c r="AA291" i="3"/>
  <c r="Z291" i="3"/>
  <c r="Y291" i="3"/>
  <c r="AD285" i="3"/>
  <c r="P285" i="3"/>
  <c r="AL284" i="3"/>
  <c r="AI284" i="3"/>
  <c r="Z284" i="3"/>
  <c r="U284" i="3"/>
  <c r="AL283" i="3"/>
  <c r="AJ283" i="3"/>
  <c r="AI283" i="3"/>
  <c r="AG283" i="3"/>
  <c r="Z283" i="3"/>
  <c r="V283" i="3"/>
  <c r="U283" i="3"/>
  <c r="S283" i="3"/>
  <c r="AJ282" i="3"/>
  <c r="AH282" i="3"/>
  <c r="AG282" i="3"/>
  <c r="Z282" i="3"/>
  <c r="X282" i="3"/>
  <c r="V282" i="3"/>
  <c r="AD267" i="3"/>
  <c r="P267" i="3"/>
  <c r="AL266" i="3"/>
  <c r="AI266" i="3"/>
  <c r="Z266" i="3"/>
  <c r="U266" i="3"/>
  <c r="AL265" i="3"/>
  <c r="AJ265" i="3"/>
  <c r="AI265" i="3"/>
  <c r="AG265" i="3"/>
  <c r="Z265" i="3"/>
  <c r="V265" i="3"/>
  <c r="U265" i="3"/>
  <c r="S265" i="3"/>
  <c r="AJ264" i="3"/>
  <c r="AH264" i="3"/>
  <c r="AG264" i="3"/>
  <c r="Z264" i="3"/>
  <c r="X264" i="3"/>
  <c r="V264" i="3"/>
  <c r="AD251" i="3"/>
  <c r="P251" i="3"/>
  <c r="AL250" i="3"/>
  <c r="AI250" i="3"/>
  <c r="Z250" i="3"/>
  <c r="U250" i="3"/>
  <c r="AL249" i="3"/>
  <c r="AJ249" i="3"/>
  <c r="AI249" i="3"/>
  <c r="AG249" i="3"/>
  <c r="Z249" i="3"/>
  <c r="V249" i="3"/>
  <c r="U249" i="3"/>
  <c r="S249" i="3"/>
  <c r="AJ248" i="3"/>
  <c r="AH248" i="3"/>
  <c r="AG248" i="3"/>
  <c r="Z248" i="3"/>
  <c r="X248" i="3"/>
  <c r="V248" i="3"/>
  <c r="AD237" i="3"/>
  <c r="P237" i="3"/>
  <c r="AL236" i="3"/>
  <c r="AI236" i="3"/>
  <c r="Z236" i="3"/>
  <c r="U236" i="3"/>
  <c r="AL235" i="3"/>
  <c r="AJ235" i="3"/>
  <c r="AI235" i="3"/>
  <c r="AG235" i="3"/>
  <c r="Z235" i="3"/>
  <c r="V235" i="3"/>
  <c r="U235" i="3"/>
  <c r="S235" i="3"/>
  <c r="AJ234" i="3"/>
  <c r="AH234" i="3"/>
  <c r="AG234" i="3"/>
  <c r="Z234" i="3"/>
  <c r="X234" i="3"/>
  <c r="V234" i="3"/>
  <c r="AD225" i="3"/>
  <c r="P225" i="3"/>
  <c r="AL224" i="3"/>
  <c r="AI224" i="3"/>
  <c r="Z224" i="3"/>
  <c r="U224" i="3"/>
  <c r="AL223" i="3"/>
  <c r="AJ223" i="3"/>
  <c r="AI223" i="3"/>
  <c r="AG223" i="3"/>
  <c r="Z223" i="3"/>
  <c r="V223" i="3"/>
  <c r="U223" i="3"/>
  <c r="S223" i="3"/>
  <c r="AJ222" i="3"/>
  <c r="AH222" i="3"/>
  <c r="AG222" i="3"/>
  <c r="Z222" i="3"/>
  <c r="X222" i="3"/>
  <c r="V222" i="3"/>
  <c r="AD213" i="3"/>
  <c r="P213" i="3"/>
  <c r="AL212" i="3"/>
  <c r="AI212" i="3"/>
  <c r="Z212" i="3"/>
  <c r="U212" i="3"/>
  <c r="AL211" i="3"/>
  <c r="AJ211" i="3"/>
  <c r="AI211" i="3"/>
  <c r="AG211" i="3"/>
  <c r="Z211" i="3"/>
  <c r="V211" i="3"/>
  <c r="U211" i="3"/>
  <c r="S211" i="3"/>
  <c r="AJ210" i="3"/>
  <c r="AH210" i="3"/>
  <c r="AG210" i="3"/>
  <c r="Z210" i="3"/>
  <c r="X210" i="3"/>
  <c r="V210" i="3"/>
  <c r="AD199" i="3"/>
  <c r="P199" i="3"/>
  <c r="AL198" i="3"/>
  <c r="AI198" i="3"/>
  <c r="Z198" i="3"/>
  <c r="U198" i="3"/>
  <c r="AL197" i="3"/>
  <c r="AJ197" i="3"/>
  <c r="AI197" i="3"/>
  <c r="AG197" i="3"/>
  <c r="Z197" i="3"/>
  <c r="V197" i="3"/>
  <c r="U197" i="3"/>
  <c r="S197" i="3"/>
  <c r="AJ196" i="3"/>
  <c r="AH196" i="3"/>
  <c r="AG196" i="3"/>
  <c r="Z196" i="3"/>
  <c r="X196" i="3"/>
  <c r="V196" i="3"/>
  <c r="AD187" i="3"/>
  <c r="P187" i="3"/>
  <c r="AL186" i="3"/>
  <c r="AI186" i="3"/>
  <c r="Z186" i="3"/>
  <c r="U186" i="3"/>
  <c r="AL185" i="3"/>
  <c r="AJ185" i="3"/>
  <c r="AI185" i="3"/>
  <c r="AG185" i="3"/>
  <c r="Z185" i="3"/>
  <c r="V185" i="3"/>
  <c r="U185" i="3"/>
  <c r="S185" i="3"/>
  <c r="AJ184" i="3"/>
  <c r="AH184" i="3"/>
  <c r="AG184" i="3"/>
  <c r="Z184" i="3"/>
  <c r="X184" i="3"/>
  <c r="V184" i="3"/>
  <c r="AD174" i="3"/>
  <c r="P174" i="3"/>
  <c r="AL173" i="3"/>
  <c r="AI173" i="3"/>
  <c r="Z173" i="3"/>
  <c r="U173" i="3"/>
  <c r="AL172" i="3"/>
  <c r="AJ172" i="3"/>
  <c r="AI172" i="3"/>
  <c r="AG172" i="3"/>
  <c r="Z172" i="3"/>
  <c r="V172" i="3"/>
  <c r="U172" i="3"/>
  <c r="S172" i="3"/>
  <c r="AJ171" i="3"/>
  <c r="AH171" i="3"/>
  <c r="AG171" i="3"/>
  <c r="Z171" i="3"/>
  <c r="X171" i="3"/>
  <c r="V171" i="3"/>
  <c r="AH166" i="3"/>
  <c r="AH165" i="3"/>
  <c r="AD158" i="3"/>
  <c r="P158" i="3"/>
  <c r="AL157" i="3"/>
  <c r="AI157" i="3"/>
  <c r="Z157" i="3"/>
  <c r="U157" i="3"/>
  <c r="AL156" i="3"/>
  <c r="AJ156" i="3"/>
  <c r="AI156" i="3"/>
  <c r="AG156" i="3"/>
  <c r="Z156" i="3"/>
  <c r="V156" i="3"/>
  <c r="U156" i="3"/>
  <c r="S156" i="3"/>
  <c r="AJ155" i="3"/>
  <c r="AH155" i="3"/>
  <c r="AG155" i="3"/>
  <c r="Z155" i="3"/>
  <c r="X155" i="3"/>
  <c r="V155" i="3"/>
  <c r="AD145" i="3"/>
  <c r="P145" i="3"/>
  <c r="AL144" i="3"/>
  <c r="AI144" i="3"/>
  <c r="Z144" i="3"/>
  <c r="U144" i="3"/>
  <c r="AL143" i="3"/>
  <c r="AJ143" i="3"/>
  <c r="AI143" i="3"/>
  <c r="AG143" i="3"/>
  <c r="Z143" i="3"/>
  <c r="V143" i="3"/>
  <c r="U143" i="3"/>
  <c r="S143" i="3"/>
  <c r="AJ142" i="3"/>
  <c r="AH142" i="3"/>
  <c r="AG142" i="3"/>
  <c r="Z142" i="3"/>
  <c r="X142" i="3"/>
  <c r="V142" i="3"/>
  <c r="AD131" i="3"/>
  <c r="P131" i="3"/>
  <c r="AL130" i="3"/>
  <c r="AI130" i="3"/>
  <c r="Z130" i="3"/>
  <c r="U130" i="3"/>
  <c r="AL129" i="3"/>
  <c r="AJ129" i="3"/>
  <c r="AI129" i="3"/>
  <c r="AG129" i="3"/>
  <c r="Z129" i="3"/>
  <c r="V129" i="3"/>
  <c r="U129" i="3"/>
  <c r="S129" i="3"/>
  <c r="AJ128" i="3"/>
  <c r="AH128" i="3"/>
  <c r="AG128" i="3"/>
  <c r="Z128" i="3"/>
  <c r="X128" i="3"/>
  <c r="V128" i="3"/>
  <c r="AD121" i="3"/>
  <c r="P121" i="3"/>
  <c r="AL120" i="3"/>
  <c r="AI120" i="3"/>
  <c r="Z120" i="3"/>
  <c r="U120" i="3"/>
  <c r="AL119" i="3"/>
  <c r="AJ119" i="3"/>
  <c r="AI119" i="3"/>
  <c r="AG119" i="3"/>
  <c r="Z119" i="3"/>
  <c r="V119" i="3"/>
  <c r="U119" i="3"/>
  <c r="S119" i="3"/>
  <c r="AJ118" i="3"/>
  <c r="AH118" i="3"/>
  <c r="AG118" i="3"/>
  <c r="Z118" i="3"/>
  <c r="X118" i="3"/>
  <c r="V118" i="3"/>
  <c r="AD111" i="3"/>
  <c r="P111" i="3"/>
  <c r="AL110" i="3"/>
  <c r="AI110" i="3"/>
  <c r="Z110" i="3"/>
  <c r="U110" i="3"/>
  <c r="AL109" i="3"/>
  <c r="AJ109" i="3"/>
  <c r="AI109" i="3"/>
  <c r="AG109" i="3"/>
  <c r="Z109" i="3"/>
  <c r="V109" i="3"/>
  <c r="U109" i="3"/>
  <c r="S109" i="3"/>
  <c r="AJ108" i="3"/>
  <c r="AH108" i="3"/>
  <c r="AG108" i="3"/>
  <c r="Z108" i="3"/>
  <c r="X108" i="3"/>
  <c r="V108" i="3"/>
  <c r="AD95" i="3"/>
  <c r="P95" i="3"/>
  <c r="AL94" i="3"/>
  <c r="AI94" i="3"/>
  <c r="Z94" i="3"/>
  <c r="U94" i="3"/>
  <c r="AL93" i="3"/>
  <c r="AJ93" i="3"/>
  <c r="AI93" i="3"/>
  <c r="AG93" i="3"/>
  <c r="Z93" i="3"/>
  <c r="V93" i="3"/>
  <c r="U93" i="3"/>
  <c r="S93" i="3"/>
  <c r="AJ92" i="3"/>
  <c r="AH92" i="3"/>
  <c r="AG92" i="3"/>
  <c r="Z92" i="3"/>
  <c r="X92" i="3"/>
  <c r="V92" i="3"/>
  <c r="AD81" i="3"/>
  <c r="P81" i="3"/>
  <c r="AL80" i="3"/>
  <c r="AI80" i="3"/>
  <c r="Z80" i="3"/>
  <c r="U80" i="3"/>
  <c r="AL79" i="3"/>
  <c r="AJ79" i="3"/>
  <c r="AI79" i="3"/>
  <c r="AG79" i="3"/>
  <c r="Z79" i="3"/>
  <c r="V79" i="3"/>
  <c r="U79" i="3"/>
  <c r="S79" i="3"/>
  <c r="AJ78" i="3"/>
  <c r="AH78" i="3"/>
  <c r="AG78" i="3"/>
  <c r="Z78" i="3"/>
  <c r="X78" i="3"/>
  <c r="V78" i="3"/>
  <c r="AH75" i="3"/>
  <c r="AD68" i="3"/>
  <c r="P68" i="3"/>
  <c r="AL67" i="3"/>
  <c r="AI67" i="3"/>
  <c r="Z67" i="3"/>
  <c r="U67" i="3"/>
  <c r="AL66" i="3"/>
  <c r="AJ66" i="3"/>
  <c r="AI66" i="3"/>
  <c r="AG66" i="3"/>
  <c r="Z66" i="3"/>
  <c r="V66" i="3"/>
  <c r="U66" i="3"/>
  <c r="S66" i="3"/>
  <c r="AJ65" i="3"/>
  <c r="AH65" i="3"/>
  <c r="AG65" i="3"/>
  <c r="Z65" i="3"/>
  <c r="X65" i="3"/>
  <c r="V65" i="3"/>
  <c r="AH61" i="3"/>
  <c r="AD54" i="3"/>
  <c r="P54" i="3"/>
  <c r="AL53" i="3"/>
  <c r="AI53" i="3"/>
  <c r="Z53" i="3"/>
  <c r="U53" i="3"/>
  <c r="AL52" i="3"/>
  <c r="AJ52" i="3"/>
  <c r="AI52" i="3"/>
  <c r="AG52" i="3"/>
  <c r="Z52" i="3"/>
  <c r="V52" i="3"/>
  <c r="U52" i="3"/>
  <c r="S52" i="3"/>
  <c r="AJ51" i="3"/>
  <c r="AH51" i="3"/>
  <c r="AG51" i="3"/>
  <c r="Z51" i="3"/>
  <c r="X51" i="3"/>
  <c r="V51" i="3"/>
  <c r="AD36" i="3"/>
  <c r="P36" i="3"/>
  <c r="AL35" i="3"/>
  <c r="AI35" i="3"/>
  <c r="Z35" i="3"/>
  <c r="U35" i="3"/>
  <c r="AL34" i="3"/>
  <c r="AJ34" i="3"/>
  <c r="AI34" i="3"/>
  <c r="AG34" i="3"/>
  <c r="Z34" i="3"/>
  <c r="V34" i="3"/>
  <c r="U34" i="3"/>
  <c r="S34" i="3"/>
  <c r="AJ33" i="3"/>
  <c r="AH33" i="3"/>
  <c r="AG33" i="3"/>
  <c r="Z33" i="3"/>
  <c r="X33" i="3"/>
  <c r="V33" i="3"/>
  <c r="AD21" i="3"/>
  <c r="P21" i="3"/>
  <c r="AL20" i="3"/>
  <c r="AI20" i="3"/>
  <c r="Z20" i="3"/>
  <c r="U20" i="3"/>
  <c r="AL19" i="3"/>
  <c r="AJ19" i="3"/>
  <c r="AI19" i="3"/>
  <c r="AG19" i="3"/>
  <c r="Z19" i="3"/>
  <c r="V19" i="3"/>
  <c r="U19" i="3"/>
  <c r="S19" i="3"/>
  <c r="AJ18" i="3"/>
  <c r="AH18" i="3"/>
  <c r="AG18" i="3"/>
  <c r="Z18" i="3"/>
  <c r="X18" i="3"/>
  <c r="V18" i="3"/>
  <c r="AH14" i="3"/>
  <c r="AD7" i="3"/>
  <c r="P7" i="3"/>
  <c r="AL6" i="3"/>
  <c r="AI6" i="3"/>
  <c r="Z6" i="3"/>
  <c r="U6" i="3"/>
  <c r="AL5" i="3"/>
  <c r="AJ5" i="3"/>
  <c r="AI5" i="3"/>
  <c r="AG5" i="3"/>
  <c r="Z5" i="3"/>
  <c r="V5" i="3"/>
  <c r="U5" i="3"/>
  <c r="S5" i="3"/>
  <c r="AJ4" i="3"/>
  <c r="AH4" i="3"/>
  <c r="AG4" i="3"/>
  <c r="Z4" i="3"/>
  <c r="X4" i="3"/>
  <c r="V4" i="3"/>
  <c r="AA2423" i="3" l="1"/>
  <c r="Y2423" i="3" s="1"/>
  <c r="Y2488" i="3"/>
  <c r="AA2408" i="3"/>
  <c r="Y240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ผู้สร้าง</author>
  </authors>
  <commentList>
    <comment ref="AE2162" authorId="0" shapeId="0" xr:uid="{6F6AE537-3AC3-49DA-8366-2D0A63190093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  <comment ref="AE2181" authorId="0" shapeId="0" xr:uid="{440D2120-3743-47F3-B0ED-8D3E03D4FB4C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  <comment ref="AE2257" authorId="0" shapeId="0" xr:uid="{DD2D2C02-1188-4E19-8481-5B2C1B4A63E3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  <comment ref="AE2278" authorId="0" shapeId="0" xr:uid="{BEFBDD80-F44C-4680-9095-57085E983CA9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  <comment ref="AE2288" authorId="0" shapeId="0" xr:uid="{426CEC77-61C4-4268-A6D0-8D5933503B3A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  <comment ref="AE2298" authorId="0" shapeId="0" xr:uid="{FE0269D8-D3F1-47F4-99F7-115467C323EE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  <comment ref="AE2373" authorId="0" shapeId="0" xr:uid="{241A047E-1D52-4394-B700-90CBBD1F9F31}">
      <text>
        <r>
          <rPr>
            <b/>
            <sz val="9"/>
            <color indexed="81"/>
            <rFont val="Tahoma"/>
            <family val="2"/>
          </rPr>
          <t>ผู้สร้าง:</t>
        </r>
        <r>
          <rPr>
            <sz val="9"/>
            <color indexed="81"/>
            <rFont val="Tahoma"/>
            <family val="2"/>
          </rPr>
          <t xml:space="preserve">
ท่</t>
        </r>
      </text>
    </comment>
  </commentList>
</comments>
</file>

<file path=xl/sharedStrings.xml><?xml version="1.0" encoding="utf-8"?>
<sst xmlns="http://schemas.openxmlformats.org/spreadsheetml/2006/main" count="16025" uniqueCount="1050">
  <si>
    <t xml:space="preserve">      </t>
  </si>
  <si>
    <r>
      <t xml:space="preserve">           </t>
    </r>
    <r>
      <rPr>
        <b/>
        <sz val="16"/>
        <rFont val="TH Sarabun New"/>
        <family val="2"/>
      </rPr>
      <t xml:space="preserve">     </t>
    </r>
  </si>
  <si>
    <t xml:space="preserve"> ภ.ด.ส.  3</t>
  </si>
  <si>
    <t>แบบบัญชีรายการที่ดินและสิ่งปลูกสร้าง</t>
  </si>
  <si>
    <t>ชื่อองค์การบริหารส่วนตำบลตะขบ</t>
  </si>
  <si>
    <t>รายการที่ดิน</t>
  </si>
  <si>
    <t>รายการสิ่งปลูกสร้าง</t>
  </si>
  <si>
    <t>ที่</t>
  </si>
  <si>
    <t>ประ
เภทที่ดิน</t>
  </si>
  <si>
    <t>เลขที่เอก
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</si>
  <si>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</si>
  <si>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</si>
  <si>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</si>
  <si>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</si>
  <si>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
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</si>
  <si>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</si>
  <si>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</si>
  <si>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</si>
  <si>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</si>
  <si>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</si>
  <si>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</si>
  <si>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</si>
  <si>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
รวจ</t>
  </si>
  <si>
    <t>ไร่</t>
  </si>
  <si>
    <t>งาน</t>
  </si>
  <si>
    <t>ตร.ว.</t>
  </si>
  <si>
    <t>ประ
กอบเกษตร
กรรม</t>
  </si>
  <si>
    <t>อยู่อาศัย</t>
  </si>
  <si>
    <t>อื่นๆ</t>
  </si>
  <si>
    <t>ว่างเปล่า/
ไม่ทำประ
โยชน์</t>
  </si>
  <si>
    <t>ใช้ประ
โยชน์หลายประเภท</t>
  </si>
  <si>
    <t>ประกอบเกษตร
กรรม</t>
  </si>
  <si>
    <t>โฉนด</t>
  </si>
  <si>
    <t>ม.2</t>
  </si>
  <si>
    <t>501 คลังสินค้า 
พื้นที่ไม่เกิน 300 ตร.ม</t>
  </si>
  <si>
    <t>ตึก</t>
  </si>
  <si>
    <t>ร้านขายของชำ</t>
  </si>
  <si>
    <t>504 โรงจอดรถ</t>
  </si>
  <si>
    <t>ไม้</t>
  </si>
  <si>
    <t>ภ.บ.ท.5</t>
  </si>
  <si>
    <t>295/54</t>
  </si>
  <si>
    <t>501 คลังสินค้า 
พื้นที่ไม่เกิน 300 
ตารางเมตร</t>
  </si>
  <si>
    <t>58</t>
  </si>
  <si>
    <t>100 ประเภทบ้านเดี่ยว</t>
  </si>
  <si>
    <t>ครึ่งตึก
ครึ่งไม้</t>
  </si>
  <si>
    <t>อยู่เอง+
เจ้าของทีดิน</t>
  </si>
  <si>
    <t>60/2254</t>
  </si>
  <si>
    <t>61/2554</t>
  </si>
  <si>
    <t>โรงสีข้าว</t>
  </si>
  <si>
    <t>501 คลังสินค้า พื้นที่ไม่เกิน 300 ตารางเมตร</t>
  </si>
  <si>
    <t>9/2</t>
  </si>
  <si>
    <t>342</t>
  </si>
  <si>
    <t>100 ประเภท
บ้านเดี่ยว</t>
  </si>
  <si>
    <t>ร้านขาย
ของชำ</t>
  </si>
  <si>
    <t>ม.3</t>
  </si>
  <si>
    <t>501 คลังสินค้า 
พื้นที่ไม่เกิน 
300 ตร.ม</t>
  </si>
  <si>
    <t>ตึกครึ่งไม้</t>
  </si>
  <si>
    <t>ร้านขาย
ของชำ
และทำ
อาหาร</t>
  </si>
  <si>
    <t>ม.4</t>
  </si>
  <si>
    <t>528 โรงเลี้ยงสัตว์</t>
  </si>
  <si>
    <t>โรงเลี้ยงหมู</t>
  </si>
  <si>
    <t>อยู่เอง</t>
  </si>
  <si>
    <t>501 คลังสินค้า 
พื้นที่ไม่เกิน
 300 ตร.ม</t>
  </si>
  <si>
    <t xml:space="preserve">           </t>
  </si>
  <si>
    <t>ร้านจำหน่าย
วัสดุก่อสร้าง</t>
  </si>
  <si>
    <t>502 คลังสินค้า 
พื้นที่ไม่เกิน 
300 ตร.ม</t>
  </si>
  <si>
    <t>513 โรงงาน</t>
  </si>
  <si>
    <t>ร้านตัดผม</t>
  </si>
  <si>
    <t>ส.ป.ก.
 4-01</t>
  </si>
  <si>
    <t>ม.5</t>
  </si>
  <si>
    <t>ส.ป.ก. 4-01</t>
  </si>
  <si>
    <t>89/1</t>
  </si>
  <si>
    <t>โกดังเก็บ
สินค้า</t>
  </si>
  <si>
    <t>89/4</t>
  </si>
  <si>
    <t>ห้องประกอบ
อาหาร</t>
  </si>
  <si>
    <t>523 ห้องน้ำรวม</t>
  </si>
  <si>
    <t>ห้องน้ำ</t>
  </si>
  <si>
    <t>พื้นที่บริการ
รับประทาน
อาหาร</t>
  </si>
  <si>
    <t>300 ประเภท
ห้องแถว</t>
  </si>
  <si>
    <t>บ้านเช่า</t>
  </si>
  <si>
    <t>209/54</t>
  </si>
  <si>
    <t>นางกฤษณา
ใช้ประโยชน์
ในที่ดิน</t>
  </si>
  <si>
    <t>น.ส.มลฐิกา
ใช้ประโยชน์
ในที่ดิน</t>
  </si>
  <si>
    <t>นายอดิเทพ
ใช้ประโยชน์
ในที่ดิน</t>
  </si>
  <si>
    <t>ร้านขายอาหาร</t>
  </si>
  <si>
    <t>215/54</t>
  </si>
  <si>
    <t xml:space="preserve">  </t>
  </si>
  <si>
    <t>79/2554</t>
  </si>
  <si>
    <t>ม.6</t>
  </si>
  <si>
    <t>241/2554</t>
  </si>
  <si>
    <t>194/2554</t>
  </si>
  <si>
    <t>20/2554</t>
  </si>
  <si>
    <t>ที่ดินของนางจอย</t>
  </si>
  <si>
    <t>อู่ซ่อมรถยนต์</t>
  </si>
  <si>
    <t>ร้านขาย
อาหาร
ตามสั่ง</t>
  </si>
  <si>
    <t>23/2554</t>
  </si>
  <si>
    <t xml:space="preserve">                                          </t>
  </si>
  <si>
    <t>ร้านขาย
อาหาร</t>
  </si>
  <si>
    <t>เป็นเจ้า
ของ สปส.
ไม่ใช่
เจ้าของ
ทิ่ดิน</t>
  </si>
  <si>
    <t>12.25</t>
  </si>
  <si>
    <t>184/2554</t>
  </si>
  <si>
    <t>ม.7</t>
  </si>
  <si>
    <t>171/54</t>
  </si>
  <si>
    <t>182/54</t>
  </si>
  <si>
    <t>ที่ราชพัสดุ</t>
  </si>
  <si>
    <t>153/2554</t>
  </si>
  <si>
    <t>ม.8</t>
  </si>
  <si>
    <t>254/2554</t>
  </si>
  <si>
    <t>อยู่เอง
+เจ้าของ
ทีดิน</t>
  </si>
  <si>
    <t>199/2</t>
  </si>
  <si>
    <t>199/3</t>
  </si>
  <si>
    <t>199/4</t>
  </si>
  <si>
    <t>199/5</t>
  </si>
  <si>
    <t>250/2554</t>
  </si>
  <si>
    <t>109/2554</t>
  </si>
  <si>
    <t>109/2254</t>
  </si>
  <si>
    <t>73/54</t>
  </si>
  <si>
    <t>170/54</t>
  </si>
  <si>
    <t>ร้านเสริมสวย</t>
  </si>
  <si>
    <t>ม.9</t>
  </si>
  <si>
    <t>ม.10</t>
  </si>
  <si>
    <t>188/54</t>
  </si>
  <si>
    <t>ครึ่งตึกครึ่งไม้</t>
  </si>
  <si>
    <t>21/1</t>
  </si>
  <si>
    <t>34/54</t>
  </si>
  <si>
    <t>88/2</t>
  </si>
  <si>
    <t>ม.11</t>
  </si>
  <si>
    <t>ร้านขาย
ก๋วยเตี๋ยว</t>
  </si>
  <si>
    <t>74/54</t>
  </si>
  <si>
    <t>182/2554</t>
  </si>
  <si>
    <t>ร้านกาแฟ</t>
  </si>
  <si>
    <t>43/3</t>
  </si>
  <si>
    <t xml:space="preserve">ม.12 </t>
  </si>
  <si>
    <t>โรงรับ
ประทาน
อาหาร</t>
  </si>
  <si>
    <t>ห้องอาหาร</t>
  </si>
  <si>
    <t>ม.12</t>
  </si>
  <si>
    <t>ม.15</t>
  </si>
  <si>
    <t>51803</t>
  </si>
  <si>
    <t>กิจการ
ตัดเย็บ
เสื้อผ้า</t>
  </si>
  <si>
    <t>19220</t>
  </si>
  <si>
    <t>38/54</t>
  </si>
  <si>
    <t>ม.13</t>
  </si>
  <si>
    <t>386/54</t>
  </si>
  <si>
    <t>263/54</t>
  </si>
  <si>
    <t>264/54</t>
  </si>
  <si>
    <t>501 คลังสินค้า พื้นที่ไม่เกิน 
300 ตารางเมตร</t>
  </si>
  <si>
    <t>ม.14</t>
  </si>
  <si>
    <t>ร้านซ่อม
จักรยานยนต์</t>
  </si>
  <si>
    <t>โกดังเก็บสินค้า</t>
  </si>
  <si>
    <t xml:space="preserve">   </t>
  </si>
  <si>
    <t>41/1</t>
  </si>
  <si>
    <t>300 ประเภทห้องแถว</t>
  </si>
  <si>
    <t>ห้องแถว</t>
  </si>
  <si>
    <t>ร้านขายยา</t>
  </si>
  <si>
    <t>ร้านซักผ้า</t>
  </si>
  <si>
    <t>น.ส.3ก</t>
  </si>
  <si>
    <t>526 ลานคอนกรีต</t>
  </si>
  <si>
    <t>ลานคอนกรีต</t>
  </si>
  <si>
    <t>ร้านจำหน่าย
สินค้าทางการเกษตร</t>
  </si>
  <si>
    <t>ผลิตใส่กรอก</t>
  </si>
  <si>
    <t>ร้านขายก๋วยเตี๋ยว</t>
  </si>
  <si>
    <t>321/1</t>
  </si>
  <si>
    <t>โรงจอดรถ</t>
  </si>
  <si>
    <t>70/1</t>
  </si>
  <si>
    <t>สุมิตรา ใช้ประ
โยชน์ในที่ดิน</t>
  </si>
  <si>
    <t>ร้านขายลำโพง</t>
  </si>
  <si>
    <t>ร้านจำหน่าย
พวงหรีด</t>
  </si>
  <si>
    <t>อยู่เอง+เจ้าของทีดิน</t>
  </si>
  <si>
    <t>ร้านขายขนมจีน</t>
  </si>
  <si>
    <t>52/1</t>
  </si>
  <si>
    <t>ม.16</t>
  </si>
  <si>
    <t>ร้านขายส้มตำ</t>
  </si>
  <si>
    <t>ร้านขายอาหารสัตว์</t>
  </si>
  <si>
    <t>ปั้มน้ำมัน</t>
  </si>
  <si>
    <t>สหกรณ์โคนม</t>
  </si>
  <si>
    <t>คลินิก</t>
  </si>
  <si>
    <t>9268</t>
  </si>
  <si>
    <t>16725</t>
  </si>
  <si>
    <t>ม.17</t>
  </si>
  <si>
    <t>15728</t>
  </si>
  <si>
    <t>38083</t>
  </si>
  <si>
    <t>ม.18</t>
  </si>
  <si>
    <t>ม.22</t>
  </si>
  <si>
    <t>โรงเก็บฟาง</t>
  </si>
  <si>
    <t>26/54</t>
  </si>
  <si>
    <t>โรงปลาร้า</t>
  </si>
  <si>
    <t>ม.19</t>
  </si>
  <si>
    <t>ม.20</t>
  </si>
  <si>
    <t>74</t>
  </si>
  <si>
    <t>107/54</t>
  </si>
  <si>
    <t>36/54</t>
  </si>
  <si>
    <t>ภ.บ.ท.6</t>
  </si>
  <si>
    <t>ภ.บ.ท.7</t>
  </si>
  <si>
    <t>ภ.บ.ท.8</t>
  </si>
  <si>
    <t>220/54</t>
  </si>
  <si>
    <t>ม.21</t>
  </si>
  <si>
    <t>ห้องเก็บ
อุปกรณ์</t>
  </si>
  <si>
    <t>6/54</t>
  </si>
  <si>
    <t>6508</t>
  </si>
  <si>
    <t>6545</t>
  </si>
  <si>
    <t>99/2</t>
  </si>
  <si>
    <t>อาคารโรงรีดนมแพะ</t>
  </si>
  <si>
    <t>502 คลังสินค้า พื้นที่เกินกว่า 300 ตารางเมตรขึ้นไป</t>
  </si>
  <si>
    <t>อาคารโกดังผสมอาหาร</t>
  </si>
  <si>
    <t>บ่อพักน้ำ</t>
  </si>
  <si>
    <t>อาคาร UTILITY</t>
  </si>
  <si>
    <t>อาคารแพะรีด-แพะดราย</t>
  </si>
  <si>
    <t xml:space="preserve"> </t>
  </si>
  <si>
    <t>ป้อมยาม(ฟาร์มแพะ)</t>
  </si>
  <si>
    <t>โรงเรือนลูกแพะ</t>
  </si>
  <si>
    <t>อาคารห้องเปลี่ยนชุด</t>
  </si>
  <si>
    <t>บ่อจุ่มล้อ</t>
  </si>
  <si>
    <t>509/1 สำนักงาน ความสูงไม่เกิน 5 ชั้น</t>
  </si>
  <si>
    <t>สำนักงาน1</t>
  </si>
  <si>
    <t>โรงจอดรถ1</t>
  </si>
  <si>
    <t>โรงจอดรถ2</t>
  </si>
  <si>
    <t>อาคารประกอบ1 (เลี้ยงไก่1)</t>
  </si>
  <si>
    <t>อาคารประกอบ1 (เลี้ยงไก่2)</t>
  </si>
  <si>
    <t>ห้องเปลี่ยนชุดสำนักงาน</t>
  </si>
  <si>
    <t>520/1 อาคารอยู่อาศัยรวม ความสูงไม่เกิน 5 ชั้น</t>
  </si>
  <si>
    <t>ตึก 2 ชั้น</t>
  </si>
  <si>
    <t>ห้องพักพนักงาน       2ชั้น</t>
  </si>
  <si>
    <t>ห้อง ICE  BANK</t>
  </si>
  <si>
    <t>โรงรีดนม</t>
  </si>
  <si>
    <t>โรงเรือน Evap 1</t>
  </si>
  <si>
    <t>โรงเรือน Evap 2</t>
  </si>
  <si>
    <t>โรงเรือน Evap 3</t>
  </si>
  <si>
    <t>โรงเรือน Evap 4</t>
  </si>
  <si>
    <t>โรงเรือนพ่อพันธ์</t>
  </si>
  <si>
    <t>โรงเรือนวัวดราย</t>
  </si>
  <si>
    <t>คอกวัวป่วย(แกลบA)</t>
  </si>
  <si>
    <t>คอกวัวป่วย(แกลบB)</t>
  </si>
  <si>
    <t>คอกโคขุน 1</t>
  </si>
  <si>
    <t>คอกโคขุน 2</t>
  </si>
  <si>
    <t>คอกกระบือนม</t>
  </si>
  <si>
    <t>คอกบรามัน</t>
  </si>
  <si>
    <t>โกดังแกลบ</t>
  </si>
  <si>
    <t>คอกชั่งน้ำหนักโคสาว</t>
  </si>
  <si>
    <t>คอกแปลงหญ้า A</t>
  </si>
  <si>
    <t>คอกแปลงหญ้า B</t>
  </si>
  <si>
    <t>โกดังอาหารขัน 1</t>
  </si>
  <si>
    <t>โกดังอาหารขัน 2</t>
  </si>
  <si>
    <t>โกดังวัตถุดิบ 1</t>
  </si>
  <si>
    <t>โกดังวัตถุดิบ 2</t>
  </si>
  <si>
    <t>โกดังเก็บฟาง 1</t>
  </si>
  <si>
    <t>โกดังเก็บฟาง 2</t>
  </si>
  <si>
    <t>โกดังเก็บฟาง 3</t>
  </si>
  <si>
    <t>ลานคอนกรีด</t>
  </si>
  <si>
    <t>525 ลานกีฬาอเนกประสงค์</t>
  </si>
  <si>
    <t>สนามบาส</t>
  </si>
  <si>
    <t>ห้องLAB น้ำเชื้อ</t>
  </si>
  <si>
    <t>คอก ET1</t>
  </si>
  <si>
    <t>คอก ET2</t>
  </si>
  <si>
    <t>ทางเดินวัว</t>
  </si>
  <si>
    <t>โรงรีดนม2</t>
  </si>
  <si>
    <t>ห้องพักพนกงานชาย 1 ชั้น</t>
  </si>
  <si>
    <t>ห้องพักพนักงานหญิง 1 ชั้น</t>
  </si>
  <si>
    <t>โรงจอดรถ3</t>
  </si>
  <si>
    <t>โรงอาหาร</t>
  </si>
  <si>
    <t>ห้องตาชั่ง</t>
  </si>
  <si>
    <t>โรงไฟฟ้า(ห้องGenerator1)</t>
  </si>
  <si>
    <t>โรงไฟฟ้า(ห้องGenerator2)</t>
  </si>
  <si>
    <t>ห้องน้ำ 1</t>
  </si>
  <si>
    <t>ห้องน้ำ 2</t>
  </si>
  <si>
    <t>ที่กินข้าวภาน   อาคาร</t>
  </si>
  <si>
    <t>ถนนคอนกรีด</t>
  </si>
  <si>
    <t>530 รั้วลวดถัก</t>
  </si>
  <si>
    <t>รั่วลวดหนาม</t>
  </si>
  <si>
    <t>อาคารจุ่มล้อ</t>
  </si>
  <si>
    <t>ศูนย์ข้อมูล</t>
  </si>
  <si>
    <t>คอกลูกโคหย่านม(Pre-weaning)</t>
  </si>
  <si>
    <t>คอก 0-2 เดือน</t>
  </si>
  <si>
    <t>คอก3-6 เดือน</t>
  </si>
  <si>
    <t>คอก 7-12 เดือน</t>
  </si>
  <si>
    <t>คอก&gt;12เดือน</t>
  </si>
  <si>
    <t>โรงเรือน Evap6</t>
  </si>
  <si>
    <t>คอกลูกวัวใหม่</t>
  </si>
  <si>
    <t>คอกแปลงหญ้า</t>
  </si>
  <si>
    <t>99/1</t>
  </si>
  <si>
    <t>ป้อมยาม (หน้าอาคารแปรรูปผลิตภัณฑ์นม)</t>
  </si>
  <si>
    <t>อาคารเก็บขยะ</t>
  </si>
  <si>
    <t>ห้องน้ำ (หลังอาคารแปรรูปผลิตภัณฑ์นม)</t>
  </si>
  <si>
    <t>โรงจอดรถจักรยนต์</t>
  </si>
  <si>
    <t>อาคารแปรรูปผลิตภัณฑ์นม</t>
  </si>
  <si>
    <t>อาคารแปรรูปนมแพะ</t>
  </si>
  <si>
    <t>ห้องเติมอากาศระบบบำบัดน้ำเสีย</t>
  </si>
  <si>
    <t>โรงบำบัดน้ำเสีย</t>
  </si>
  <si>
    <t>บอลเลอร์ อาคาร Boiler</t>
  </si>
  <si>
    <t>ป้อมยาม (หน้าอาคารแปรรูปนมแพะ)</t>
  </si>
  <si>
    <t>ห้องเก็บวัตถุดิบ           น้ำมัน</t>
  </si>
  <si>
    <t>โรงไฟฟ้า
 (หลังอาคารแปรรูปผลิตภัณฑ์นม)</t>
  </si>
  <si>
    <t>ภบท.5</t>
  </si>
  <si>
    <t>เสาร์สัญญาณโทรศัพท์</t>
  </si>
  <si>
    <t>ม.1</t>
  </si>
  <si>
    <t>บ้านพักสำนักงาน</t>
  </si>
  <si>
    <t>บ้านพักคน  งาน 1</t>
  </si>
  <si>
    <t>บ้านพักคน    งาน 2</t>
  </si>
  <si>
    <t>โรงเก็บถังแก๊ส</t>
  </si>
  <si>
    <t>โรงนอนชุดจับเป็ด</t>
  </si>
  <si>
    <t>บ้านพักคนงาน 3</t>
  </si>
  <si>
    <t>ป้อมยาม</t>
  </si>
  <si>
    <t>บ้านพักผู้บริหาร</t>
  </si>
  <si>
    <t>โรงสเปรย์รถยนต์</t>
  </si>
  <si>
    <t>สำนักงาน</t>
  </si>
  <si>
    <t>โรงซ่อมรถ</t>
  </si>
  <si>
    <t>ห้องเคมีภัณฑ์</t>
  </si>
  <si>
    <t>โรงประปา</t>
  </si>
  <si>
    <t>514 ตลาด พื้นที่ไม่เกิน 1,000 ตารางเมตร</t>
  </si>
  <si>
    <t>ถังพักน้ำ</t>
  </si>
  <si>
    <t>หอถังเหล็ก     เก็บน้ำ1</t>
  </si>
  <si>
    <t>หอถังเหล็กเก็บน้ำ2</t>
  </si>
  <si>
    <t>ห้องเก็บคลอรีน</t>
  </si>
  <si>
    <t>โรงไฟฟ้า1</t>
  </si>
  <si>
    <t>โรงไฟฟ้า2</t>
  </si>
  <si>
    <t>จุดวางยาเบื่อหนูที่7</t>
  </si>
  <si>
    <t>จุดวางยาเบื่อหนูที่12</t>
  </si>
  <si>
    <t>โรงเลี้ยงเป็ด1</t>
  </si>
  <si>
    <t>ไซโลเก็บอาหาร1</t>
  </si>
  <si>
    <t>โรงเลี้ยงเป็ด2</t>
  </si>
  <si>
    <t>ไซโลเก็บอาหาร2</t>
  </si>
  <si>
    <t>โรงเลี้ยงเป็ด3</t>
  </si>
  <si>
    <t>ไซโลเก็บอาหาร3</t>
  </si>
  <si>
    <t>โรงเลี้ยงเป็ด4</t>
  </si>
  <si>
    <t>ไซโลเก็บอาหาร4</t>
  </si>
  <si>
    <t>โรงเลี้ยงเป็ด5</t>
  </si>
  <si>
    <t>ไซโลเก็บอาหาร5</t>
  </si>
  <si>
    <t>โรงเลี้ยงเป็ด6</t>
  </si>
  <si>
    <t>ไซโลเก็บอาหาร6</t>
  </si>
  <si>
    <t>โรงเลี้ยงเป็ด7</t>
  </si>
  <si>
    <t>ไซโลเก็บอาหาร7</t>
  </si>
  <si>
    <t>โรงเลี้ยงเป็ด8</t>
  </si>
  <si>
    <t>ไซโลเก็บอาหาร8</t>
  </si>
  <si>
    <t>โรงเลี้ยงเป็ด9</t>
  </si>
  <si>
    <t>ไซโลเก็บอาหาร9</t>
  </si>
  <si>
    <t>โรงเลี้ยงเป็ด10</t>
  </si>
  <si>
    <t>ไซโลเก็บอาหาร10</t>
  </si>
  <si>
    <t>โรงเลี้ยงเป็ด11</t>
  </si>
  <si>
    <t>ไซโลเก็บอาหาร11</t>
  </si>
  <si>
    <t>โรงเลี้ยงเป็ด12</t>
  </si>
  <si>
    <t>ไซโลเก็บอาหาร12</t>
  </si>
  <si>
    <t>โรงเลี้ยงเป็ด13</t>
  </si>
  <si>
    <t>ไซโลเก็บอาหาร13</t>
  </si>
  <si>
    <t>โรงเลี้ยงเป็ด14</t>
  </si>
  <si>
    <t>ไซโลเก็บอาหาร14</t>
  </si>
  <si>
    <t>โรงเลี้ยงเป็ด15</t>
  </si>
  <si>
    <t>ไซโลเก็บอาหาร15</t>
  </si>
  <si>
    <t>โรงเลี้ยงเป็ด16</t>
  </si>
  <si>
    <t>ไซโลเก็บอาหาร16</t>
  </si>
  <si>
    <t>โรงเลี้ยงเป็ด17</t>
  </si>
  <si>
    <t>ไซโลเก็บอาหาร17</t>
  </si>
  <si>
    <t>โรงเลี้ยงเป็ด18</t>
  </si>
  <si>
    <t>ไซโลเก็บอาหาร18</t>
  </si>
  <si>
    <t>โรงเลี้ยงเป็ด19</t>
  </si>
  <si>
    <t>ไซโลเก็บอาหาร19</t>
  </si>
  <si>
    <t>โรงเลี้ยงเป็ด20</t>
  </si>
  <si>
    <t>ไซโลเก็บอาหาร20</t>
  </si>
  <si>
    <t>โรงเลี้ยงเป็ด21</t>
  </si>
  <si>
    <t>ไซโลเก็บอาหาร21</t>
  </si>
  <si>
    <t>อาคารผลิตไข่ (โรงเลี้ยง)</t>
  </si>
  <si>
    <t>อาคารคลังผัสดุ 2(โกดังเก็บของ)</t>
  </si>
  <si>
    <t>อาคารคลังผัสดุ 3(โกดังเก็บของ)</t>
  </si>
  <si>
    <t>บ้านพักอาศัยตึกชั้นเดียว 4</t>
  </si>
  <si>
    <t>บ้านพักเที่ยมไข่ไหม (โรงเลี้ยง)</t>
  </si>
  <si>
    <t>บ้านพักอาศัยชั้นเดียว 5</t>
  </si>
  <si>
    <t>อาคารแปรรูปผลิตเกษตร 7(โรงงานอุตสาหกรรม)</t>
  </si>
  <si>
    <t>อาคารเลี้ยงไหมปรับปรุงพันธ์ 8 (โรงเลี้ยง)</t>
  </si>
  <si>
    <t>อาคารสำนักงาน 9</t>
  </si>
  <si>
    <t>111/1</t>
  </si>
  <si>
    <t>308/54</t>
  </si>
  <si>
    <t>ห้องเช่า101</t>
  </si>
  <si>
    <t>ห้องเช่า102</t>
  </si>
  <si>
    <t>ห้องเช่า103</t>
  </si>
  <si>
    <t>ห้องเช่า104</t>
  </si>
  <si>
    <t>ห้องเช่า201</t>
  </si>
  <si>
    <t>ห้องเช่า202</t>
  </si>
  <si>
    <t>ห้องเช่า203</t>
  </si>
  <si>
    <t>ห้องเช่า204</t>
  </si>
  <si>
    <t>ห้องเช่า301</t>
  </si>
  <si>
    <t>ห้องเช่า302</t>
  </si>
  <si>
    <t>ห้องเช่า303</t>
  </si>
  <si>
    <t>ห้องเช่า304</t>
  </si>
  <si>
    <t>ห้องเช่า305</t>
  </si>
  <si>
    <t>ห้องเช่า306</t>
  </si>
  <si>
    <t>ห้องเช่า307</t>
  </si>
  <si>
    <t>ห้องเช่า401</t>
  </si>
  <si>
    <t>ห้องเช่า402</t>
  </si>
  <si>
    <t>ห้องเช่า403</t>
  </si>
  <si>
    <t>ห้องเช่า404</t>
  </si>
  <si>
    <t>ห้องเช่า405</t>
  </si>
  <si>
    <t>ห้องเช่า406</t>
  </si>
  <si>
    <t>ห้องเช่า407</t>
  </si>
  <si>
    <t>ห้องเช่า408</t>
  </si>
  <si>
    <t>ห้องเช่า409</t>
  </si>
  <si>
    <t>ห้องเช่า410</t>
  </si>
  <si>
    <t>ห้องเช่า411</t>
  </si>
  <si>
    <t>ห้องเช่า412</t>
  </si>
  <si>
    <t>อยู่เอง
+เจ้าของทีดิน</t>
  </si>
  <si>
    <t>ห้องเช่า601</t>
  </si>
  <si>
    <t>ห้องเช่า602</t>
  </si>
  <si>
    <t>ห้องเช่า603</t>
  </si>
  <si>
    <t>ห้องเช่า604</t>
  </si>
  <si>
    <t>ห้องเช่า605</t>
  </si>
  <si>
    <t>ห้องเช่า606</t>
  </si>
  <si>
    <t>ห้องเช่า607</t>
  </si>
  <si>
    <t>ห้องเช่า608</t>
  </si>
  <si>
    <t>ห้องเช่า609</t>
  </si>
  <si>
    <t>ห้องเช่า610</t>
  </si>
  <si>
    <t>ห้องเช่า611</t>
  </si>
  <si>
    <t>ห้องเช่า612</t>
  </si>
  <si>
    <t>ห้องเช่า613</t>
  </si>
  <si>
    <t>ห้องเช่า614</t>
  </si>
  <si>
    <t>ห้องเช่า615</t>
  </si>
  <si>
    <t>ห้องเช่าบุบผา1</t>
  </si>
  <si>
    <t>ห้องเช่าบุบผา2</t>
  </si>
  <si>
    <t>ห้องเช่าบุบผา3</t>
  </si>
  <si>
    <t>ห้องประชุม</t>
  </si>
  <si>
    <t>มุมกาแฟ</t>
  </si>
  <si>
    <t>ครัว</t>
  </si>
  <si>
    <t>309/54</t>
  </si>
  <si>
    <t>313/54</t>
  </si>
  <si>
    <t>268/54</t>
  </si>
  <si>
    <t>369/54</t>
  </si>
  <si>
    <t>ห้องเก็บ
ของบริการ</t>
  </si>
  <si>
    <t>105 ประเภท
บ้านเดี่ยว</t>
  </si>
  <si>
    <t>106 ประเภท
บ้านเดี่ยว</t>
  </si>
  <si>
    <t>107 ประเภท
บ้านเดี่ยว</t>
  </si>
  <si>
    <t>108 ประเภท
บ้านเดี่ยว</t>
  </si>
  <si>
    <t>109 ประเภท
บ้านเดี่ยว</t>
  </si>
  <si>
    <t>บ้านพักคนงาน</t>
  </si>
  <si>
    <t>ที่รับประทาน
อาหาร</t>
  </si>
  <si>
    <t>ห้องน้ำใต้ห้อง
ประกอบ
อาหาร</t>
  </si>
  <si>
    <t>ห้องน้ำ 16 ห้อง</t>
  </si>
  <si>
    <t>สำนักงานจุด
ติดต่อสอบถาม</t>
  </si>
  <si>
    <t>บ้านเข่า
ร่มไม้ชายน้ำ1</t>
  </si>
  <si>
    <t>บ้านเข่า
ร่มไม้ชายน้ำ2</t>
  </si>
  <si>
    <t>บ้านเข่า
ร่มไม้ชายน้ำ3</t>
  </si>
  <si>
    <t>บ้านเข่า
ร่มไม้ชายน้ำ4</t>
  </si>
  <si>
    <t>บ้านเข่า
ร่มไม้ชายน้ำ5</t>
  </si>
  <si>
    <t>บ้านเข่า
ร่มไม้ชายน้ำ6</t>
  </si>
  <si>
    <t>บ้านเข่า
ร่มไม้ชายน้ำ7</t>
  </si>
  <si>
    <t>บ้านเข่า
ร่มไม้ชายน้ำ8</t>
  </si>
  <si>
    <t>บ้านเข่า
ร่มไม้ชายน้ำ9</t>
  </si>
  <si>
    <t>บ้านเข่า
ร่มไม้ชายน้ำ
แฟด 2 ชั้น</t>
  </si>
  <si>
    <t>บ้านเช่า
ตึก 3 ชั้น</t>
  </si>
  <si>
    <t>ร้านกาแฟ 2 ชั้น
ครึ่งตึกคึ่งไม้</t>
  </si>
  <si>
    <t>บ้านเช่า
ตึก 2 ชั้น</t>
  </si>
  <si>
    <t>บ้านเช่า
ไม้ไผ่</t>
  </si>
  <si>
    <t>ไม้1ชั้น</t>
  </si>
  <si>
    <t>บ้านพักอาศัย</t>
  </si>
  <si>
    <t>บ้านเพกา</t>
  </si>
  <si>
    <t>บ้านไม้หมาก</t>
  </si>
  <si>
    <t>บ้านกาแฟ</t>
  </si>
  <si>
    <t>บ้านล้อเกรียน</t>
  </si>
  <si>
    <t>บ้านแคนา</t>
  </si>
  <si>
    <t>บ้านจำปี</t>
  </si>
  <si>
    <t>บ้านชงโค</t>
  </si>
  <si>
    <t>เฮียนเบิ่งดาก</t>
  </si>
  <si>
    <t>ที่นั่งเล่น</t>
  </si>
  <si>
    <t>บ้านนกยุง</t>
  </si>
  <si>
    <t>บ้านจามจุรี</t>
  </si>
  <si>
    <t>เจ้าของที่ดินหรือผู้ครอบครองที่ดิน</t>
  </si>
  <si>
    <t>เจ้าของสิ่งปลูกสร้าง</t>
  </si>
  <si>
    <t>อยู่บ้านเลขที่</t>
  </si>
  <si>
    <t>ตรอก/ซอย</t>
  </si>
  <si>
    <t>โทร.</t>
  </si>
  <si>
    <t>รหัสแปลง</t>
  </si>
  <si>
    <t>รหัสชือ</t>
  </si>
  <si>
    <t>ชื่อ</t>
  </si>
  <si>
    <t>นามสกุล</t>
  </si>
  <si>
    <t>บ้านเลขที่</t>
  </si>
  <si>
    <t>หมู่</t>
  </si>
  <si>
    <t>ถนน</t>
  </si>
  <si>
    <t>ตำบล</t>
  </si>
  <si>
    <t>อำเภอ</t>
  </si>
  <si>
    <t>จังหวัด</t>
  </si>
  <si>
    <t>รหัสไปรษณีย์</t>
  </si>
  <si>
    <t>เบอร์โทร</t>
  </si>
  <si>
    <t>เลขบัตร</t>
  </si>
  <si>
    <t>รหัสรูป</t>
  </si>
  <si>
    <t>นาย</t>
  </si>
  <si>
    <t xml:space="preserve">สมหมาย  </t>
  </si>
  <si>
    <t>ระยับศรี</t>
  </si>
  <si>
    <t>หมู่ที่</t>
  </si>
  <si>
    <t>ตำบลตะขบ</t>
  </si>
  <si>
    <t>อำเภอปักธงชัย</t>
  </si>
  <si>
    <t>จังหวัดนครราชสีมา</t>
  </si>
  <si>
    <t>ที่อยู่</t>
  </si>
  <si>
    <t>นาง</t>
  </si>
  <si>
    <t xml:space="preserve">ทองปลิว </t>
  </si>
  <si>
    <t xml:space="preserve"> เทียมตะขบ</t>
  </si>
  <si>
    <t xml:space="preserve">ถนอม </t>
  </si>
  <si>
    <t xml:space="preserve"> ผิวตะขบ</t>
  </si>
  <si>
    <t xml:space="preserve">เพ็ชร  </t>
  </si>
  <si>
    <t>พะนะจะโปะ</t>
  </si>
  <si>
    <t xml:space="preserve">ไพศาล </t>
  </si>
  <si>
    <t xml:space="preserve"> วิจิตรพันธ์</t>
  </si>
  <si>
    <t>นางสาว</t>
  </si>
  <si>
    <t>อารยา</t>
  </si>
  <si>
    <t>ชื่นตะขบ</t>
  </si>
  <si>
    <t>88</t>
  </si>
  <si>
    <t>สายฝน</t>
  </si>
  <si>
    <t>พรมภา</t>
  </si>
  <si>
    <t>มะลิ</t>
  </si>
  <si>
    <t>ดวงตะขบ</t>
  </si>
  <si>
    <t>สงัด</t>
  </si>
  <si>
    <t>อ้มพรมราช</t>
  </si>
  <si>
    <t>121</t>
  </si>
  <si>
    <t>ใช้ประ
โยชน์หลายประ
เภท</t>
  </si>
  <si>
    <t xml:space="preserve">หนึ่งนุช </t>
  </si>
  <si>
    <t xml:space="preserve"> พจน์ฉิมพลี</t>
  </si>
  <si>
    <t>หมูที่</t>
  </si>
  <si>
    <t>สมหวัง</t>
  </si>
  <si>
    <t>โชติสำโรง</t>
  </si>
  <si>
    <t>ตะขบ</t>
  </si>
  <si>
    <t>ปักธงชัย</t>
  </si>
  <si>
    <t>นครราชสีมา</t>
  </si>
  <si>
    <t>สารภี</t>
  </si>
  <si>
    <t xml:space="preserve"> ยุทธสูงเนิน</t>
  </si>
  <si>
    <t xml:space="preserve">อลงกต </t>
  </si>
  <si>
    <t xml:space="preserve"> ขจรภพ</t>
  </si>
  <si>
    <t>83</t>
  </si>
  <si>
    <t xml:space="preserve">ชาติ </t>
  </si>
  <si>
    <t>รุมสำโรง</t>
  </si>
  <si>
    <t>86</t>
  </si>
  <si>
    <t>เพ็ญณี</t>
  </si>
  <si>
    <t>ช่วยพิมาย</t>
  </si>
  <si>
    <t xml:space="preserve">68 </t>
  </si>
  <si>
    <t xml:space="preserve">หมู่ที่ </t>
  </si>
  <si>
    <t>5</t>
  </si>
  <si>
    <t>วิไลพร</t>
  </si>
  <si>
    <t>เสาร์ทองหลาง</t>
  </si>
  <si>
    <t xml:space="preserve">104 </t>
  </si>
  <si>
    <t>วิภาวี</t>
  </si>
  <si>
    <t>กระเสียนพรมราช</t>
  </si>
  <si>
    <t>164</t>
  </si>
  <si>
    <t>สัมฤทธิ์</t>
  </si>
  <si>
    <t>กลิ่นดอน</t>
  </si>
  <si>
    <t>98</t>
  </si>
  <si>
    <t>กฤษณา</t>
  </si>
  <si>
    <t>89/1 ม.5</t>
  </si>
  <si>
    <t>มลฐิกา</t>
  </si>
  <si>
    <t>98/4</t>
  </si>
  <si>
    <t>อดิเทพ</t>
  </si>
  <si>
    <t>ลาตะคุ</t>
  </si>
  <si>
    <t>สมหมาย</t>
  </si>
  <si>
    <t>โมมตะขบ</t>
  </si>
  <si>
    <t>17/1</t>
  </si>
  <si>
    <t>บัว</t>
  </si>
  <si>
    <t>แก้วสระน้อย</t>
  </si>
  <si>
    <t>161</t>
  </si>
  <si>
    <t>บุญส่ง</t>
  </si>
  <si>
    <t>เกษียนพรมราช</t>
  </si>
  <si>
    <t>174</t>
  </si>
  <si>
    <t xml:space="preserve">รัตนา  </t>
  </si>
  <si>
    <t>เฉิดไธสง</t>
  </si>
  <si>
    <t xml:space="preserve">เอื้อมพร </t>
  </si>
  <si>
    <t xml:space="preserve"> ถมฉิมพลี</t>
  </si>
  <si>
    <t xml:space="preserve">สุนทราภรณ์  </t>
  </si>
  <si>
    <t>เจริญ</t>
  </si>
  <si>
    <t xml:space="preserve">สองเมือง  </t>
  </si>
  <si>
    <t>เทียมตะขบ</t>
  </si>
  <si>
    <t>110</t>
  </si>
  <si>
    <t xml:space="preserve">ทรงศักดิ์  </t>
  </si>
  <si>
    <t>ชนะค้า</t>
  </si>
  <si>
    <t xml:space="preserve">ณัฐพงษ์  </t>
  </si>
  <si>
    <t>โต๊ะสูงเนิน</t>
  </si>
  <si>
    <t>สมาน</t>
  </si>
  <si>
    <t xml:space="preserve">  ตุ่นสูงเนิน</t>
  </si>
  <si>
    <t xml:space="preserve">ชลกนก  </t>
  </si>
  <si>
    <t>เพ็งวงศ์</t>
  </si>
  <si>
    <t xml:space="preserve">สุชาดา </t>
  </si>
  <si>
    <t xml:space="preserve"> เนียมผึ่ง</t>
  </si>
  <si>
    <t xml:space="preserve">จำนงค์  </t>
  </si>
  <si>
    <t>เธอสูงเนิน</t>
  </si>
  <si>
    <t>สัญญา</t>
  </si>
  <si>
    <t>ตระกูลศิลา</t>
  </si>
  <si>
    <t>185</t>
  </si>
  <si>
    <t>ดาวรุ่ง</t>
  </si>
  <si>
    <t>การทหาร</t>
  </si>
  <si>
    <t>10</t>
  </si>
  <si>
    <t>บุญล้อม</t>
  </si>
  <si>
    <t>สิงห์จันทึก</t>
  </si>
  <si>
    <t>52</t>
  </si>
  <si>
    <t>นภาพร</t>
  </si>
  <si>
    <t>สวัสดี</t>
  </si>
  <si>
    <t>73</t>
  </si>
  <si>
    <t>แต๋ม</t>
  </si>
  <si>
    <t>ทันโคกกรวด</t>
  </si>
  <si>
    <t>25</t>
  </si>
  <si>
    <t>195</t>
  </si>
  <si>
    <t>อายุโรง
เรือนหรือ
สิ่งปลูกสร้าง (ปี)</t>
  </si>
  <si>
    <t>หน้า
สำ
รวจ</t>
  </si>
  <si>
    <t>มนต์</t>
  </si>
  <si>
    <t>แอบสำโรง</t>
  </si>
  <si>
    <t xml:space="preserve">203 </t>
  </si>
  <si>
    <t xml:space="preserve">สายม่าน </t>
  </si>
  <si>
    <t xml:space="preserve"> แอบสำโรง</t>
  </si>
  <si>
    <t>ชมธนิตา</t>
  </si>
  <si>
    <t>พลราษฎร์</t>
  </si>
  <si>
    <t xml:space="preserve">199 </t>
  </si>
  <si>
    <t xml:space="preserve">แก้ว  </t>
  </si>
  <si>
    <t>นอสูงเนิน</t>
  </si>
  <si>
    <t>บัญญัติ</t>
  </si>
  <si>
    <t>ติสระน้อย</t>
  </si>
  <si>
    <t>34</t>
  </si>
  <si>
    <t>สมพร</t>
  </si>
  <si>
    <t>พันจะโป๊ะ</t>
  </si>
  <si>
    <t xml:space="preserve">333 </t>
  </si>
  <si>
    <t>แต๋ว</t>
  </si>
  <si>
    <t>แบกกระโทก</t>
  </si>
  <si>
    <t xml:space="preserve">86 </t>
  </si>
  <si>
    <t>วาด</t>
  </si>
  <si>
    <t>แข็งขัน</t>
  </si>
  <si>
    <t>11</t>
  </si>
  <si>
    <t>ทัศนัย</t>
  </si>
  <si>
    <t>บุญเลิศ</t>
  </si>
  <si>
    <t>106</t>
  </si>
  <si>
    <t>ศักรินทร์</t>
  </si>
  <si>
    <t>จรพุทธานนท์</t>
  </si>
  <si>
    <t xml:space="preserve">16 </t>
  </si>
  <si>
    <t>ใจ</t>
  </si>
  <si>
    <t>139</t>
  </si>
  <si>
    <t>0879817954</t>
  </si>
  <si>
    <t>ศรีไพล</t>
  </si>
  <si>
    <t>ละเอียด</t>
  </si>
  <si>
    <t>คายตะขบ</t>
  </si>
  <si>
    <t>3</t>
  </si>
  <si>
    <t>สมคิด</t>
  </si>
  <si>
    <t>พริ้งเพริด</t>
  </si>
  <si>
    <t>147</t>
  </si>
  <si>
    <t xml:space="preserve">ค่าเสื่อม </t>
  </si>
  <si>
    <t>(ร้อยละ)</t>
  </si>
  <si>
    <t>ชานนท์</t>
  </si>
  <si>
    <t>แสงศิริ</t>
  </si>
  <si>
    <t>บ้านพักชลประทาน</t>
  </si>
  <si>
    <t>ปนัดดา</t>
  </si>
  <si>
    <t>ตามเมืองปัก</t>
  </si>
  <si>
    <t>23</t>
  </si>
  <si>
    <t>ยุพิน</t>
  </si>
  <si>
    <t>มงคลฝั่ง</t>
  </si>
  <si>
    <t xml:space="preserve">15 </t>
  </si>
  <si>
    <t>สม</t>
  </si>
  <si>
    <t>เหงี่ยมดอน</t>
  </si>
  <si>
    <t>นัยนา</t>
  </si>
  <si>
    <t>ชอบตะขบ</t>
  </si>
  <si>
    <t xml:space="preserve">26 </t>
  </si>
  <si>
    <t>พรทิพย์</t>
  </si>
  <si>
    <t>แต้วจอหอ</t>
  </si>
  <si>
    <t xml:space="preserve">8/1 </t>
  </si>
  <si>
    <t>นิคม</t>
  </si>
  <si>
    <t>วงหาจักร์</t>
  </si>
  <si>
    <t xml:space="preserve">114 </t>
  </si>
  <si>
    <t>0621219232</t>
  </si>
  <si>
    <t>ลำดวน</t>
  </si>
  <si>
    <t>ฉัตรตะขบ</t>
  </si>
  <si>
    <t>30</t>
  </si>
  <si>
    <t>พิมพ์ตะคุ</t>
  </si>
  <si>
    <t>45</t>
  </si>
  <si>
    <t>โสภา</t>
  </si>
  <si>
    <t>นุบตะขบ</t>
  </si>
  <si>
    <t>3301400538884</t>
  </si>
  <si>
    <t>นิ่มพันธ์</t>
  </si>
  <si>
    <t>หนู</t>
  </si>
  <si>
    <t>197</t>
  </si>
  <si>
    <t>3301400577863</t>
  </si>
  <si>
    <t>วิชิต</t>
  </si>
  <si>
    <t>จันตราพรมราช</t>
  </si>
  <si>
    <t xml:space="preserve">259 </t>
  </si>
  <si>
    <t>3301400533645</t>
  </si>
  <si>
    <t>สำฤทธิ์</t>
  </si>
  <si>
    <t>คำสอน</t>
  </si>
  <si>
    <t xml:space="preserve">118 </t>
  </si>
  <si>
    <t>3301400545623</t>
  </si>
  <si>
    <t>อิ่ง</t>
  </si>
  <si>
    <t>ใหญ่พรมราข</t>
  </si>
  <si>
    <t>94</t>
  </si>
  <si>
    <t>3301400539210</t>
  </si>
  <si>
    <t>กนกอร</t>
  </si>
  <si>
    <t>ใหญ่พรมราช</t>
  </si>
  <si>
    <t xml:space="preserve">94 </t>
  </si>
  <si>
    <t>วิไลรัตน์</t>
  </si>
  <si>
    <t>แสงทวีสุข</t>
  </si>
  <si>
    <t>171</t>
  </si>
  <si>
    <t>3301400576832</t>
  </si>
  <si>
    <t>รุ่งทิพย์</t>
  </si>
  <si>
    <t>ประพฤติกรรม</t>
  </si>
  <si>
    <t>ลักขณา</t>
  </si>
  <si>
    <t>นรารักษ์</t>
  </si>
  <si>
    <t>สมพงษ์</t>
  </si>
  <si>
    <t>จิบกระโทก</t>
  </si>
  <si>
    <t>70</t>
  </si>
  <si>
    <t>น.ส.</t>
  </si>
  <si>
    <t>สุนันทา</t>
  </si>
  <si>
    <t>12</t>
  </si>
  <si>
    <t>1301400105663</t>
  </si>
  <si>
    <t>ธนกร</t>
  </si>
  <si>
    <t xml:space="preserve">  ยศปุระธงไชย</t>
  </si>
  <si>
    <t>301400675911</t>
  </si>
  <si>
    <t>สมจิตร</t>
  </si>
  <si>
    <t>สุขตะคุ</t>
  </si>
  <si>
    <t xml:space="preserve">96 </t>
  </si>
  <si>
    <t>เจือ</t>
  </si>
  <si>
    <t>คดสระน้อย</t>
  </si>
  <si>
    <t xml:space="preserve">38 </t>
  </si>
  <si>
    <t xml:space="preserve">พินิจ  </t>
  </si>
  <si>
    <t>รัตน์ตะคุ</t>
  </si>
  <si>
    <t>15</t>
  </si>
  <si>
    <t>3301400543713</t>
  </si>
  <si>
    <t xml:space="preserve">     </t>
  </si>
  <si>
    <t>อนุสรณ์</t>
  </si>
  <si>
    <t>ชาญพรมราช</t>
  </si>
  <si>
    <t>160</t>
  </si>
  <si>
    <t>0619256614</t>
  </si>
  <si>
    <t>3301400474240</t>
  </si>
  <si>
    <t xml:space="preserve">สมนึก  </t>
  </si>
  <si>
    <t>โชติสระน้อย</t>
  </si>
  <si>
    <t>148</t>
  </si>
  <si>
    <t>06316746915</t>
  </si>
  <si>
    <t>3301400471127</t>
  </si>
  <si>
    <t>ปกรณ์</t>
  </si>
  <si>
    <t>สินสุข</t>
  </si>
  <si>
    <t xml:space="preserve">150 </t>
  </si>
  <si>
    <t>13</t>
  </si>
  <si>
    <t>จุฬารัตน์</t>
  </si>
  <si>
    <t>ก่อแก้ว</t>
  </si>
  <si>
    <t>196</t>
  </si>
  <si>
    <t>อำไพ</t>
  </si>
  <si>
    <t>โหวกฉิมพลี</t>
  </si>
  <si>
    <t xml:space="preserve">30 </t>
  </si>
  <si>
    <t>ลัดดาวัลย์</t>
  </si>
  <si>
    <t>ปันธุระ</t>
  </si>
  <si>
    <t>205</t>
  </si>
  <si>
    <t>3301400470848</t>
  </si>
  <si>
    <t>ชัชวาลย์</t>
  </si>
  <si>
    <t xml:space="preserve">99 </t>
  </si>
  <si>
    <t>หลอม</t>
  </si>
  <si>
    <t>99</t>
  </si>
  <si>
    <t>วราพร</t>
  </si>
  <si>
    <t>ควรตะขบ</t>
  </si>
  <si>
    <t>33</t>
  </si>
  <si>
    <t>1301400038567</t>
  </si>
  <si>
    <t>ปราณี</t>
  </si>
  <si>
    <t>ฤทธิชัย</t>
  </si>
  <si>
    <t>201</t>
  </si>
  <si>
    <t>3301400579670</t>
  </si>
  <si>
    <t>สุพรรษา</t>
  </si>
  <si>
    <t>31</t>
  </si>
  <si>
    <t>5301400088184</t>
  </si>
  <si>
    <t>อำนาจ</t>
  </si>
  <si>
    <t>จามกิ่ง</t>
  </si>
  <si>
    <t>210</t>
  </si>
  <si>
    <t>สมปอง</t>
  </si>
  <si>
    <t>ศรีมหาวงศ์</t>
  </si>
  <si>
    <t>บุษยา</t>
  </si>
  <si>
    <t>ศรีเพ็ชร</t>
  </si>
  <si>
    <t>79</t>
  </si>
  <si>
    <t xml:space="preserve">ประนอม  </t>
  </si>
  <si>
    <t>เจ็กนอก</t>
  </si>
  <si>
    <t xml:space="preserve">ดี  </t>
  </si>
  <si>
    <t>กล่อมพรมราช</t>
  </si>
  <si>
    <t>นิ่ม</t>
  </si>
  <si>
    <t>สกุลโชติ</t>
  </si>
  <si>
    <t>118</t>
  </si>
  <si>
    <t>วิทยา</t>
  </si>
  <si>
    <t>มงคลชัย</t>
  </si>
  <si>
    <t>100</t>
  </si>
  <si>
    <t xml:space="preserve">แดงต้อย  </t>
  </si>
  <si>
    <t xml:space="preserve">เนตรพรมราช </t>
  </si>
  <si>
    <t>17</t>
  </si>
  <si>
    <t>สงตะคุ</t>
  </si>
  <si>
    <t>156</t>
  </si>
  <si>
    <t>รัญจวน</t>
  </si>
  <si>
    <t xml:space="preserve"> ภักดี</t>
  </si>
  <si>
    <t>3300100925554</t>
  </si>
  <si>
    <t xml:space="preserve">ลำไย  </t>
  </si>
  <si>
    <t>หนาดสำโรง</t>
  </si>
  <si>
    <t>3301400465356</t>
  </si>
  <si>
    <t xml:space="preserve">อัฉราวรรณ </t>
  </si>
  <si>
    <t xml:space="preserve"> เขียวนาค</t>
  </si>
  <si>
    <t>3301400468568</t>
  </si>
  <si>
    <t xml:space="preserve">นิคม </t>
  </si>
  <si>
    <t xml:space="preserve"> ชุ่มชื่นสระน้อย</t>
  </si>
  <si>
    <t>3301400548847</t>
  </si>
  <si>
    <t xml:space="preserve">ละมุล  </t>
  </si>
  <si>
    <t>3301400544981</t>
  </si>
  <si>
    <t>สุภาวดี</t>
  </si>
  <si>
    <t xml:space="preserve">  ดลพัฒนชัย</t>
  </si>
  <si>
    <t>3301400466701</t>
  </si>
  <si>
    <t xml:space="preserve">ละม่อม </t>
  </si>
  <si>
    <t xml:space="preserve"> กล้าหาญ</t>
  </si>
  <si>
    <t>3301400467073</t>
  </si>
  <si>
    <t xml:space="preserve">สุเทพ  </t>
  </si>
  <si>
    <t>เขียวนาค</t>
  </si>
  <si>
    <t>49</t>
  </si>
  <si>
    <t>3170300031649</t>
  </si>
  <si>
    <t>หลอด</t>
  </si>
  <si>
    <t>แพงสูงเนิน</t>
  </si>
  <si>
    <t>209</t>
  </si>
  <si>
    <t xml:space="preserve">อุดร </t>
  </si>
  <si>
    <t>3301400468100</t>
  </si>
  <si>
    <t>กุหลาบ</t>
  </si>
  <si>
    <t>ชุ่มชื่นสระน้อย</t>
  </si>
  <si>
    <t>241</t>
  </si>
  <si>
    <t xml:space="preserve">สอน  </t>
  </si>
  <si>
    <t>กลั่นผักแว่น</t>
  </si>
  <si>
    <t>80</t>
  </si>
  <si>
    <t xml:space="preserve">ฐิตารีย์  </t>
  </si>
  <si>
    <t>ขวดพรมราช</t>
  </si>
  <si>
    <t>131</t>
  </si>
  <si>
    <t>3301400547484</t>
  </si>
  <si>
    <t>1839900274670</t>
  </si>
  <si>
    <t xml:space="preserve">เบญจวรรณ  </t>
  </si>
  <si>
    <t>หลอดกระโทก</t>
  </si>
  <si>
    <t>ชฎาพร</t>
  </si>
  <si>
    <t>โจดครบุรี</t>
  </si>
  <si>
    <t>สุกัญญา</t>
  </si>
  <si>
    <t>38</t>
  </si>
  <si>
    <t>ศิริพร</t>
  </si>
  <si>
    <t>พายสำโรง</t>
  </si>
  <si>
    <t>เพียร</t>
  </si>
  <si>
    <t>ละเอียดตะคุ</t>
  </si>
  <si>
    <t>113</t>
  </si>
  <si>
    <t>จอง</t>
  </si>
  <si>
    <t>65</t>
  </si>
  <si>
    <t>สุมิตรา</t>
  </si>
  <si>
    <t xml:space="preserve">มลฤทัย  </t>
  </si>
  <si>
    <t>ใจภักดี</t>
  </si>
  <si>
    <t>1309900076767</t>
  </si>
  <si>
    <t xml:space="preserve">วันเพ็ญ  </t>
  </si>
  <si>
    <t>3301400678031</t>
  </si>
  <si>
    <t xml:space="preserve">เช้า  </t>
  </si>
  <si>
    <t>ไข่พรมราช</t>
  </si>
  <si>
    <t>290</t>
  </si>
  <si>
    <t xml:space="preserve">ณัฐวุฒิ </t>
  </si>
  <si>
    <t>3301400463612</t>
  </si>
  <si>
    <t>อวยชัย</t>
  </si>
  <si>
    <t>งาตะขบ</t>
  </si>
  <si>
    <t>26</t>
  </si>
  <si>
    <t>เปลี่ยน</t>
  </si>
  <si>
    <t>โสมสระน้อย</t>
  </si>
  <si>
    <t>ชอบ</t>
  </si>
  <si>
    <t>กระแสฉิมพลี</t>
  </si>
  <si>
    <t xml:space="preserve">บุญเทียน  </t>
  </si>
  <si>
    <t>ทานาวัน</t>
  </si>
  <si>
    <t>3301400556157</t>
  </si>
  <si>
    <t>สวัสดิ์</t>
  </si>
  <si>
    <t>ผาสูงเนิน</t>
  </si>
  <si>
    <t>2</t>
  </si>
  <si>
    <t>3301400666181</t>
  </si>
  <si>
    <t>สนั่น</t>
  </si>
  <si>
    <t>ผิวนวล</t>
  </si>
  <si>
    <t>123</t>
  </si>
  <si>
    <t>3430700354124</t>
  </si>
  <si>
    <t>ธัญย์ชนก</t>
  </si>
  <si>
    <t>ตริตรอง</t>
  </si>
  <si>
    <t>1409900078203</t>
  </si>
  <si>
    <t>สหรัฐ</t>
  </si>
  <si>
    <t>ทบแก้ว</t>
  </si>
  <si>
    <t>7</t>
  </si>
  <si>
    <t>13099025174477</t>
  </si>
  <si>
    <t>ละออง</t>
  </si>
  <si>
    <t>ศรัทธา</t>
  </si>
  <si>
    <t>3301400252786</t>
  </si>
  <si>
    <t>จู๋</t>
  </si>
  <si>
    <t>กลอนกลาง</t>
  </si>
  <si>
    <t>243</t>
  </si>
  <si>
    <t>3301400538612</t>
  </si>
  <si>
    <t>สำรวย</t>
  </si>
  <si>
    <t>103</t>
  </si>
  <si>
    <t>3301400575178</t>
  </si>
  <si>
    <t>รจนา</t>
  </si>
  <si>
    <t>ลาพิมพ์สำโรง</t>
  </si>
  <si>
    <t>50</t>
  </si>
  <si>
    <t>อรอนงค์</t>
  </si>
  <si>
    <t>เกียรติศักดิ์</t>
  </si>
  <si>
    <t>ปักสำโรง</t>
  </si>
  <si>
    <t>หจก.กลุ่มเลี้ยงโคนมปักธงชัย</t>
  </si>
  <si>
    <t>ศุภรัตน์</t>
  </si>
  <si>
    <t>อินทะกนก</t>
  </si>
  <si>
    <t>สุข</t>
  </si>
  <si>
    <t>ชื่นสระน้อย</t>
  </si>
  <si>
    <t>247</t>
  </si>
  <si>
    <t xml:space="preserve">ทัฒพิชา  </t>
  </si>
  <si>
    <t>ฉาบกิ่ง</t>
  </si>
  <si>
    <t>168</t>
  </si>
  <si>
    <t>อำเภปักธงชัย</t>
  </si>
  <si>
    <t>0658416877</t>
  </si>
  <si>
    <t xml:space="preserve">วัลลภ  </t>
  </si>
  <si>
    <t>เลิศวิจิตรธนา</t>
  </si>
  <si>
    <t>629</t>
  </si>
  <si>
    <t xml:space="preserve">เสกสรร  </t>
  </si>
  <si>
    <t>แสงอ่อน</t>
  </si>
  <si>
    <t>รันทม</t>
  </si>
  <si>
    <t xml:space="preserve"> หนองทุ่ม</t>
  </si>
  <si>
    <t>3301400509094</t>
  </si>
  <si>
    <t xml:space="preserve">ประภา </t>
  </si>
  <si>
    <t xml:space="preserve"> แก้วดวงศรี</t>
  </si>
  <si>
    <t>3301400516228</t>
  </si>
  <si>
    <t xml:space="preserve">ฤทธิ์  </t>
  </si>
  <si>
    <t>เดชฉิมพลี</t>
  </si>
  <si>
    <t>3301400515701</t>
  </si>
  <si>
    <t xml:space="preserve">ปาหยัน  </t>
  </si>
  <si>
    <t>แนบตะขบ</t>
  </si>
  <si>
    <t>3301400516759</t>
  </si>
  <si>
    <t>เครือมาศ</t>
  </si>
  <si>
    <t>ชินตะขบ</t>
  </si>
  <si>
    <t xml:space="preserve">ลัดดา </t>
  </si>
  <si>
    <t xml:space="preserve"> มมตะขบ</t>
  </si>
  <si>
    <t>ทองแป้</t>
  </si>
  <si>
    <t xml:space="preserve">279 </t>
  </si>
  <si>
    <t xml:space="preserve">สายบัว </t>
  </si>
  <si>
    <t xml:space="preserve"> เนียมสำโรง</t>
  </si>
  <si>
    <t>3301400465488</t>
  </si>
  <si>
    <t xml:space="preserve">วิโรจน์  </t>
  </si>
  <si>
    <t>จอมเกษม</t>
  </si>
  <si>
    <t>181</t>
  </si>
  <si>
    <t>อุย</t>
  </si>
  <si>
    <t>3301400465151</t>
  </si>
  <si>
    <t xml:space="preserve">รุ่งฤดี  </t>
  </si>
  <si>
    <t>ศรีสำโรง</t>
  </si>
  <si>
    <t>1301400198360</t>
  </si>
  <si>
    <t xml:space="preserve">ลำไพ  </t>
  </si>
  <si>
    <t>บริบูรณ์</t>
  </si>
  <si>
    <t>3301400466999</t>
  </si>
  <si>
    <t xml:space="preserve">โต๊ะ </t>
  </si>
  <si>
    <t>เอกวิทย์</t>
  </si>
  <si>
    <t>สาระสาลิน</t>
  </si>
  <si>
    <t>36</t>
  </si>
  <si>
    <t>สำลี</t>
  </si>
  <si>
    <t>เขียวคำ</t>
  </si>
  <si>
    <t>186</t>
  </si>
  <si>
    <t xml:space="preserve">เพ็ญพักตร์ </t>
  </si>
  <si>
    <t xml:space="preserve"> สังข์ตะคุ</t>
  </si>
  <si>
    <t xml:space="preserve">อัมพร  </t>
  </si>
  <si>
    <t>วิจิตรสระน้อย</t>
  </si>
  <si>
    <t>แสนฉิมพลี</t>
  </si>
  <si>
    <t>บุญนาค</t>
  </si>
  <si>
    <t>มิตตะขบ</t>
  </si>
  <si>
    <t>คำฝั่น</t>
  </si>
  <si>
    <t>ครเกษม</t>
  </si>
  <si>
    <t xml:space="preserve">สุภาพ  </t>
  </si>
  <si>
    <t xml:space="preserve">อรุณ  </t>
  </si>
  <si>
    <t>อยู่สูงเนิน</t>
  </si>
  <si>
    <t xml:space="preserve">พวงทิพย์ </t>
  </si>
  <si>
    <t xml:space="preserve"> ธนะสุข</t>
  </si>
  <si>
    <t xml:space="preserve">สุพี </t>
  </si>
  <si>
    <t xml:space="preserve"> ตริตรอง</t>
  </si>
  <si>
    <t xml:space="preserve">เลิศ  </t>
  </si>
  <si>
    <t xml:space="preserve">  ผันจะโปะ</t>
  </si>
  <si>
    <t>บ้าน เลขที่</t>
  </si>
  <si>
    <t>ประสิทธิ์</t>
  </si>
  <si>
    <t>ปริทรรศน์วนา</t>
  </si>
  <si>
    <t>192/1</t>
  </si>
  <si>
    <t>แกน</t>
  </si>
  <si>
    <t>วันเพ็ญ</t>
  </si>
  <si>
    <t>ประดับศิลป์</t>
  </si>
  <si>
    <t>221</t>
  </si>
  <si>
    <t>ประหยัด</t>
  </si>
  <si>
    <t>ขำพลกรัง</t>
  </si>
  <si>
    <t>91</t>
  </si>
  <si>
    <t>เกศ</t>
  </si>
  <si>
    <t>จันทร์ทรัพย์</t>
  </si>
  <si>
    <t>29</t>
  </si>
  <si>
    <t>เกษร</t>
  </si>
  <si>
    <t>ทรัพย์อุภัย</t>
  </si>
  <si>
    <t>โกสิทธิ์</t>
  </si>
  <si>
    <r>
      <t xml:space="preserve">เจ้าของที่ดินหรือผู้ครอบครองที่ดิน  </t>
    </r>
    <r>
      <rPr>
        <u/>
        <sz val="16"/>
        <color theme="1"/>
        <rFont val="TH SarabunPSK"/>
        <family val="2"/>
      </rPr>
      <t>บริษัท ซีพีเอฟ (ประเทศไทย) จำกัด (มหาชน)</t>
    </r>
  </si>
  <si>
    <r>
      <t xml:space="preserve">เจ้าของสิ่งปลูกสร้าง </t>
    </r>
    <r>
      <rPr>
        <u/>
        <sz val="16"/>
        <color theme="1"/>
        <rFont val="TH SarabunPSK"/>
        <family val="2"/>
      </rPr>
      <t xml:space="preserve"> บริษัท ซีพีเอฟ (ประเทศไทย) จำกัด (มหาชน)</t>
    </r>
  </si>
  <si>
    <t>อยู่บ้านเลขที่....................99/2.......................หมู่ที่............16............ถนน.................................................................................</t>
  </si>
  <si>
    <t>อยู่บ้านเลขที่....................99/2.......................หมู่ที่............16............ถนน.................................................................................................................................</t>
  </si>
  <si>
    <t>ตรอก/ซอย...............................ตำบล...........ตะขบ..........อำเภอเมือง...............ปักธงชัย..............................................................................................................</t>
  </si>
  <si>
    <t>ตรอก/ซอย...............................ตำบล...........ตะขบ..........อำเภอ...............ปักธงชัย....................................................................................................................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</si>
  <si>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</si>
  <si>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.....................................................................................................................................................................</t>
  </si>
  <si>
    <t>ประเภทที่ดิน</t>
  </si>
  <si>
    <t>เลขที่เอกสารสิทธิ์</t>
  </si>
  <si>
    <t>หน้าสำรวจ</t>
  </si>
  <si>
    <t>ว่างเปล่า/
ไม่ทำประ โยชน์</t>
  </si>
  <si>
    <t>ใช้ประ โยชน์หลายประ เภท</t>
  </si>
  <si>
    <t>ประกอบเกษตร กรรม</t>
  </si>
  <si>
    <t>อยู่บ้านเลขที่....................99.......................หมู่ที่............16............ถนน.................................................................................</t>
  </si>
  <si>
    <t>อยู่บ้านเลขที่....................99.......................หมู่ที่............16............ถนน......................................................................................................................................</t>
  </si>
  <si>
    <t>ตรอก/ซอย...............................ตำบล...........ตะขบ..........อำเภอ...............ปักธงชัย.....................................................................................................................</t>
  </si>
  <si>
    <t>อยู่บ้านเลขที่....................99/1.......................หมู่ที่............16............ถนน.................................................................................</t>
  </si>
  <si>
    <t>อยู่บ้านเลขที่....................99/1.......................หมู่ที่............16............ถนน.................................................................................................................................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</si>
  <si>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....................................................................................................................................................................</t>
  </si>
  <si>
    <t>ประกอบเกษตร     กรรม</t>
  </si>
  <si>
    <r>
      <t xml:space="preserve">เจ้าของที่ดินหรือผู้ครอบครองที่ดิน </t>
    </r>
    <r>
      <rPr>
        <u/>
        <sz val="12"/>
        <color theme="1"/>
        <rFont val="TH SarabunPSK"/>
        <family val="2"/>
      </rPr>
      <t>นางแสงจันทร์  ผงผัน</t>
    </r>
    <r>
      <rPr>
        <sz val="12"/>
        <color theme="1"/>
        <rFont val="TH SarabunPSK"/>
        <family val="2"/>
      </rPr>
      <t xml:space="preserve"> </t>
    </r>
    <r>
      <rPr>
        <u/>
        <sz val="12"/>
        <color theme="1"/>
        <rFont val="TH SarabunPSK"/>
        <family val="2"/>
      </rPr>
      <t>(บริษัท ทรู มูฟ เอช ยูนิเวอร์แซล คอมมิวนิเคชั่น จำกัด ผู้เช่า)</t>
    </r>
  </si>
  <si>
    <r>
      <t xml:space="preserve">เจ้าของสิ่งปลูกสร้าง </t>
    </r>
    <r>
      <rPr>
        <u/>
        <sz val="12"/>
        <color theme="1"/>
        <rFont val="TH SarabunPSK"/>
        <family val="2"/>
      </rPr>
      <t>นางแสงจันทร์  ผงผัน (บริษัท ทรู มูฟ เอช ยูนิเวอร์แซล คอมมิวนิเคชั่น จำกัด ผู้เช่า)</t>
    </r>
  </si>
  <si>
    <t>อยู่บ้านเลขที่....................151/19.......................หมู่ที่............8............ถนน.......................................................................................</t>
  </si>
  <si>
    <t>อยู่บ้านเลขที่....................151/19.......................หมู่ที่............8............ถนน............................................................................................................</t>
  </si>
  <si>
    <t>ตรอก/ซอย...............................ตำบล...........สูงเนิน..........อำเภอเมือง...............สูงเนิน..............................................................................................................</t>
  </si>
  <si>
    <t>ตรอก/ซอย...............................ตำบล...........สูงเนิน..........อำเภอ...............สูงเนิน..............................................................................................................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</si>
  <si>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</si>
  <si>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............................................................................................................................................</t>
  </si>
  <si>
    <r>
      <t xml:space="preserve">เจ้าของที่ดินหรือผู้ครอบครองที่ดิน </t>
    </r>
    <r>
      <rPr>
        <u/>
        <sz val="14"/>
        <color theme="1"/>
        <rFont val="TH SarabunPSK"/>
        <family val="2"/>
      </rPr>
      <t xml:space="preserve">นายทิ   เทพตะขบ    </t>
    </r>
    <r>
      <rPr>
        <u/>
        <sz val="12"/>
        <color theme="1"/>
        <rFont val="TH SarabunPSK"/>
        <family val="2"/>
      </rPr>
      <t>(บริษัท บีเอฟเคที (ประเทศไทย) จำกัด  ผู้เช่า)</t>
    </r>
  </si>
  <si>
    <r>
      <t xml:space="preserve">เจ้าของสิ่งปลูกสร้าง </t>
    </r>
    <r>
      <rPr>
        <u/>
        <sz val="14"/>
        <color theme="1"/>
        <rFont val="TH SarabunPSK"/>
        <family val="2"/>
      </rPr>
      <t>นายทิ   เทพตะขบ    (บริษัท บีเอฟเคที (ประเทศไทย) จำกัด  ผู้เช่า)</t>
    </r>
  </si>
  <si>
    <t>อยู่บ้านเลขที่....................199/1.......................หมู่ที่............21............ถนน.......................................................................................</t>
  </si>
  <si>
    <t>อยู่บ้านเลขที่....................199/1.......................หมู่ที่............21............ถนน.............................................................................................................</t>
  </si>
  <si>
    <t>ตรอก/ซอย...............................ตำบล...........ตะขบ..........อำเภอ...............ปักธงชัย..............................................................................................................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</si>
  <si>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.................................................................................................................................................</t>
  </si>
  <si>
    <r>
      <t xml:space="preserve">เจ้าของที่ดินหรือผู้ครอบครองที่ดิน  </t>
    </r>
    <r>
      <rPr>
        <u/>
        <sz val="14"/>
        <color theme="1"/>
        <rFont val="TH SarabunPSK"/>
        <family val="2"/>
      </rPr>
      <t>บริษัทมณีพัฒนฟาร์ม1991 จำกัด</t>
    </r>
  </si>
  <si>
    <r>
      <t xml:space="preserve">เจ้าของสิ่งปลูกสร้าง  </t>
    </r>
    <r>
      <rPr>
        <u/>
        <sz val="14"/>
        <color theme="1"/>
        <rFont val="TH SarabunPSK"/>
        <family val="2"/>
      </rPr>
      <t>บริษัทมณีพัฒนฟาร์ม1991 จำกัด</t>
    </r>
  </si>
  <si>
    <t>อยู่บ้านเลขที่....................25.......................หมู่ที่............1............ถนน.................................................................................</t>
  </si>
  <si>
    <t>อยู่บ้านเลขที่....................25.......................หมู่ที่............1............ถนน........................................................................................................................................</t>
  </si>
  <si>
    <t>ประกอบ    เกษตร
กรรม</t>
  </si>
  <si>
    <r>
      <t xml:space="preserve">เจ้าของที่ดินหรือผู้ครอบครองที่ดิน  </t>
    </r>
    <r>
      <rPr>
        <u/>
        <sz val="16"/>
        <color theme="1"/>
        <rFont val="TH SarabunPSK"/>
        <family val="2"/>
      </rPr>
      <t>บริษัทอุตสาหกรรมไหมไทย จำกัด</t>
    </r>
  </si>
  <si>
    <r>
      <t xml:space="preserve">เจ้าของสิ่งปลูกสร้าง  </t>
    </r>
    <r>
      <rPr>
        <u/>
        <sz val="16"/>
        <color theme="1"/>
        <rFont val="TH SarabunPSK"/>
        <family val="2"/>
      </rPr>
      <t>บริษัทอุตสาหกรรมไหมไทย จำกัด</t>
    </r>
  </si>
  <si>
    <t>อยู่บ้านเลขที่....................457.......................หมู่ที่............1............ถนน.................................................................................</t>
  </si>
  <si>
    <t>อยู่บ้านเลขที่....................457.......................หมู่ที่............1............ถนน......................................................................................................................................</t>
  </si>
  <si>
    <t>จังหวัด....................นครราชสีมา......................โทร. ...................................................................................................................................</t>
  </si>
  <si>
    <t xml:space="preserve"> เจ้าของสิ่งปลูกสร้าง</t>
  </si>
  <si>
    <t>วนัดดา</t>
  </si>
  <si>
    <t>ทิพย์ประเสริฐ</t>
  </si>
  <si>
    <t>22</t>
  </si>
  <si>
    <t>0943788992</t>
  </si>
  <si>
    <t>3301400571466</t>
  </si>
  <si>
    <t>บ้านไร่ทิพย์ประเสริฐ</t>
  </si>
  <si>
    <t xml:space="preserve">                             เจ้าของสิ่งปลูกสร้าง</t>
  </si>
  <si>
    <t xml:space="preserve">                      </t>
  </si>
  <si>
    <t xml:space="preserve">       ตรอก/ซอย</t>
  </si>
  <si>
    <t>เสน่ห์</t>
  </si>
  <si>
    <t>ขาวโต</t>
  </si>
  <si>
    <t>บริบัท เลควิวิ2013 จำกัด</t>
  </si>
  <si>
    <t>140 ตรม.</t>
  </si>
  <si>
    <t>280 ตรม.</t>
  </si>
  <si>
    <t>480 ตรม.</t>
  </si>
  <si>
    <t>600 ตรม.</t>
  </si>
  <si>
    <t>อัศวิน</t>
  </si>
  <si>
    <t>จันทร์ทัง</t>
  </si>
  <si>
    <t>152</t>
  </si>
  <si>
    <t>ไร่นาราฟาร์ม แอนด์ รีสอร์ท</t>
  </si>
  <si>
    <t xml:space="preserve"> เจ้าของที่ดินหรือผู้ครอบครองที่ดิน</t>
  </si>
  <si>
    <t>ภานุมาศ</t>
  </si>
  <si>
    <t>มุสิกะ</t>
  </si>
  <si>
    <t>ร่มไม้ชายน้ำ</t>
  </si>
  <si>
    <t xml:space="preserve">                       เจ้าของสิ่งปลูกสร้าง</t>
  </si>
  <si>
    <t>จีรพงษ์</t>
  </si>
  <si>
    <t>อินทร์จอหอ</t>
  </si>
  <si>
    <t>0971813785</t>
  </si>
  <si>
    <t>The sympomy resort wangnamkaew</t>
  </si>
  <si>
    <t xml:space="preserve">                      เจ้าของสิ่งปลูกสร้าง</t>
  </si>
  <si>
    <t>จำเรียง</t>
  </si>
  <si>
    <t>บุญชู</t>
  </si>
  <si>
    <t>216</t>
  </si>
  <si>
    <t>วอเตอร์</t>
  </si>
  <si>
    <t>สุณีรัตน์</t>
  </si>
  <si>
    <t>ไชยพิเดช</t>
  </si>
  <si>
    <t>19</t>
  </si>
  <si>
    <t>501 คลังสินค้า พื้นที่
ไม่เกิน 300 ตารางเมตร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</si>
</sst>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6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b/>
      <sz val="8"/>
      <name val="TH Sarabun New"/>
      <family val="2"/>
    </font>
    <font>
      <b/>
      <sz val="18"/>
      <name val="TH Sarabun New"/>
      <family val="2"/>
    </font>
    <font>
      <b/>
      <sz val="11"/>
      <name val="TH Sarabun New"/>
      <family val="2"/>
    </font>
    <font>
      <sz val="10"/>
      <name val="Arial"/>
      <family val="2"/>
    </font>
    <font>
      <b/>
      <sz val="16"/>
      <color theme="1"/>
      <name val="TH Sarabun New"/>
      <family val="2"/>
    </font>
    <font>
      <b/>
      <sz val="12"/>
      <name val="TH Sarabun New"/>
      <family val="2"/>
    </font>
    <font>
      <b/>
      <sz val="9"/>
      <name val="TH Sarabun New"/>
      <family val="2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8"/>
      <color theme="1"/>
      <name val="TH Sarabun New"/>
      <family val="2"/>
    </font>
    <font>
      <b/>
      <sz val="14"/>
      <name val="TH Sarabun New"/>
      <family val="2"/>
    </font>
    <font>
      <sz val="11"/>
      <color theme="1"/>
      <name val="Tahoma"/>
      <family val="2"/>
      <scheme val="minor"/>
    </font>
    <font>
      <sz val="8"/>
      <color theme="1"/>
      <name val="TH Sarabun New"/>
      <family val="2"/>
    </font>
    <font>
      <sz val="11"/>
      <color theme="1"/>
      <name val="TH Sarabun New"/>
      <family val="2"/>
    </font>
    <font>
      <sz val="10"/>
      <color theme="1"/>
      <name val="TH Sarabun New"/>
      <family val="2"/>
    </font>
    <font>
      <sz val="5"/>
      <color theme="1"/>
      <name val="TH Sarabun New"/>
      <family val="2"/>
    </font>
    <font>
      <b/>
      <sz val="10"/>
      <name val="TH Sarabun New"/>
      <family val="2"/>
    </font>
    <font>
      <b/>
      <sz val="12"/>
      <color rgb="FFFF0000"/>
      <name val="TH Sarabun New"/>
      <family val="2"/>
    </font>
    <font>
      <b/>
      <sz val="9"/>
      <color theme="1"/>
      <name val="TH Sarabun New"/>
      <family val="2"/>
    </font>
    <font>
      <b/>
      <sz val="10"/>
      <color theme="1"/>
      <name val="TH Sarabun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  <charset val="22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TH SarabunPSK"/>
      <family val="2"/>
      <charset val="222"/>
    </font>
    <font>
      <b/>
      <sz val="11"/>
      <color theme="1"/>
      <name val="TH SarabunPSK"/>
      <family val="2"/>
    </font>
    <font>
      <b/>
      <sz val="9"/>
      <color theme="1"/>
      <name val="TH SarabunPSK"/>
      <family val="2"/>
    </font>
    <font>
      <b/>
      <sz val="12"/>
      <name val="TH Sarabun New"/>
      <family val="2"/>
      <charset val="222"/>
    </font>
    <font>
      <sz val="12"/>
      <color theme="1"/>
      <name val="TH Sarabun New"/>
      <family val="2"/>
      <charset val="222"/>
    </font>
    <font>
      <sz val="12"/>
      <name val="TH Sarabun New"/>
      <family val="2"/>
      <charset val="222"/>
    </font>
    <font>
      <b/>
      <sz val="11"/>
      <color rgb="FFFF0000"/>
      <name val="TH Sarabun New"/>
      <family val="2"/>
    </font>
    <font>
      <sz val="11"/>
      <name val="TH Sarabun New"/>
      <family val="2"/>
    </font>
    <font>
      <b/>
      <sz val="16"/>
      <color rgb="FFFF0000"/>
      <name val="TH Sarabun New"/>
      <family val="2"/>
    </font>
    <font>
      <b/>
      <sz val="12"/>
      <color rgb="FFFF0000"/>
      <name val="TH Sarabun New"/>
      <family val="2"/>
      <charset val="222"/>
    </font>
    <font>
      <sz val="12"/>
      <color rgb="FFFF0000"/>
      <name val="TH Sarabun New"/>
      <family val="2"/>
      <charset val="222"/>
    </font>
    <font>
      <sz val="16"/>
      <name val="TH Sarabun New"/>
      <family val="2"/>
    </font>
    <font>
      <sz val="9"/>
      <name val="TH Sarabun New"/>
      <family val="2"/>
    </font>
    <font>
      <b/>
      <sz val="9"/>
      <color rgb="FFFF0000"/>
      <name val="TH Sarabun New"/>
      <family val="2"/>
    </font>
    <font>
      <sz val="16"/>
      <color theme="1"/>
      <name val="TH Sarabun New"/>
      <family val="2"/>
    </font>
    <font>
      <b/>
      <sz val="14"/>
      <color theme="1"/>
      <name val="TH Sarabun New"/>
      <family val="2"/>
    </font>
    <font>
      <b/>
      <sz val="16"/>
      <color rgb="FF000000"/>
      <name val="TH Sarabun New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8"/>
      <color theme="1"/>
      <name val="TH SarabunPSK"/>
      <family val="2"/>
    </font>
    <font>
      <b/>
      <sz val="16"/>
      <color theme="1"/>
      <name val="TH SarabunPSK"/>
      <family val="2"/>
    </font>
    <font>
      <b/>
      <sz val="10"/>
      <color theme="1"/>
      <name val="TH SarabunPSK"/>
      <family val="2"/>
    </font>
    <font>
      <u/>
      <sz val="12"/>
      <color theme="1"/>
      <name val="TH SarabunPSK"/>
      <family val="2"/>
    </font>
    <font>
      <u/>
      <sz val="14"/>
      <color theme="1"/>
      <name val="TH SarabunPSK"/>
      <family val="2"/>
    </font>
    <font>
      <b/>
      <sz val="16"/>
      <color theme="1"/>
      <name val="TH Sarabun New"/>
      <family val="2"/>
      <charset val="222"/>
    </font>
    <font>
      <b/>
      <sz val="12"/>
      <color theme="1"/>
      <name val="TH Sarabun New"/>
      <family val="2"/>
      <charset val="222"/>
    </font>
    <font>
      <b/>
      <sz val="14"/>
      <color rgb="FFFF0000"/>
      <name val="TH Sarabun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2"/>
      <name val="TH Sarabun New"/>
      <family val="2"/>
    </font>
    <font>
      <sz val="12"/>
      <color rgb="FFFF0000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</cellStyleXfs>
  <cellXfs count="1230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4" fillId="0" borderId="0" xfId="1" applyFont="1" applyAlignment="1">
      <alignment vertical="top"/>
    </xf>
    <xf numFmtId="2" fontId="4" fillId="0" borderId="0" xfId="1" applyNumberFormat="1" applyFont="1" applyAlignment="1">
      <alignment vertical="top"/>
    </xf>
    <xf numFmtId="0" fontId="4" fillId="0" borderId="0" xfId="1" applyFont="1" applyAlignment="1">
      <alignment horizontal="center" vertical="top"/>
    </xf>
    <xf numFmtId="43" fontId="4" fillId="0" borderId="0" xfId="2" applyFont="1" applyFill="1" applyBorder="1" applyAlignment="1">
      <alignment vertical="top"/>
    </xf>
    <xf numFmtId="1" fontId="4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49" fontId="2" fillId="0" borderId="0" xfId="1" applyNumberFormat="1" applyFont="1" applyAlignment="1">
      <alignment horizontal="center" vertical="top"/>
    </xf>
    <xf numFmtId="0" fontId="13" fillId="0" borderId="2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2" fontId="13" fillId="0" borderId="0" xfId="1" applyNumberFormat="1" applyFont="1" applyAlignment="1">
      <alignment vertical="top"/>
    </xf>
    <xf numFmtId="2" fontId="13" fillId="0" borderId="0" xfId="1" applyNumberFormat="1" applyFont="1" applyAlignment="1">
      <alignment horizontal="center" vertical="top"/>
    </xf>
    <xf numFmtId="0" fontId="13" fillId="0" borderId="0" xfId="1" applyFont="1" applyAlignment="1">
      <alignment vertical="top"/>
    </xf>
    <xf numFmtId="43" fontId="13" fillId="0" borderId="0" xfId="2" applyFont="1" applyFill="1" applyAlignment="1">
      <alignment horizontal="center" vertical="top"/>
    </xf>
    <xf numFmtId="0" fontId="11" fillId="3" borderId="0" xfId="1" applyFont="1" applyFill="1" applyAlignment="1">
      <alignment vertical="top"/>
    </xf>
    <xf numFmtId="0" fontId="16" fillId="3" borderId="13" xfId="1" applyFont="1" applyFill="1" applyBorder="1" applyAlignment="1">
      <alignment vertical="top"/>
    </xf>
    <xf numFmtId="0" fontId="5" fillId="3" borderId="13" xfId="1" applyFont="1" applyFill="1" applyBorder="1" applyAlignment="1">
      <alignment vertical="top"/>
    </xf>
    <xf numFmtId="0" fontId="10" fillId="3" borderId="13" xfId="1" applyFont="1" applyFill="1" applyBorder="1" applyAlignment="1">
      <alignment vertical="top"/>
    </xf>
    <xf numFmtId="0" fontId="11" fillId="3" borderId="13" xfId="1" applyFont="1" applyFill="1" applyBorder="1" applyAlignment="1">
      <alignment vertical="top"/>
    </xf>
    <xf numFmtId="0" fontId="5" fillId="3" borderId="0" xfId="1" applyFont="1" applyFill="1" applyAlignment="1">
      <alignment vertical="top"/>
    </xf>
    <xf numFmtId="0" fontId="7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11" fillId="3" borderId="17" xfId="1" applyFont="1" applyFill="1" applyBorder="1" applyAlignment="1">
      <alignment vertical="top"/>
    </xf>
    <xf numFmtId="0" fontId="11" fillId="3" borderId="16" xfId="1" applyFont="1" applyFill="1" applyBorder="1" applyAlignment="1">
      <alignment vertical="top"/>
    </xf>
    <xf numFmtId="0" fontId="11" fillId="3" borderId="18" xfId="1" applyFont="1" applyFill="1" applyBorder="1" applyAlignment="1">
      <alignment vertical="top"/>
    </xf>
    <xf numFmtId="0" fontId="22" fillId="3" borderId="0" xfId="1" applyFont="1" applyFill="1" applyAlignment="1">
      <alignment vertical="center"/>
    </xf>
    <xf numFmtId="0" fontId="10" fillId="3" borderId="0" xfId="1" applyFont="1" applyFill="1" applyAlignment="1">
      <alignment vertical="top"/>
    </xf>
    <xf numFmtId="0" fontId="19" fillId="3" borderId="13" xfId="1" applyFont="1" applyFill="1" applyBorder="1" applyAlignment="1">
      <alignment vertical="top"/>
    </xf>
    <xf numFmtId="0" fontId="13" fillId="3" borderId="0" xfId="1" applyFont="1" applyFill="1" applyAlignment="1">
      <alignment vertical="top"/>
    </xf>
    <xf numFmtId="0" fontId="11" fillId="3" borderId="13" xfId="1" applyFont="1" applyFill="1" applyBorder="1" applyAlignment="1">
      <alignment vertical="center"/>
    </xf>
    <xf numFmtId="0" fontId="11" fillId="3" borderId="6" xfId="1" applyFont="1" applyFill="1" applyBorder="1" applyAlignment="1">
      <alignment vertical="top"/>
    </xf>
    <xf numFmtId="0" fontId="9" fillId="3" borderId="0" xfId="1" applyFont="1" applyFill="1" applyAlignment="1">
      <alignment vertical="top"/>
    </xf>
    <xf numFmtId="0" fontId="21" fillId="3" borderId="13" xfId="1" applyFont="1" applyFill="1" applyBorder="1" applyAlignment="1">
      <alignment vertical="top"/>
    </xf>
    <xf numFmtId="0" fontId="11" fillId="3" borderId="0" xfId="1" applyFont="1" applyFill="1"/>
    <xf numFmtId="0" fontId="7" fillId="3" borderId="0" xfId="1" applyFont="1" applyFill="1" applyAlignment="1">
      <alignment vertical="top"/>
    </xf>
    <xf numFmtId="0" fontId="8" fillId="0" borderId="13" xfId="1" applyFont="1" applyBorder="1" applyAlignment="1">
      <alignment horizontal="left" vertical="top"/>
    </xf>
    <xf numFmtId="2" fontId="8" fillId="0" borderId="13" xfId="1" applyNumberFormat="1" applyFont="1" applyBorder="1" applyAlignment="1">
      <alignment horizontal="left" vertical="top"/>
    </xf>
    <xf numFmtId="43" fontId="8" fillId="0" borderId="13" xfId="2" applyFont="1" applyFill="1" applyBorder="1" applyAlignment="1">
      <alignment horizontal="left" vertical="top"/>
    </xf>
    <xf numFmtId="0" fontId="8" fillId="0" borderId="13" xfId="1" applyFont="1" applyBorder="1" applyAlignment="1">
      <alignment horizontal="left" vertical="top" wrapText="1"/>
    </xf>
    <xf numFmtId="0" fontId="28" fillId="0" borderId="19" xfId="0" applyFont="1" applyBorder="1" applyAlignment="1">
      <alignment horizontal="center" vertical="center"/>
    </xf>
    <xf numFmtId="4" fontId="28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vertical="center"/>
    </xf>
    <xf numFmtId="187" fontId="29" fillId="0" borderId="19" xfId="5" applyNumberFormat="1" applyFont="1" applyFill="1" applyBorder="1" applyAlignment="1">
      <alignment horizontal="left" vertical="center"/>
    </xf>
    <xf numFmtId="43" fontId="28" fillId="0" borderId="19" xfId="5" applyFont="1" applyFill="1" applyBorder="1" applyAlignment="1">
      <alignment horizontal="center" vertical="center"/>
    </xf>
    <xf numFmtId="4" fontId="28" fillId="0" borderId="19" xfId="0" applyNumberFormat="1" applyFont="1" applyBorder="1" applyAlignment="1">
      <alignment horizontal="right" vertical="center"/>
    </xf>
    <xf numFmtId="0" fontId="30" fillId="0" borderId="1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9" fillId="0" borderId="9" xfId="0" applyFont="1" applyBorder="1" applyAlignment="1">
      <alignment horizontal="left" vertical="center" wrapText="1"/>
    </xf>
    <xf numFmtId="43" fontId="28" fillId="0" borderId="9" xfId="5" applyFont="1" applyFill="1" applyBorder="1" applyAlignment="1">
      <alignment horizontal="center" vertical="center"/>
    </xf>
    <xf numFmtId="4" fontId="28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43" fontId="28" fillId="0" borderId="9" xfId="5" applyFont="1" applyFill="1" applyBorder="1" applyAlignment="1">
      <alignment horizontal="right" vertical="center"/>
    </xf>
    <xf numFmtId="0" fontId="28" fillId="0" borderId="10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9" fillId="0" borderId="10" xfId="0" applyFont="1" applyBorder="1" applyAlignment="1">
      <alignment horizontal="left" vertical="center"/>
    </xf>
    <xf numFmtId="43" fontId="28" fillId="0" borderId="10" xfId="5" applyFont="1" applyFill="1" applyBorder="1" applyAlignment="1">
      <alignment horizontal="center" vertical="center"/>
    </xf>
    <xf numFmtId="4" fontId="28" fillId="0" borderId="10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4" fontId="27" fillId="0" borderId="19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4" fontId="27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8" fillId="0" borderId="9" xfId="0" applyFont="1" applyBorder="1" applyAlignment="1">
      <alignment horizontal="center" vertical="center" wrapText="1"/>
    </xf>
    <xf numFmtId="4" fontId="27" fillId="0" borderId="9" xfId="0" applyNumberFormat="1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horizontal="left" vertical="center"/>
    </xf>
    <xf numFmtId="43" fontId="27" fillId="0" borderId="10" xfId="5" applyFont="1" applyFill="1" applyBorder="1" applyAlignment="1">
      <alignment horizontal="center" vertical="center"/>
    </xf>
    <xf numFmtId="4" fontId="27" fillId="0" borderId="10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43" fontId="28" fillId="0" borderId="19" xfId="5" applyFont="1" applyFill="1" applyBorder="1" applyAlignment="1">
      <alignment horizontal="right" vertical="center"/>
    </xf>
    <xf numFmtId="0" fontId="27" fillId="0" borderId="10" xfId="0" applyFont="1" applyBorder="1" applyAlignment="1">
      <alignment vertical="center"/>
    </xf>
    <xf numFmtId="43" fontId="28" fillId="0" borderId="10" xfId="5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4" fontId="23" fillId="0" borderId="13" xfId="0" applyNumberFormat="1" applyFont="1" applyBorder="1" applyAlignment="1">
      <alignment horizontal="center" vertical="center"/>
    </xf>
    <xf numFmtId="4" fontId="23" fillId="0" borderId="13" xfId="0" applyNumberFormat="1" applyFont="1" applyBorder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43" fontId="23" fillId="0" borderId="13" xfId="5" applyFont="1" applyFill="1" applyBorder="1" applyAlignment="1">
      <alignment horizontal="center" vertical="center"/>
    </xf>
    <xf numFmtId="4" fontId="23" fillId="0" borderId="13" xfId="0" applyNumberFormat="1" applyFont="1" applyBorder="1" applyAlignment="1">
      <alignment horizontal="right" vertical="center"/>
    </xf>
    <xf numFmtId="0" fontId="25" fillId="0" borderId="1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4" fontId="26" fillId="0" borderId="19" xfId="0" applyNumberFormat="1" applyFont="1" applyBorder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0" fontId="26" fillId="0" borderId="19" xfId="0" applyFont="1" applyBorder="1" applyAlignment="1">
      <alignment horizontal="left" vertical="center" wrapText="1"/>
    </xf>
    <xf numFmtId="43" fontId="26" fillId="0" borderId="19" xfId="5" applyFont="1" applyFill="1" applyBorder="1" applyAlignment="1">
      <alignment horizontal="center" vertical="center"/>
    </xf>
    <xf numFmtId="4" fontId="26" fillId="0" borderId="19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4" fontId="26" fillId="0" borderId="9" xfId="0" applyNumberFormat="1" applyFont="1" applyBorder="1" applyAlignment="1">
      <alignment horizontal="center" vertical="center"/>
    </xf>
    <xf numFmtId="4" fontId="26" fillId="0" borderId="9" xfId="0" applyNumberFormat="1" applyFont="1" applyBorder="1" applyAlignment="1">
      <alignment vertical="center"/>
    </xf>
    <xf numFmtId="0" fontId="26" fillId="0" borderId="9" xfId="0" applyFont="1" applyBorder="1" applyAlignment="1">
      <alignment horizontal="left" vertical="center" wrapText="1"/>
    </xf>
    <xf numFmtId="43" fontId="26" fillId="0" borderId="9" xfId="5" applyFont="1" applyFill="1" applyBorder="1" applyAlignment="1">
      <alignment horizontal="center" vertical="center"/>
    </xf>
    <xf numFmtId="4" fontId="26" fillId="0" borderId="9" xfId="0" applyNumberFormat="1" applyFont="1" applyBorder="1" applyAlignment="1">
      <alignment horizontal="right" vertical="center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/>
    </xf>
    <xf numFmtId="4" fontId="26" fillId="0" borderId="10" xfId="0" applyNumberFormat="1" applyFont="1" applyBorder="1" applyAlignment="1">
      <alignment horizontal="center" vertical="center"/>
    </xf>
    <xf numFmtId="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43" fontId="26" fillId="0" borderId="10" xfId="5" applyFont="1" applyFill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6" fillId="0" borderId="19" xfId="0" applyFont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43" fontId="26" fillId="0" borderId="6" xfId="5" applyFont="1" applyFill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4" fontId="26" fillId="0" borderId="20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0" fillId="6" borderId="9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vertical="center"/>
    </xf>
    <xf numFmtId="0" fontId="26" fillId="6" borderId="9" xfId="0" applyFont="1" applyFill="1" applyBorder="1" applyAlignment="1">
      <alignment horizontal="left" vertical="center"/>
    </xf>
    <xf numFmtId="43" fontId="26" fillId="6" borderId="9" xfId="5" applyFont="1" applyFill="1" applyBorder="1" applyAlignment="1">
      <alignment horizontal="center" vertical="center"/>
    </xf>
    <xf numFmtId="4" fontId="26" fillId="6" borderId="9" xfId="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vertical="center"/>
    </xf>
    <xf numFmtId="0" fontId="11" fillId="7" borderId="13" xfId="0" applyFont="1" applyFill="1" applyBorder="1" applyAlignment="1">
      <alignment horizontal="left" vertical="top"/>
    </xf>
    <xf numFmtId="0" fontId="11" fillId="7" borderId="13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center" vertical="top"/>
    </xf>
    <xf numFmtId="2" fontId="11" fillId="7" borderId="13" xfId="0" applyNumberFormat="1" applyFont="1" applyFill="1" applyBorder="1" applyAlignment="1">
      <alignment horizontal="center" vertical="top"/>
    </xf>
    <xf numFmtId="2" fontId="11" fillId="7" borderId="13" xfId="0" applyNumberFormat="1" applyFont="1" applyFill="1" applyBorder="1" applyAlignment="1">
      <alignment horizontal="left" vertical="top"/>
    </xf>
    <xf numFmtId="0" fontId="16" fillId="7" borderId="13" xfId="0" applyFont="1" applyFill="1" applyBorder="1" applyAlignment="1">
      <alignment horizontal="center" vertical="top"/>
    </xf>
    <xf numFmtId="43" fontId="11" fillId="7" borderId="13" xfId="5" applyFont="1" applyFill="1" applyBorder="1" applyAlignment="1">
      <alignment horizontal="center" vertical="top"/>
    </xf>
    <xf numFmtId="43" fontId="11" fillId="7" borderId="13" xfId="5" applyFont="1" applyFill="1" applyBorder="1" applyAlignment="1">
      <alignment horizontal="left" vertical="top"/>
    </xf>
    <xf numFmtId="2" fontId="11" fillId="7" borderId="13" xfId="5" applyNumberFormat="1" applyFont="1" applyFill="1" applyBorder="1" applyAlignment="1">
      <alignment horizontal="right" vertical="top"/>
    </xf>
    <xf numFmtId="0" fontId="11" fillId="7" borderId="20" xfId="0" applyFont="1" applyFill="1" applyBorder="1" applyAlignment="1">
      <alignment horizontal="left" vertical="top"/>
    </xf>
    <xf numFmtId="0" fontId="11" fillId="7" borderId="20" xfId="0" applyFont="1" applyFill="1" applyBorder="1" applyAlignment="1">
      <alignment horizontal="center" vertical="top"/>
    </xf>
    <xf numFmtId="2" fontId="11" fillId="7" borderId="20" xfId="0" applyNumberFormat="1" applyFont="1" applyFill="1" applyBorder="1" applyAlignment="1">
      <alignment horizontal="center" vertical="top"/>
    </xf>
    <xf numFmtId="2" fontId="11" fillId="7" borderId="20" xfId="0" applyNumberFormat="1" applyFont="1" applyFill="1" applyBorder="1" applyAlignment="1">
      <alignment horizontal="left" vertical="top"/>
    </xf>
    <xf numFmtId="2" fontId="11" fillId="7" borderId="7" xfId="0" applyNumberFormat="1" applyFont="1" applyFill="1" applyBorder="1" applyAlignment="1">
      <alignment horizontal="left" vertical="top"/>
    </xf>
    <xf numFmtId="0" fontId="11" fillId="7" borderId="7" xfId="0" applyFont="1" applyFill="1" applyBorder="1" applyAlignment="1">
      <alignment horizontal="left" vertical="top"/>
    </xf>
    <xf numFmtId="43" fontId="11" fillId="7" borderId="20" xfId="5" applyFont="1" applyFill="1" applyBorder="1" applyAlignment="1">
      <alignment horizontal="center" vertical="top"/>
    </xf>
    <xf numFmtId="43" fontId="11" fillId="7" borderId="20" xfId="5" applyFont="1" applyFill="1" applyBorder="1" applyAlignment="1">
      <alignment horizontal="left" vertical="top"/>
    </xf>
    <xf numFmtId="2" fontId="11" fillId="7" borderId="20" xfId="5" applyNumberFormat="1" applyFont="1" applyFill="1" applyBorder="1" applyAlignment="1">
      <alignment horizontal="right" vertical="top"/>
    </xf>
    <xf numFmtId="0" fontId="16" fillId="7" borderId="20" xfId="0" applyFont="1" applyFill="1" applyBorder="1" applyAlignment="1">
      <alignment horizontal="center" vertical="top"/>
    </xf>
    <xf numFmtId="0" fontId="11" fillId="0" borderId="13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top"/>
    </xf>
    <xf numFmtId="2" fontId="11" fillId="0" borderId="13" xfId="0" applyNumberFormat="1" applyFont="1" applyBorder="1" applyAlignment="1">
      <alignment horizontal="center" vertical="top"/>
    </xf>
    <xf numFmtId="2" fontId="11" fillId="0" borderId="13" xfId="0" applyNumberFormat="1" applyFont="1" applyBorder="1" applyAlignment="1">
      <alignment horizontal="left" vertical="top"/>
    </xf>
    <xf numFmtId="0" fontId="16" fillId="0" borderId="13" xfId="0" applyFont="1" applyBorder="1" applyAlignment="1">
      <alignment horizontal="center" vertical="top"/>
    </xf>
    <xf numFmtId="0" fontId="16" fillId="7" borderId="13" xfId="0" applyFont="1" applyFill="1" applyBorder="1" applyAlignment="1">
      <alignment horizontal="center" vertical="top" wrapText="1"/>
    </xf>
    <xf numFmtId="2" fontId="11" fillId="7" borderId="13" xfId="5" applyNumberFormat="1" applyFont="1" applyFill="1" applyBorder="1" applyAlignment="1">
      <alignment horizontal="left" vertical="top"/>
    </xf>
    <xf numFmtId="0" fontId="11" fillId="4" borderId="13" xfId="0" applyFont="1" applyFill="1" applyBorder="1" applyAlignment="1">
      <alignment horizontal="center" vertical="top"/>
    </xf>
    <xf numFmtId="0" fontId="11" fillId="4" borderId="13" xfId="0" applyFont="1" applyFill="1" applyBorder="1" applyAlignment="1">
      <alignment horizontal="left" vertical="top"/>
    </xf>
    <xf numFmtId="0" fontId="11" fillId="4" borderId="13" xfId="0" applyFont="1" applyFill="1" applyBorder="1" applyAlignment="1">
      <alignment horizontal="left" vertical="top" wrapText="1"/>
    </xf>
    <xf numFmtId="43" fontId="11" fillId="4" borderId="13" xfId="5" applyFont="1" applyFill="1" applyBorder="1" applyAlignment="1">
      <alignment horizontal="center" vertical="top"/>
    </xf>
    <xf numFmtId="2" fontId="11" fillId="4" borderId="13" xfId="0" applyNumberFormat="1" applyFont="1" applyFill="1" applyBorder="1" applyAlignment="1">
      <alignment horizontal="left" vertical="top"/>
    </xf>
    <xf numFmtId="43" fontId="11" fillId="4" borderId="13" xfId="5" applyFont="1" applyFill="1" applyBorder="1" applyAlignment="1">
      <alignment horizontal="left" vertical="top"/>
    </xf>
    <xf numFmtId="2" fontId="11" fillId="4" borderId="13" xfId="5" applyNumberFormat="1" applyFont="1" applyFill="1" applyBorder="1" applyAlignment="1">
      <alignment horizontal="right" vertical="top"/>
    </xf>
    <xf numFmtId="0" fontId="16" fillId="4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horizontal="left" vertical="top"/>
    </xf>
    <xf numFmtId="0" fontId="11" fillId="2" borderId="13" xfId="0" applyFont="1" applyFill="1" applyBorder="1" applyAlignment="1">
      <alignment horizontal="left" vertical="top" wrapText="1"/>
    </xf>
    <xf numFmtId="43" fontId="11" fillId="2" borderId="13" xfId="5" applyFont="1" applyFill="1" applyBorder="1" applyAlignment="1">
      <alignment horizontal="center" vertical="top"/>
    </xf>
    <xf numFmtId="2" fontId="11" fillId="2" borderId="13" xfId="0" applyNumberFormat="1" applyFont="1" applyFill="1" applyBorder="1" applyAlignment="1">
      <alignment horizontal="left" vertical="top"/>
    </xf>
    <xf numFmtId="43" fontId="11" fillId="2" borderId="13" xfId="5" applyFont="1" applyFill="1" applyBorder="1" applyAlignment="1">
      <alignment horizontal="left" vertical="top"/>
    </xf>
    <xf numFmtId="2" fontId="11" fillId="2" borderId="13" xfId="5" applyNumberFormat="1" applyFont="1" applyFill="1" applyBorder="1" applyAlignment="1">
      <alignment horizontal="right" vertical="top"/>
    </xf>
    <xf numFmtId="0" fontId="16" fillId="2" borderId="13" xfId="0" applyFont="1" applyFill="1" applyBorder="1" applyAlignment="1">
      <alignment horizontal="center" vertical="top" wrapText="1"/>
    </xf>
    <xf numFmtId="0" fontId="11" fillId="8" borderId="13" xfId="0" applyFont="1" applyFill="1" applyBorder="1" applyAlignment="1">
      <alignment horizontal="center" vertical="top"/>
    </xf>
    <xf numFmtId="0" fontId="11" fillId="8" borderId="13" xfId="0" applyFont="1" applyFill="1" applyBorder="1" applyAlignment="1">
      <alignment horizontal="left" vertical="top"/>
    </xf>
    <xf numFmtId="0" fontId="11" fillId="8" borderId="13" xfId="0" applyFont="1" applyFill="1" applyBorder="1" applyAlignment="1">
      <alignment horizontal="left" vertical="top" wrapText="1"/>
    </xf>
    <xf numFmtId="43" fontId="11" fillId="8" borderId="13" xfId="5" applyFont="1" applyFill="1" applyBorder="1" applyAlignment="1">
      <alignment horizontal="center" vertical="top"/>
    </xf>
    <xf numFmtId="2" fontId="11" fillId="8" borderId="13" xfId="0" applyNumberFormat="1" applyFont="1" applyFill="1" applyBorder="1" applyAlignment="1">
      <alignment horizontal="left" vertical="top"/>
    </xf>
    <xf numFmtId="43" fontId="11" fillId="8" borderId="13" xfId="5" applyFont="1" applyFill="1" applyBorder="1" applyAlignment="1">
      <alignment horizontal="left" vertical="top"/>
    </xf>
    <xf numFmtId="2" fontId="11" fillId="8" borderId="13" xfId="5" applyNumberFormat="1" applyFont="1" applyFill="1" applyBorder="1" applyAlignment="1">
      <alignment horizontal="right" vertical="top"/>
    </xf>
    <xf numFmtId="0" fontId="16" fillId="8" borderId="13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/>
    </xf>
    <xf numFmtId="2" fontId="5" fillId="0" borderId="13" xfId="0" applyNumberFormat="1" applyFont="1" applyBorder="1" applyAlignment="1">
      <alignment horizontal="center" vertical="top"/>
    </xf>
    <xf numFmtId="2" fontId="5" fillId="0" borderId="13" xfId="0" applyNumberFormat="1" applyFont="1" applyBorder="1" applyAlignment="1">
      <alignment vertical="top"/>
    </xf>
    <xf numFmtId="0" fontId="11" fillId="9" borderId="13" xfId="0" applyFont="1" applyFill="1" applyBorder="1" applyAlignment="1">
      <alignment horizontal="center" vertical="top"/>
    </xf>
    <xf numFmtId="0" fontId="11" fillId="9" borderId="13" xfId="0" applyFont="1" applyFill="1" applyBorder="1" applyAlignment="1">
      <alignment horizontal="left" vertical="top"/>
    </xf>
    <xf numFmtId="0" fontId="11" fillId="9" borderId="13" xfId="0" applyFont="1" applyFill="1" applyBorder="1" applyAlignment="1">
      <alignment horizontal="left" vertical="top" wrapText="1"/>
    </xf>
    <xf numFmtId="43" fontId="5" fillId="9" borderId="13" xfId="5" applyFont="1" applyFill="1" applyBorder="1" applyAlignment="1">
      <alignment horizontal="center" vertical="top"/>
    </xf>
    <xf numFmtId="2" fontId="5" fillId="9" borderId="13" xfId="0" applyNumberFormat="1" applyFont="1" applyFill="1" applyBorder="1" applyAlignment="1">
      <alignment horizontal="center" vertical="top"/>
    </xf>
    <xf numFmtId="2" fontId="11" fillId="9" borderId="13" xfId="5" applyNumberFormat="1" applyFont="1" applyFill="1" applyBorder="1" applyAlignment="1">
      <alignment horizontal="right" vertical="top"/>
    </xf>
    <xf numFmtId="0" fontId="5" fillId="9" borderId="13" xfId="0" applyFont="1" applyFill="1" applyBorder="1" applyAlignment="1">
      <alignment horizontal="center" vertical="top"/>
    </xf>
    <xf numFmtId="0" fontId="16" fillId="9" borderId="13" xfId="0" applyFont="1" applyFill="1" applyBorder="1" applyAlignment="1">
      <alignment horizontal="center" vertical="top" wrapText="1"/>
    </xf>
    <xf numFmtId="0" fontId="11" fillId="10" borderId="13" xfId="0" applyFont="1" applyFill="1" applyBorder="1" applyAlignment="1">
      <alignment horizontal="center" vertical="top"/>
    </xf>
    <xf numFmtId="0" fontId="11" fillId="10" borderId="13" xfId="0" applyFont="1" applyFill="1" applyBorder="1" applyAlignment="1">
      <alignment horizontal="left" vertical="top"/>
    </xf>
    <xf numFmtId="0" fontId="11" fillId="10" borderId="13" xfId="0" applyFont="1" applyFill="1" applyBorder="1" applyAlignment="1">
      <alignment horizontal="left" vertical="top" wrapText="1"/>
    </xf>
    <xf numFmtId="43" fontId="5" fillId="10" borderId="13" xfId="5" applyFont="1" applyFill="1" applyBorder="1" applyAlignment="1">
      <alignment horizontal="center" vertical="top"/>
    </xf>
    <xf numFmtId="2" fontId="5" fillId="10" borderId="13" xfId="0" applyNumberFormat="1" applyFont="1" applyFill="1" applyBorder="1" applyAlignment="1">
      <alignment horizontal="center" vertical="top"/>
    </xf>
    <xf numFmtId="2" fontId="11" fillId="10" borderId="13" xfId="5" applyNumberFormat="1" applyFont="1" applyFill="1" applyBorder="1" applyAlignment="1">
      <alignment horizontal="right" vertical="top"/>
    </xf>
    <xf numFmtId="0" fontId="5" fillId="10" borderId="13" xfId="0" applyFont="1" applyFill="1" applyBorder="1" applyAlignment="1">
      <alignment horizontal="center" vertical="top"/>
    </xf>
    <xf numFmtId="0" fontId="16" fillId="10" borderId="13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top"/>
    </xf>
    <xf numFmtId="0" fontId="11" fillId="5" borderId="13" xfId="0" applyFont="1" applyFill="1" applyBorder="1" applyAlignment="1">
      <alignment horizontal="left" vertical="top"/>
    </xf>
    <xf numFmtId="0" fontId="11" fillId="5" borderId="13" xfId="0" applyFont="1" applyFill="1" applyBorder="1" applyAlignment="1">
      <alignment horizontal="left" vertical="top" wrapText="1"/>
    </xf>
    <xf numFmtId="43" fontId="5" fillId="5" borderId="13" xfId="5" applyFont="1" applyFill="1" applyBorder="1" applyAlignment="1">
      <alignment horizontal="center" vertical="top"/>
    </xf>
    <xf numFmtId="2" fontId="5" fillId="5" borderId="13" xfId="0" applyNumberFormat="1" applyFont="1" applyFill="1" applyBorder="1" applyAlignment="1">
      <alignment horizontal="center" vertical="top"/>
    </xf>
    <xf numFmtId="2" fontId="11" fillId="5" borderId="13" xfId="5" applyNumberFormat="1" applyFont="1" applyFill="1" applyBorder="1" applyAlignment="1">
      <alignment horizontal="right" vertical="top"/>
    </xf>
    <xf numFmtId="0" fontId="5" fillId="5" borderId="13" xfId="0" applyFont="1" applyFill="1" applyBorder="1" applyAlignment="1">
      <alignment horizontal="center" vertical="top"/>
    </xf>
    <xf numFmtId="0" fontId="16" fillId="5" borderId="13" xfId="0" applyFont="1" applyFill="1" applyBorder="1" applyAlignment="1">
      <alignment horizontal="center" vertical="top" wrapText="1"/>
    </xf>
    <xf numFmtId="0" fontId="11" fillId="11" borderId="13" xfId="0" applyFont="1" applyFill="1" applyBorder="1" applyAlignment="1">
      <alignment horizontal="center" vertical="top"/>
    </xf>
    <xf numFmtId="0" fontId="11" fillId="11" borderId="13" xfId="0" applyFont="1" applyFill="1" applyBorder="1" applyAlignment="1">
      <alignment horizontal="left" vertical="top"/>
    </xf>
    <xf numFmtId="0" fontId="11" fillId="11" borderId="13" xfId="0" applyFont="1" applyFill="1" applyBorder="1" applyAlignment="1">
      <alignment horizontal="left" vertical="top" wrapText="1"/>
    </xf>
    <xf numFmtId="43" fontId="5" fillId="11" borderId="13" xfId="5" applyFont="1" applyFill="1" applyBorder="1" applyAlignment="1">
      <alignment horizontal="center" vertical="top"/>
    </xf>
    <xf numFmtId="2" fontId="5" fillId="11" borderId="13" xfId="0" applyNumberFormat="1" applyFont="1" applyFill="1" applyBorder="1" applyAlignment="1">
      <alignment horizontal="center" vertical="top"/>
    </xf>
    <xf numFmtId="2" fontId="11" fillId="11" borderId="13" xfId="5" applyNumberFormat="1" applyFont="1" applyFill="1" applyBorder="1" applyAlignment="1">
      <alignment horizontal="left" vertical="top"/>
    </xf>
    <xf numFmtId="2" fontId="11" fillId="11" borderId="13" xfId="5" applyNumberFormat="1" applyFont="1" applyFill="1" applyBorder="1" applyAlignment="1">
      <alignment horizontal="right" vertical="top"/>
    </xf>
    <xf numFmtId="0" fontId="5" fillId="11" borderId="13" xfId="0" applyFont="1" applyFill="1" applyBorder="1" applyAlignment="1">
      <alignment horizontal="center" vertical="top"/>
    </xf>
    <xf numFmtId="0" fontId="16" fillId="11" borderId="13" xfId="0" applyFont="1" applyFill="1" applyBorder="1" applyAlignment="1">
      <alignment horizontal="center" vertical="top" wrapText="1"/>
    </xf>
    <xf numFmtId="43" fontId="5" fillId="2" borderId="13" xfId="5" applyFont="1" applyFill="1" applyBorder="1" applyAlignment="1">
      <alignment horizontal="center" vertical="top"/>
    </xf>
    <xf numFmtId="2" fontId="5" fillId="2" borderId="13" xfId="0" applyNumberFormat="1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11" fillId="12" borderId="13" xfId="0" applyFont="1" applyFill="1" applyBorder="1" applyAlignment="1">
      <alignment horizontal="center" vertical="top"/>
    </xf>
    <xf numFmtId="0" fontId="11" fillId="12" borderId="13" xfId="0" applyFont="1" applyFill="1" applyBorder="1" applyAlignment="1">
      <alignment horizontal="left" vertical="top"/>
    </xf>
    <xf numFmtId="0" fontId="11" fillId="12" borderId="13" xfId="0" applyFont="1" applyFill="1" applyBorder="1" applyAlignment="1">
      <alignment horizontal="left" vertical="top" wrapText="1"/>
    </xf>
    <xf numFmtId="43" fontId="5" fillId="12" borderId="13" xfId="5" applyFont="1" applyFill="1" applyBorder="1" applyAlignment="1">
      <alignment horizontal="center" vertical="top"/>
    </xf>
    <xf numFmtId="2" fontId="5" fillId="12" borderId="13" xfId="0" applyNumberFormat="1" applyFont="1" applyFill="1" applyBorder="1" applyAlignment="1">
      <alignment horizontal="center" vertical="top"/>
    </xf>
    <xf numFmtId="2" fontId="11" fillId="12" borderId="13" xfId="5" applyNumberFormat="1" applyFont="1" applyFill="1" applyBorder="1" applyAlignment="1">
      <alignment horizontal="right" vertical="top"/>
    </xf>
    <xf numFmtId="0" fontId="5" fillId="12" borderId="13" xfId="0" applyFont="1" applyFill="1" applyBorder="1" applyAlignment="1">
      <alignment horizontal="center" vertical="top"/>
    </xf>
    <xf numFmtId="0" fontId="16" fillId="12" borderId="13" xfId="0" applyFont="1" applyFill="1" applyBorder="1" applyAlignment="1">
      <alignment horizontal="center" vertical="top" wrapText="1"/>
    </xf>
    <xf numFmtId="0" fontId="11" fillId="6" borderId="13" xfId="0" applyFont="1" applyFill="1" applyBorder="1" applyAlignment="1">
      <alignment horizontal="center" vertical="top"/>
    </xf>
    <xf numFmtId="0" fontId="11" fillId="6" borderId="13" xfId="0" applyFont="1" applyFill="1" applyBorder="1" applyAlignment="1">
      <alignment horizontal="left" vertical="top"/>
    </xf>
    <xf numFmtId="0" fontId="11" fillId="6" borderId="13" xfId="0" applyFont="1" applyFill="1" applyBorder="1" applyAlignment="1">
      <alignment horizontal="left" vertical="top" wrapText="1"/>
    </xf>
    <xf numFmtId="43" fontId="5" fillId="6" borderId="13" xfId="5" applyFont="1" applyFill="1" applyBorder="1" applyAlignment="1">
      <alignment horizontal="center" vertical="top"/>
    </xf>
    <xf numFmtId="2" fontId="5" fillId="6" borderId="13" xfId="0" applyNumberFormat="1" applyFont="1" applyFill="1" applyBorder="1" applyAlignment="1">
      <alignment horizontal="center" vertical="top"/>
    </xf>
    <xf numFmtId="2" fontId="11" fillId="6" borderId="13" xfId="5" applyNumberFormat="1" applyFont="1" applyFill="1" applyBorder="1" applyAlignment="1">
      <alignment horizontal="right" vertical="top"/>
    </xf>
    <xf numFmtId="0" fontId="5" fillId="6" borderId="13" xfId="0" applyFont="1" applyFill="1" applyBorder="1" applyAlignment="1">
      <alignment horizontal="center" vertical="top"/>
    </xf>
    <xf numFmtId="0" fontId="16" fillId="6" borderId="13" xfId="0" applyFont="1" applyFill="1" applyBorder="1" applyAlignment="1">
      <alignment horizontal="center" vertical="top" wrapText="1"/>
    </xf>
    <xf numFmtId="43" fontId="5" fillId="8" borderId="13" xfId="5" applyFont="1" applyFill="1" applyBorder="1" applyAlignment="1">
      <alignment horizontal="center" vertical="top"/>
    </xf>
    <xf numFmtId="2" fontId="5" fillId="8" borderId="13" xfId="0" applyNumberFormat="1" applyFont="1" applyFill="1" applyBorder="1" applyAlignment="1">
      <alignment horizontal="center" vertical="top"/>
    </xf>
    <xf numFmtId="0" fontId="5" fillId="8" borderId="13" xfId="0" applyFont="1" applyFill="1" applyBorder="1" applyAlignment="1">
      <alignment horizontal="center" vertical="top"/>
    </xf>
    <xf numFmtId="43" fontId="5" fillId="0" borderId="13" xfId="5" applyFont="1" applyFill="1" applyBorder="1" applyAlignment="1">
      <alignment horizontal="center" vertical="top"/>
    </xf>
    <xf numFmtId="2" fontId="11" fillId="0" borderId="13" xfId="5" applyNumberFormat="1" applyFont="1" applyFill="1" applyBorder="1" applyAlignment="1">
      <alignment horizontal="right" vertical="top"/>
    </xf>
    <xf numFmtId="0" fontId="36" fillId="0" borderId="13" xfId="0" applyFont="1" applyBorder="1" applyAlignment="1">
      <alignment horizontal="center" vertical="top"/>
    </xf>
    <xf numFmtId="2" fontId="5" fillId="0" borderId="13" xfId="0" applyNumberFormat="1" applyFont="1" applyBorder="1" applyAlignment="1">
      <alignment horizontal="right" vertical="top"/>
    </xf>
    <xf numFmtId="0" fontId="5" fillId="0" borderId="13" xfId="0" applyFont="1" applyBorder="1" applyAlignment="1">
      <alignment horizontal="left" vertical="top"/>
    </xf>
    <xf numFmtId="2" fontId="5" fillId="0" borderId="13" xfId="0" applyNumberFormat="1" applyFont="1" applyBorder="1" applyAlignment="1">
      <alignment horizontal="left" vertical="top"/>
    </xf>
    <xf numFmtId="43" fontId="5" fillId="0" borderId="13" xfId="5" applyFont="1" applyFill="1" applyBorder="1" applyAlignment="1">
      <alignment horizontal="left" vertical="top"/>
    </xf>
    <xf numFmtId="0" fontId="8" fillId="7" borderId="13" xfId="0" applyFont="1" applyFill="1" applyBorder="1" applyAlignment="1">
      <alignment vertical="top"/>
    </xf>
    <xf numFmtId="0" fontId="8" fillId="7" borderId="13" xfId="0" applyFont="1" applyFill="1" applyBorder="1" applyAlignment="1">
      <alignment horizontal="left" vertical="top" wrapText="1"/>
    </xf>
    <xf numFmtId="0" fontId="8" fillId="7" borderId="13" xfId="0" applyFont="1" applyFill="1" applyBorder="1" applyAlignment="1">
      <alignment horizontal="center" vertical="top"/>
    </xf>
    <xf numFmtId="43" fontId="8" fillId="7" borderId="13" xfId="5" applyFont="1" applyFill="1" applyBorder="1" applyAlignment="1">
      <alignment horizontal="center" vertical="top"/>
    </xf>
    <xf numFmtId="2" fontId="8" fillId="7" borderId="13" xfId="0" applyNumberFormat="1" applyFont="1" applyFill="1" applyBorder="1" applyAlignment="1">
      <alignment vertical="top"/>
    </xf>
    <xf numFmtId="0" fontId="34" fillId="7" borderId="13" xfId="0" applyFont="1" applyFill="1" applyBorder="1" applyAlignment="1">
      <alignment horizontal="center" vertical="top"/>
    </xf>
    <xf numFmtId="2" fontId="8" fillId="7" borderId="13" xfId="0" applyNumberFormat="1" applyFont="1" applyFill="1" applyBorder="1" applyAlignment="1">
      <alignment horizontal="center" vertical="top"/>
    </xf>
    <xf numFmtId="0" fontId="32" fillId="7" borderId="13" xfId="0" applyFont="1" applyFill="1" applyBorder="1" applyAlignment="1">
      <alignment vertical="top" wrapText="1"/>
    </xf>
    <xf numFmtId="2" fontId="8" fillId="7" borderId="13" xfId="0" applyNumberFormat="1" applyFont="1" applyFill="1" applyBorder="1" applyAlignment="1">
      <alignment horizontal="right" vertical="top"/>
    </xf>
    <xf numFmtId="0" fontId="34" fillId="7" borderId="13" xfId="0" applyFont="1" applyFill="1" applyBorder="1" applyAlignment="1">
      <alignment horizontal="center" vertical="top" wrapText="1"/>
    </xf>
    <xf numFmtId="43" fontId="8" fillId="7" borderId="13" xfId="5" applyFont="1" applyFill="1" applyBorder="1" applyAlignment="1">
      <alignment vertical="top"/>
    </xf>
    <xf numFmtId="0" fontId="20" fillId="7" borderId="13" xfId="0" applyFont="1" applyFill="1" applyBorder="1" applyAlignment="1">
      <alignment vertical="top"/>
    </xf>
    <xf numFmtId="0" fontId="20" fillId="7" borderId="13" xfId="0" applyFont="1" applyFill="1" applyBorder="1" applyAlignment="1">
      <alignment horizontal="center" vertical="top"/>
    </xf>
    <xf numFmtId="2" fontId="20" fillId="7" borderId="13" xfId="0" applyNumberFormat="1" applyFont="1" applyFill="1" applyBorder="1" applyAlignment="1">
      <alignment horizontal="center" vertical="top"/>
    </xf>
    <xf numFmtId="2" fontId="20" fillId="7" borderId="13" xfId="0" applyNumberFormat="1" applyFont="1" applyFill="1" applyBorder="1" applyAlignment="1">
      <alignment vertical="top"/>
    </xf>
    <xf numFmtId="0" fontId="38" fillId="7" borderId="13" xfId="0" applyFont="1" applyFill="1" applyBorder="1" applyAlignment="1">
      <alignment vertical="top"/>
    </xf>
    <xf numFmtId="43" fontId="20" fillId="7" borderId="13" xfId="5" applyFont="1" applyFill="1" applyBorder="1" applyAlignment="1">
      <alignment horizontal="center" vertical="top"/>
    </xf>
    <xf numFmtId="43" fontId="20" fillId="7" borderId="13" xfId="5" applyFont="1" applyFill="1" applyBorder="1" applyAlignment="1">
      <alignment vertical="top"/>
    </xf>
    <xf numFmtId="2" fontId="20" fillId="7" borderId="13" xfId="0" applyNumberFormat="1" applyFont="1" applyFill="1" applyBorder="1" applyAlignment="1">
      <alignment horizontal="right" vertical="top"/>
    </xf>
    <xf numFmtId="0" fontId="39" fillId="7" borderId="13" xfId="0" applyFont="1" applyFill="1" applyBorder="1" applyAlignment="1">
      <alignment horizontal="center" vertical="top"/>
    </xf>
    <xf numFmtId="0" fontId="10" fillId="7" borderId="13" xfId="0" applyFont="1" applyFill="1" applyBorder="1" applyAlignment="1">
      <alignment vertical="top"/>
    </xf>
    <xf numFmtId="0" fontId="10" fillId="7" borderId="13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center" vertical="top"/>
    </xf>
    <xf numFmtId="43" fontId="10" fillId="7" borderId="13" xfId="5" applyFont="1" applyFill="1" applyBorder="1" applyAlignment="1">
      <alignment horizontal="center" vertical="top"/>
    </xf>
    <xf numFmtId="2" fontId="10" fillId="7" borderId="13" xfId="0" applyNumberFormat="1" applyFont="1" applyFill="1" applyBorder="1" applyAlignment="1">
      <alignment vertical="top"/>
    </xf>
    <xf numFmtId="0" fontId="33" fillId="7" borderId="13" xfId="0" applyFont="1" applyFill="1" applyBorder="1" applyAlignment="1">
      <alignment horizontal="center" vertical="top"/>
    </xf>
    <xf numFmtId="0" fontId="8" fillId="7" borderId="13" xfId="0" applyFont="1" applyFill="1" applyBorder="1" applyAlignment="1">
      <alignment horizontal="center" vertical="top" wrapText="1"/>
    </xf>
    <xf numFmtId="0" fontId="32" fillId="7" borderId="13" xfId="0" applyFont="1" applyFill="1" applyBorder="1" applyAlignment="1">
      <alignment vertical="top"/>
    </xf>
    <xf numFmtId="0" fontId="10" fillId="7" borderId="13" xfId="0" applyFont="1" applyFill="1" applyBorder="1" applyAlignment="1">
      <alignment horizontal="left" vertical="top"/>
    </xf>
    <xf numFmtId="2" fontId="10" fillId="7" borderId="13" xfId="0" applyNumberFormat="1" applyFont="1" applyFill="1" applyBorder="1" applyAlignment="1">
      <alignment horizontal="center" vertical="top"/>
    </xf>
    <xf numFmtId="2" fontId="10" fillId="7" borderId="13" xfId="0" applyNumberFormat="1" applyFont="1" applyFill="1" applyBorder="1" applyAlignment="1">
      <alignment horizontal="left" vertical="top"/>
    </xf>
    <xf numFmtId="0" fontId="8" fillId="7" borderId="13" xfId="0" applyFont="1" applyFill="1" applyBorder="1" applyAlignment="1">
      <alignment horizontal="left" vertical="top"/>
    </xf>
    <xf numFmtId="2" fontId="8" fillId="7" borderId="13" xfId="0" applyNumberFormat="1" applyFont="1" applyFill="1" applyBorder="1" applyAlignment="1">
      <alignment horizontal="left" vertical="top"/>
    </xf>
    <xf numFmtId="0" fontId="32" fillId="7" borderId="13" xfId="0" applyFont="1" applyFill="1" applyBorder="1" applyAlignment="1">
      <alignment horizontal="left" vertical="top" wrapText="1"/>
    </xf>
    <xf numFmtId="2" fontId="8" fillId="7" borderId="13" xfId="5" applyNumberFormat="1" applyFont="1" applyFill="1" applyBorder="1" applyAlignment="1">
      <alignment horizontal="center" vertical="top"/>
    </xf>
    <xf numFmtId="2" fontId="8" fillId="7" borderId="13" xfId="5" applyNumberFormat="1" applyFont="1" applyFill="1" applyBorder="1" applyAlignment="1">
      <alignment horizontal="right" vertical="top"/>
    </xf>
    <xf numFmtId="43" fontId="8" fillId="7" borderId="13" xfId="5" applyFont="1" applyFill="1" applyBorder="1" applyAlignment="1">
      <alignment horizontal="left" vertical="top"/>
    </xf>
    <xf numFmtId="4" fontId="28" fillId="0" borderId="19" xfId="0" applyNumberFormat="1" applyFont="1" applyBorder="1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4" fontId="28" fillId="0" borderId="9" xfId="0" applyNumberFormat="1" applyFont="1" applyBorder="1" applyAlignment="1">
      <alignment vertical="center"/>
    </xf>
    <xf numFmtId="0" fontId="29" fillId="0" borderId="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4" fontId="28" fillId="0" borderId="10" xfId="0" applyNumberFormat="1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49" fontId="2" fillId="0" borderId="0" xfId="1" applyNumberFormat="1" applyFont="1" applyAlignment="1">
      <alignment vertical="top"/>
    </xf>
    <xf numFmtId="1" fontId="2" fillId="0" borderId="0" xfId="1" applyNumberFormat="1" applyFont="1" applyAlignment="1">
      <alignment vertical="top"/>
    </xf>
    <xf numFmtId="0" fontId="2" fillId="0" borderId="0" xfId="1" applyFont="1" applyAlignment="1">
      <alignment horizontal="right" vertical="top"/>
    </xf>
    <xf numFmtId="0" fontId="7" fillId="0" borderId="2" xfId="3" applyFont="1" applyBorder="1" applyAlignment="1">
      <alignment vertical="top"/>
    </xf>
    <xf numFmtId="0" fontId="7" fillId="0" borderId="0" xfId="3" applyFont="1" applyAlignment="1">
      <alignment vertical="top"/>
    </xf>
    <xf numFmtId="0" fontId="7" fillId="0" borderId="26" xfId="3" applyFont="1" applyBorder="1" applyAlignment="1">
      <alignment vertical="top"/>
    </xf>
    <xf numFmtId="1" fontId="7" fillId="0" borderId="0" xfId="3" applyNumberFormat="1" applyFont="1" applyAlignment="1">
      <alignment horizontal="right" vertical="top"/>
    </xf>
    <xf numFmtId="4" fontId="7" fillId="0" borderId="0" xfId="3" applyNumberFormat="1" applyFont="1" applyAlignment="1">
      <alignment horizontal="center" vertical="top"/>
    </xf>
    <xf numFmtId="4" fontId="7" fillId="0" borderId="0" xfId="3" applyNumberFormat="1" applyFont="1" applyAlignment="1">
      <alignment vertical="top"/>
    </xf>
    <xf numFmtId="2" fontId="7" fillId="0" borderId="0" xfId="3" applyNumberFormat="1" applyFont="1" applyAlignment="1">
      <alignment vertical="top"/>
    </xf>
    <xf numFmtId="49" fontId="7" fillId="0" borderId="0" xfId="3" applyNumberFormat="1" applyFont="1" applyAlignment="1">
      <alignment vertical="top"/>
    </xf>
    <xf numFmtId="1" fontId="7" fillId="0" borderId="0" xfId="3" applyNumberFormat="1" applyFont="1" applyAlignment="1">
      <alignment vertical="top"/>
    </xf>
    <xf numFmtId="1" fontId="7" fillId="0" borderId="27" xfId="3" applyNumberFormat="1" applyFont="1" applyBorder="1" applyAlignment="1">
      <alignment vertical="top"/>
    </xf>
    <xf numFmtId="0" fontId="7" fillId="0" borderId="1" xfId="3" applyFont="1" applyBorder="1" applyAlignment="1">
      <alignment vertical="top"/>
    </xf>
    <xf numFmtId="4" fontId="7" fillId="0" borderId="1" xfId="3" applyNumberFormat="1" applyFont="1" applyBorder="1" applyAlignment="1">
      <alignment vertical="top"/>
    </xf>
    <xf numFmtId="2" fontId="7" fillId="0" borderId="1" xfId="3" applyNumberFormat="1" applyFont="1" applyBorder="1" applyAlignment="1">
      <alignment vertical="top"/>
    </xf>
    <xf numFmtId="0" fontId="7" fillId="0" borderId="28" xfId="3" applyFont="1" applyBorder="1" applyAlignment="1">
      <alignment vertical="top"/>
    </xf>
    <xf numFmtId="1" fontId="2" fillId="0" borderId="0" xfId="1" applyNumberFormat="1" applyFont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9" fillId="0" borderId="0" xfId="1" applyFont="1" applyAlignment="1">
      <alignment vertical="top"/>
    </xf>
    <xf numFmtId="0" fontId="7" fillId="0" borderId="0" xfId="1" applyFont="1" applyAlignment="1">
      <alignment vertical="top"/>
    </xf>
    <xf numFmtId="49" fontId="7" fillId="0" borderId="0" xfId="1" applyNumberFormat="1" applyFont="1" applyAlignment="1">
      <alignment vertical="top"/>
    </xf>
    <xf numFmtId="1" fontId="7" fillId="0" borderId="0" xfId="1" applyNumberFormat="1" applyFont="1" applyAlignment="1">
      <alignment vertical="top"/>
    </xf>
    <xf numFmtId="1" fontId="40" fillId="0" borderId="0" xfId="1" applyNumberFormat="1" applyFont="1" applyAlignment="1">
      <alignment vertical="top"/>
    </xf>
    <xf numFmtId="49" fontId="40" fillId="0" borderId="0" xfId="1" applyNumberFormat="1" applyFont="1" applyAlignment="1">
      <alignment vertical="top"/>
    </xf>
    <xf numFmtId="0" fontId="7" fillId="0" borderId="0" xfId="1" applyFont="1" applyAlignment="1">
      <alignment horizontal="right" vertical="top"/>
    </xf>
    <xf numFmtId="0" fontId="10" fillId="0" borderId="9" xfId="1" applyFont="1" applyBorder="1" applyAlignment="1">
      <alignment horizontal="center" vertical="top"/>
    </xf>
    <xf numFmtId="2" fontId="10" fillId="0" borderId="9" xfId="1" applyNumberFormat="1" applyFont="1" applyBorder="1" applyAlignment="1">
      <alignment horizontal="center" vertical="top"/>
    </xf>
    <xf numFmtId="0" fontId="10" fillId="0" borderId="9" xfId="1" applyFont="1" applyBorder="1" applyAlignment="1">
      <alignment vertical="top"/>
    </xf>
    <xf numFmtId="49" fontId="10" fillId="0" borderId="9" xfId="1" applyNumberFormat="1" applyFont="1" applyBorder="1" applyAlignment="1">
      <alignment horizontal="center" vertical="top"/>
    </xf>
    <xf numFmtId="43" fontId="10" fillId="0" borderId="9" xfId="2" applyFont="1" applyFill="1" applyBorder="1" applyAlignment="1">
      <alignment horizontal="center" vertical="top"/>
    </xf>
    <xf numFmtId="2" fontId="10" fillId="0" borderId="9" xfId="2" applyNumberFormat="1" applyFont="1" applyFill="1" applyBorder="1" applyAlignment="1">
      <alignment horizontal="center" vertical="top"/>
    </xf>
    <xf numFmtId="0" fontId="10" fillId="0" borderId="7" xfId="1" applyFont="1" applyBorder="1" applyAlignment="1">
      <alignment vertical="top"/>
    </xf>
    <xf numFmtId="0" fontId="11" fillId="0" borderId="0" xfId="1" applyFont="1" applyAlignment="1">
      <alignment vertical="top"/>
    </xf>
    <xf numFmtId="0" fontId="10" fillId="0" borderId="9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center" vertical="top"/>
    </xf>
    <xf numFmtId="2" fontId="10" fillId="0" borderId="10" xfId="1" applyNumberFormat="1" applyFont="1" applyBorder="1" applyAlignment="1">
      <alignment horizontal="center" vertical="top"/>
    </xf>
    <xf numFmtId="0" fontId="10" fillId="0" borderId="10" xfId="1" applyFont="1" applyBorder="1" applyAlignment="1">
      <alignment vertical="top"/>
    </xf>
    <xf numFmtId="49" fontId="10" fillId="0" borderId="10" xfId="1" applyNumberFormat="1" applyFont="1" applyBorder="1" applyAlignment="1">
      <alignment horizontal="center" vertical="top"/>
    </xf>
    <xf numFmtId="43" fontId="10" fillId="0" borderId="10" xfId="2" applyFont="1" applyFill="1" applyBorder="1" applyAlignment="1">
      <alignment horizontal="center" vertical="top"/>
    </xf>
    <xf numFmtId="2" fontId="10" fillId="0" borderId="10" xfId="2" applyNumberFormat="1" applyFont="1" applyFill="1" applyBorder="1" applyAlignment="1">
      <alignment horizontal="center" vertical="top"/>
    </xf>
    <xf numFmtId="0" fontId="7" fillId="0" borderId="29" xfId="3" applyFont="1" applyBorder="1" applyAlignment="1">
      <alignment vertical="top"/>
    </xf>
    <xf numFmtId="0" fontId="7" fillId="0" borderId="30" xfId="3" applyFont="1" applyBorder="1" applyAlignment="1">
      <alignment vertical="top"/>
    </xf>
    <xf numFmtId="0" fontId="7" fillId="0" borderId="11" xfId="3" applyFont="1" applyBorder="1" applyAlignment="1">
      <alignment vertical="top"/>
    </xf>
    <xf numFmtId="0" fontId="10" fillId="0" borderId="12" xfId="1" applyFont="1" applyBorder="1" applyAlignment="1">
      <alignment horizontal="center" vertical="top"/>
    </xf>
    <xf numFmtId="2" fontId="10" fillId="0" borderId="12" xfId="1" applyNumberFormat="1" applyFont="1" applyBorder="1" applyAlignment="1">
      <alignment horizontal="center" vertical="top"/>
    </xf>
    <xf numFmtId="0" fontId="10" fillId="0" borderId="12" xfId="1" applyFont="1" applyBorder="1" applyAlignment="1">
      <alignment vertical="top"/>
    </xf>
    <xf numFmtId="49" fontId="10" fillId="0" borderId="12" xfId="1" applyNumberFormat="1" applyFont="1" applyBorder="1" applyAlignment="1">
      <alignment horizontal="center" vertical="top"/>
    </xf>
    <xf numFmtId="43" fontId="10" fillId="0" borderId="12" xfId="2" applyFont="1" applyFill="1" applyBorder="1" applyAlignment="1">
      <alignment horizontal="center" vertical="top"/>
    </xf>
    <xf numFmtId="2" fontId="10" fillId="0" borderId="12" xfId="2" applyNumberFormat="1" applyFont="1" applyFill="1" applyBorder="1" applyAlignment="1">
      <alignment horizontal="center" vertical="top"/>
    </xf>
    <xf numFmtId="0" fontId="7" fillId="0" borderId="27" xfId="3" applyFont="1" applyBorder="1" applyAlignment="1">
      <alignment vertical="top"/>
    </xf>
    <xf numFmtId="0" fontId="10" fillId="0" borderId="9" xfId="1" applyFont="1" applyBorder="1" applyAlignment="1">
      <alignment horizontal="center" vertical="top" wrapText="1"/>
    </xf>
    <xf numFmtId="0" fontId="10" fillId="0" borderId="9" xfId="1" applyFont="1" applyBorder="1" applyAlignment="1">
      <alignment vertical="top" wrapText="1"/>
    </xf>
    <xf numFmtId="0" fontId="10" fillId="0" borderId="7" xfId="1" applyFont="1" applyBorder="1" applyAlignment="1">
      <alignment vertical="top" wrapText="1"/>
    </xf>
    <xf numFmtId="0" fontId="11" fillId="0" borderId="10" xfId="1" applyFont="1" applyBorder="1" applyAlignment="1">
      <alignment horizontal="center" vertical="top"/>
    </xf>
    <xf numFmtId="0" fontId="12" fillId="0" borderId="10" xfId="1" applyFont="1" applyBorder="1" applyAlignment="1">
      <alignment horizontal="center" vertical="top"/>
    </xf>
    <xf numFmtId="2" fontId="11" fillId="0" borderId="10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vertical="top"/>
    </xf>
    <xf numFmtId="49" fontId="11" fillId="0" borderId="10" xfId="1" applyNumberFormat="1" applyFont="1" applyBorder="1" applyAlignment="1">
      <alignment horizontal="center" vertical="top"/>
    </xf>
    <xf numFmtId="43" fontId="11" fillId="0" borderId="10" xfId="2" applyFont="1" applyFill="1" applyBorder="1" applyAlignment="1">
      <alignment horizontal="center" vertical="top"/>
    </xf>
    <xf numFmtId="0" fontId="11" fillId="0" borderId="7" xfId="1" applyFont="1" applyBorder="1" applyAlignment="1">
      <alignment vertical="top"/>
    </xf>
    <xf numFmtId="0" fontId="11" fillId="0" borderId="9" xfId="1" applyFont="1" applyBorder="1" applyAlignment="1">
      <alignment horizontal="center" vertical="top"/>
    </xf>
    <xf numFmtId="0" fontId="10" fillId="0" borderId="10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40" fillId="0" borderId="0" xfId="1" applyFont="1" applyAlignment="1">
      <alignment horizontal="center" vertical="top"/>
    </xf>
    <xf numFmtId="49" fontId="40" fillId="0" borderId="0" xfId="1" applyNumberFormat="1" applyFont="1" applyAlignment="1">
      <alignment horizontal="center" vertical="top"/>
    </xf>
    <xf numFmtId="1" fontId="40" fillId="0" borderId="0" xfId="1" applyNumberFormat="1" applyFont="1" applyAlignment="1">
      <alignment horizontal="center" vertical="top"/>
    </xf>
    <xf numFmtId="0" fontId="40" fillId="0" borderId="0" xfId="1" applyFont="1" applyAlignment="1">
      <alignment horizontal="right" vertical="top"/>
    </xf>
    <xf numFmtId="0" fontId="41" fillId="0" borderId="2" xfId="1" applyFont="1" applyBorder="1" applyAlignment="1">
      <alignment horizontal="center" vertical="top"/>
    </xf>
    <xf numFmtId="0" fontId="41" fillId="0" borderId="0" xfId="1" applyFont="1" applyAlignment="1">
      <alignment vertical="top"/>
    </xf>
    <xf numFmtId="0" fontId="42" fillId="0" borderId="2" xfId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43" fillId="0" borderId="0" xfId="1" applyFont="1" applyAlignment="1">
      <alignment vertical="top"/>
    </xf>
    <xf numFmtId="49" fontId="43" fillId="0" borderId="0" xfId="1" applyNumberFormat="1" applyFont="1" applyAlignment="1">
      <alignment vertical="top"/>
    </xf>
    <xf numFmtId="1" fontId="7" fillId="0" borderId="0" xfId="0" applyNumberFormat="1" applyFont="1" applyAlignment="1">
      <alignment vertical="top"/>
    </xf>
    <xf numFmtId="1" fontId="40" fillId="0" borderId="0" xfId="0" applyNumberFormat="1" applyFont="1" applyAlignment="1">
      <alignment vertical="top"/>
    </xf>
    <xf numFmtId="49" fontId="40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11" fillId="0" borderId="13" xfId="1" applyFont="1" applyBorder="1" applyAlignment="1">
      <alignment horizontal="center" vertical="top"/>
    </xf>
    <xf numFmtId="0" fontId="15" fillId="0" borderId="13" xfId="1" applyFont="1" applyBorder="1" applyAlignment="1">
      <alignment horizontal="center" vertical="top"/>
    </xf>
    <xf numFmtId="0" fontId="16" fillId="0" borderId="13" xfId="1" applyFont="1" applyBorder="1" applyAlignment="1">
      <alignment horizontal="center" vertical="top"/>
    </xf>
    <xf numFmtId="4" fontId="16" fillId="0" borderId="13" xfId="1" applyNumberFormat="1" applyFont="1" applyBorder="1" applyAlignment="1">
      <alignment horizontal="center" vertical="top"/>
    </xf>
    <xf numFmtId="2" fontId="16" fillId="0" borderId="13" xfId="1" applyNumberFormat="1" applyFont="1" applyBorder="1" applyAlignment="1">
      <alignment horizontal="center" vertical="top"/>
    </xf>
    <xf numFmtId="2" fontId="17" fillId="0" borderId="13" xfId="1" applyNumberFormat="1" applyFont="1" applyBorder="1" applyAlignment="1">
      <alignment vertical="top"/>
    </xf>
    <xf numFmtId="43" fontId="16" fillId="0" borderId="13" xfId="2" applyFont="1" applyFill="1" applyBorder="1" applyAlignment="1">
      <alignment horizontal="center" vertical="top"/>
    </xf>
    <xf numFmtId="0" fontId="18" fillId="0" borderId="13" xfId="1" applyFont="1" applyBorder="1" applyAlignment="1">
      <alignment vertical="top"/>
    </xf>
    <xf numFmtId="0" fontId="16" fillId="0" borderId="2" xfId="1" applyFont="1" applyBorder="1" applyAlignment="1">
      <alignment horizontal="center" vertical="top"/>
    </xf>
    <xf numFmtId="0" fontId="16" fillId="0" borderId="0" xfId="1" applyFont="1" applyAlignment="1">
      <alignment vertical="top"/>
    </xf>
    <xf numFmtId="0" fontId="16" fillId="0" borderId="5" xfId="1" applyFont="1" applyBorder="1" applyAlignment="1">
      <alignment vertical="top"/>
    </xf>
    <xf numFmtId="0" fontId="16" fillId="0" borderId="13" xfId="1" applyFont="1" applyBorder="1" applyAlignment="1">
      <alignment vertical="top"/>
    </xf>
    <xf numFmtId="1" fontId="43" fillId="0" borderId="0" xfId="1" applyNumberFormat="1" applyFont="1" applyAlignment="1">
      <alignment vertical="top"/>
    </xf>
    <xf numFmtId="0" fontId="43" fillId="0" borderId="0" xfId="1" applyFont="1" applyAlignment="1">
      <alignment horizontal="right" vertical="top"/>
    </xf>
    <xf numFmtId="0" fontId="16" fillId="0" borderId="13" xfId="1" applyFont="1" applyBorder="1" applyAlignment="1">
      <alignment horizontal="center" vertical="top" wrapText="1"/>
    </xf>
    <xf numFmtId="2" fontId="16" fillId="0" borderId="13" xfId="1" applyNumberFormat="1" applyFont="1" applyBorder="1" applyAlignment="1">
      <alignment vertical="top"/>
    </xf>
    <xf numFmtId="1" fontId="16" fillId="0" borderId="13" xfId="1" applyNumberFormat="1" applyFont="1" applyBorder="1" applyAlignment="1">
      <alignment horizontal="center" vertical="top"/>
    </xf>
    <xf numFmtId="0" fontId="9" fillId="0" borderId="2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4" fontId="8" fillId="0" borderId="13" xfId="1" applyNumberFormat="1" applyFont="1" applyBorder="1" applyAlignment="1">
      <alignment horizontal="center" vertical="top"/>
    </xf>
    <xf numFmtId="2" fontId="8" fillId="0" borderId="13" xfId="1" applyNumberFormat="1" applyFont="1" applyBorder="1" applyAlignment="1">
      <alignment horizontal="center" vertical="top"/>
    </xf>
    <xf numFmtId="0" fontId="8" fillId="0" borderId="13" xfId="1" applyFont="1" applyBorder="1" applyAlignment="1">
      <alignment vertical="top"/>
    </xf>
    <xf numFmtId="43" fontId="8" fillId="0" borderId="13" xfId="2" applyFont="1" applyFill="1" applyBorder="1" applyAlignment="1">
      <alignment horizontal="center" vertical="top"/>
    </xf>
    <xf numFmtId="0" fontId="5" fillId="0" borderId="2" xfId="1" applyFont="1" applyBorder="1" applyAlignment="1">
      <alignment horizontal="center" vertical="top"/>
    </xf>
    <xf numFmtId="0" fontId="5" fillId="0" borderId="13" xfId="1" applyFont="1" applyBorder="1" applyAlignment="1">
      <alignment vertical="top"/>
    </xf>
    <xf numFmtId="0" fontId="10" fillId="0" borderId="13" xfId="1" applyFont="1" applyBorder="1" applyAlignment="1">
      <alignment horizontal="center" vertical="top"/>
    </xf>
    <xf numFmtId="4" fontId="10" fillId="0" borderId="13" xfId="1" applyNumberFormat="1" applyFont="1" applyBorder="1" applyAlignment="1">
      <alignment horizontal="center" vertical="top"/>
    </xf>
    <xf numFmtId="0" fontId="10" fillId="0" borderId="13" xfId="1" applyFont="1" applyBorder="1" applyAlignment="1">
      <alignment vertical="top"/>
    </xf>
    <xf numFmtId="0" fontId="10" fillId="0" borderId="13" xfId="1" applyFont="1" applyBorder="1" applyAlignment="1">
      <alignment horizontal="left" vertical="top" wrapText="1"/>
    </xf>
    <xf numFmtId="43" fontId="10" fillId="0" borderId="13" xfId="2" applyFont="1" applyFill="1" applyBorder="1" applyAlignment="1">
      <alignment horizontal="center" vertical="top"/>
    </xf>
    <xf numFmtId="2" fontId="10" fillId="0" borderId="13" xfId="2" applyNumberFormat="1" applyFont="1" applyFill="1" applyBorder="1" applyAlignment="1">
      <alignment horizontal="center" vertical="top"/>
    </xf>
    <xf numFmtId="0" fontId="10" fillId="0" borderId="13" xfId="1" applyFont="1" applyBorder="1" applyAlignment="1">
      <alignment vertical="top" wrapText="1"/>
    </xf>
    <xf numFmtId="0" fontId="11" fillId="0" borderId="2" xfId="1" applyFont="1" applyBorder="1" applyAlignment="1">
      <alignment horizontal="center" vertical="top"/>
    </xf>
    <xf numFmtId="0" fontId="11" fillId="0" borderId="13" xfId="1" applyFont="1" applyBorder="1" applyAlignment="1">
      <alignment vertical="top"/>
    </xf>
    <xf numFmtId="2" fontId="10" fillId="0" borderId="13" xfId="1" applyNumberFormat="1" applyFont="1" applyBorder="1" applyAlignment="1">
      <alignment horizontal="center" vertical="top"/>
    </xf>
    <xf numFmtId="0" fontId="10" fillId="0" borderId="13" xfId="1" applyFont="1" applyBorder="1" applyAlignment="1">
      <alignment horizontal="left" vertical="top"/>
    </xf>
    <xf numFmtId="4" fontId="10" fillId="0" borderId="9" xfId="1" applyNumberFormat="1" applyFont="1" applyBorder="1" applyAlignment="1">
      <alignment horizontal="center" vertical="top"/>
    </xf>
    <xf numFmtId="0" fontId="10" fillId="0" borderId="14" xfId="1" applyFont="1" applyBorder="1" applyAlignment="1">
      <alignment vertical="top"/>
    </xf>
    <xf numFmtId="4" fontId="10" fillId="0" borderId="12" xfId="1" applyNumberFormat="1" applyFont="1" applyBorder="1" applyAlignment="1">
      <alignment horizontal="center" vertical="top"/>
    </xf>
    <xf numFmtId="0" fontId="10" fillId="0" borderId="15" xfId="1" applyFont="1" applyBorder="1" applyAlignment="1">
      <alignment vertical="top"/>
    </xf>
    <xf numFmtId="4" fontId="10" fillId="0" borderId="10" xfId="1" applyNumberFormat="1" applyFont="1" applyBorder="1" applyAlignment="1">
      <alignment horizontal="center" vertical="top"/>
    </xf>
    <xf numFmtId="0" fontId="10" fillId="0" borderId="10" xfId="1" applyFont="1" applyBorder="1" applyAlignment="1">
      <alignment horizontal="left" vertical="top" wrapText="1"/>
    </xf>
    <xf numFmtId="0" fontId="10" fillId="0" borderId="10" xfId="1" applyFont="1" applyBorder="1" applyAlignment="1">
      <alignment vertical="top" wrapText="1"/>
    </xf>
    <xf numFmtId="0" fontId="11" fillId="0" borderId="27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42" fillId="0" borderId="0" xfId="1" applyFont="1" applyAlignment="1">
      <alignment horizontal="center" vertical="top"/>
    </xf>
    <xf numFmtId="0" fontId="2" fillId="0" borderId="16" xfId="1" applyFont="1" applyBorder="1" applyAlignment="1">
      <alignment horizontal="center" vertical="top"/>
    </xf>
    <xf numFmtId="0" fontId="2" fillId="0" borderId="16" xfId="1" applyFont="1" applyBorder="1" applyAlignment="1">
      <alignment horizontal="right" vertical="top"/>
    </xf>
    <xf numFmtId="0" fontId="2" fillId="0" borderId="16" xfId="1" applyFont="1" applyBorder="1" applyAlignment="1">
      <alignment horizontal="left" vertical="top"/>
    </xf>
    <xf numFmtId="49" fontId="2" fillId="0" borderId="16" xfId="1" applyNumberFormat="1" applyFont="1" applyBorder="1" applyAlignment="1">
      <alignment horizontal="center" vertical="top"/>
    </xf>
    <xf numFmtId="0" fontId="2" fillId="0" borderId="31" xfId="1" applyFont="1" applyBorder="1" applyAlignment="1">
      <alignment horizontal="right" vertical="top"/>
    </xf>
    <xf numFmtId="0" fontId="44" fillId="0" borderId="16" xfId="1" applyFont="1" applyBorder="1" applyAlignment="1">
      <alignment horizontal="left" vertical="top"/>
    </xf>
    <xf numFmtId="0" fontId="10" fillId="7" borderId="13" xfId="1" applyFont="1" applyFill="1" applyBorder="1" applyAlignment="1">
      <alignment horizontal="left" vertical="top"/>
    </xf>
    <xf numFmtId="0" fontId="10" fillId="7" borderId="13" xfId="1" applyFont="1" applyFill="1" applyBorder="1" applyAlignment="1">
      <alignment vertical="top" wrapText="1"/>
    </xf>
    <xf numFmtId="4" fontId="10" fillId="7" borderId="13" xfId="1" applyNumberFormat="1" applyFont="1" applyFill="1" applyBorder="1" applyAlignment="1">
      <alignment horizontal="left" vertical="top"/>
    </xf>
    <xf numFmtId="2" fontId="10" fillId="7" borderId="13" xfId="1" applyNumberFormat="1" applyFont="1" applyFill="1" applyBorder="1" applyAlignment="1">
      <alignment horizontal="left" vertical="top"/>
    </xf>
    <xf numFmtId="43" fontId="10" fillId="7" borderId="13" xfId="2" applyFont="1" applyFill="1" applyBorder="1" applyAlignment="1">
      <alignment horizontal="left" vertical="top"/>
    </xf>
    <xf numFmtId="0" fontId="11" fillId="0" borderId="0" xfId="1" applyFont="1" applyAlignment="1">
      <alignment horizontal="center" vertical="top"/>
    </xf>
    <xf numFmtId="0" fontId="10" fillId="7" borderId="13" xfId="1" applyFont="1" applyFill="1" applyBorder="1" applyAlignment="1">
      <alignment horizontal="left" vertical="top" wrapText="1"/>
    </xf>
    <xf numFmtId="1" fontId="10" fillId="7" borderId="13" xfId="1" applyNumberFormat="1" applyFont="1" applyFill="1" applyBorder="1" applyAlignment="1">
      <alignment horizontal="left" vertical="top"/>
    </xf>
    <xf numFmtId="0" fontId="37" fillId="0" borderId="0" xfId="1" applyFont="1" applyAlignment="1">
      <alignment vertical="top"/>
    </xf>
    <xf numFmtId="49" fontId="37" fillId="0" borderId="0" xfId="1" applyNumberFormat="1" applyFont="1" applyAlignment="1">
      <alignment vertical="top"/>
    </xf>
    <xf numFmtId="0" fontId="37" fillId="0" borderId="0" xfId="1" applyFont="1" applyAlignment="1">
      <alignment horizontal="right" vertical="top"/>
    </xf>
    <xf numFmtId="0" fontId="37" fillId="0" borderId="0" xfId="1" applyFont="1" applyAlignment="1">
      <alignment horizontal="center" vertical="top"/>
    </xf>
    <xf numFmtId="0" fontId="37" fillId="0" borderId="0" xfId="3" applyFont="1" applyAlignment="1">
      <alignment vertical="top"/>
    </xf>
    <xf numFmtId="0" fontId="37" fillId="0" borderId="1" xfId="3" applyFont="1" applyBorder="1" applyAlignment="1">
      <alignment vertical="top"/>
    </xf>
    <xf numFmtId="0" fontId="13" fillId="0" borderId="16" xfId="1" applyFont="1" applyBorder="1" applyAlignment="1">
      <alignment horizontal="left" vertical="top"/>
    </xf>
    <xf numFmtId="0" fontId="8" fillId="7" borderId="13" xfId="1" applyFont="1" applyFill="1" applyBorder="1" applyAlignment="1">
      <alignment horizontal="left" vertical="top"/>
    </xf>
    <xf numFmtId="2" fontId="8" fillId="7" borderId="13" xfId="1" applyNumberFormat="1" applyFont="1" applyFill="1" applyBorder="1" applyAlignment="1">
      <alignment horizontal="left" vertical="top"/>
    </xf>
    <xf numFmtId="4" fontId="8" fillId="7" borderId="13" xfId="1" applyNumberFormat="1" applyFont="1" applyFill="1" applyBorder="1" applyAlignment="1">
      <alignment horizontal="left" vertical="top"/>
    </xf>
    <xf numFmtId="43" fontId="8" fillId="7" borderId="13" xfId="2" applyFont="1" applyFill="1" applyBorder="1" applyAlignment="1">
      <alignment horizontal="left" vertical="top"/>
    </xf>
    <xf numFmtId="0" fontId="5" fillId="0" borderId="0" xfId="1" applyFont="1" applyAlignment="1">
      <alignment horizontal="center" vertical="top"/>
    </xf>
    <xf numFmtId="0" fontId="5" fillId="0" borderId="9" xfId="1" applyFont="1" applyBorder="1" applyAlignment="1">
      <alignment horizontal="center" vertical="top"/>
    </xf>
    <xf numFmtId="0" fontId="8" fillId="7" borderId="13" xfId="1" applyFont="1" applyFill="1" applyBorder="1" applyAlignment="1">
      <alignment horizontal="left" vertical="top" wrapText="1"/>
    </xf>
    <xf numFmtId="0" fontId="20" fillId="7" borderId="13" xfId="1" applyFont="1" applyFill="1" applyBorder="1" applyAlignment="1">
      <alignment horizontal="left" vertical="top"/>
    </xf>
    <xf numFmtId="4" fontId="20" fillId="7" borderId="13" xfId="1" applyNumberFormat="1" applyFont="1" applyFill="1" applyBorder="1" applyAlignment="1">
      <alignment horizontal="left" vertical="top"/>
    </xf>
    <xf numFmtId="2" fontId="20" fillId="7" borderId="13" xfId="1" applyNumberFormat="1" applyFont="1" applyFill="1" applyBorder="1" applyAlignment="1">
      <alignment horizontal="left" vertical="top"/>
    </xf>
    <xf numFmtId="43" fontId="20" fillId="7" borderId="13" xfId="2" applyFont="1" applyFill="1" applyBorder="1" applyAlignment="1">
      <alignment horizontal="left" vertical="top"/>
    </xf>
    <xf numFmtId="0" fontId="35" fillId="0" borderId="0" xfId="1" applyFont="1" applyAlignment="1">
      <alignment horizontal="center" vertical="top"/>
    </xf>
    <xf numFmtId="0" fontId="35" fillId="0" borderId="9" xfId="1" applyFont="1" applyBorder="1" applyAlignment="1">
      <alignment horizontal="center" vertical="top"/>
    </xf>
    <xf numFmtId="0" fontId="35" fillId="0" borderId="0" xfId="1" applyFont="1" applyAlignment="1">
      <alignment vertical="top"/>
    </xf>
    <xf numFmtId="49" fontId="37" fillId="0" borderId="0" xfId="1" applyNumberFormat="1" applyFont="1" applyAlignment="1">
      <alignment horizontal="center" vertical="top"/>
    </xf>
    <xf numFmtId="0" fontId="42" fillId="0" borderId="0" xfId="1" applyFont="1" applyAlignment="1">
      <alignment vertical="top"/>
    </xf>
    <xf numFmtId="1" fontId="8" fillId="7" borderId="13" xfId="1" applyNumberFormat="1" applyFont="1" applyFill="1" applyBorder="1" applyAlignment="1">
      <alignment horizontal="left" vertical="top"/>
    </xf>
    <xf numFmtId="1" fontId="2" fillId="0" borderId="27" xfId="3" applyNumberFormat="1" applyFont="1" applyBorder="1" applyAlignment="1">
      <alignment vertical="top"/>
    </xf>
    <xf numFmtId="0" fontId="2" fillId="0" borderId="1" xfId="3" applyFont="1" applyBorder="1" applyAlignment="1">
      <alignment vertical="top"/>
    </xf>
    <xf numFmtId="4" fontId="2" fillId="0" borderId="1" xfId="3" applyNumberFormat="1" applyFont="1" applyBorder="1" applyAlignment="1">
      <alignment vertical="top"/>
    </xf>
    <xf numFmtId="2" fontId="2" fillId="0" borderId="1" xfId="3" applyNumberFormat="1" applyFont="1" applyBorder="1" applyAlignment="1">
      <alignment vertical="top"/>
    </xf>
    <xf numFmtId="0" fontId="2" fillId="0" borderId="28" xfId="3" applyFont="1" applyBorder="1" applyAlignment="1">
      <alignment vertical="top"/>
    </xf>
    <xf numFmtId="0" fontId="7" fillId="0" borderId="0" xfId="1" applyFont="1" applyAlignment="1">
      <alignment horizontal="center" vertical="top"/>
    </xf>
    <xf numFmtId="49" fontId="7" fillId="0" borderId="0" xfId="1" applyNumberFormat="1" applyFont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vertical="top"/>
    </xf>
    <xf numFmtId="0" fontId="7" fillId="0" borderId="16" xfId="1" applyFont="1" applyBorder="1" applyAlignment="1">
      <alignment horizontal="center" vertical="top"/>
    </xf>
    <xf numFmtId="0" fontId="7" fillId="0" borderId="16" xfId="1" applyFont="1" applyBorder="1" applyAlignment="1">
      <alignment horizontal="right" vertical="top"/>
    </xf>
    <xf numFmtId="0" fontId="7" fillId="0" borderId="16" xfId="1" applyFont="1" applyBorder="1" applyAlignment="1">
      <alignment horizontal="left" vertical="top"/>
    </xf>
    <xf numFmtId="49" fontId="7" fillId="0" borderId="16" xfId="1" applyNumberFormat="1" applyFont="1" applyBorder="1" applyAlignment="1">
      <alignment horizontal="center" vertical="top"/>
    </xf>
    <xf numFmtId="0" fontId="7" fillId="0" borderId="31" xfId="1" applyFont="1" applyBorder="1" applyAlignment="1">
      <alignment horizontal="right" vertical="top"/>
    </xf>
    <xf numFmtId="0" fontId="10" fillId="7" borderId="13" xfId="1" applyFont="1" applyFill="1" applyBorder="1" applyAlignment="1">
      <alignment vertical="top"/>
    </xf>
    <xf numFmtId="2" fontId="10" fillId="7" borderId="13" xfId="1" applyNumberFormat="1" applyFont="1" applyFill="1" applyBorder="1" applyAlignment="1">
      <alignment vertical="top"/>
    </xf>
    <xf numFmtId="0" fontId="7" fillId="0" borderId="0" xfId="1" applyFont="1" applyAlignment="1">
      <alignment horizontal="left" vertical="top"/>
    </xf>
    <xf numFmtId="0" fontId="44" fillId="0" borderId="0" xfId="1" applyFont="1" applyAlignment="1">
      <alignment horizontal="left" vertical="top"/>
    </xf>
    <xf numFmtId="0" fontId="2" fillId="0" borderId="0" xfId="1" applyFont="1"/>
    <xf numFmtId="49" fontId="2" fillId="0" borderId="0" xfId="1" applyNumberFormat="1" applyFont="1"/>
    <xf numFmtId="1" fontId="2" fillId="0" borderId="0" xfId="1" applyNumberFormat="1" applyFont="1"/>
    <xf numFmtId="0" fontId="2" fillId="0" borderId="0" xfId="1" applyFont="1" applyAlignment="1">
      <alignment horizontal="right"/>
    </xf>
    <xf numFmtId="49" fontId="7" fillId="0" borderId="30" xfId="3" applyNumberFormat="1" applyFont="1" applyBorder="1" applyAlignment="1">
      <alignment horizontal="left" vertical="top"/>
    </xf>
    <xf numFmtId="0" fontId="2" fillId="0" borderId="0" xfId="1" applyFont="1" applyAlignment="1">
      <alignment horizontal="center"/>
    </xf>
    <xf numFmtId="49" fontId="7" fillId="0" borderId="1" xfId="3" applyNumberFormat="1" applyFont="1" applyBorder="1" applyAlignment="1">
      <alignment vertical="top"/>
    </xf>
    <xf numFmtId="49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37" fillId="0" borderId="0" xfId="1" applyFont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6" xfId="1" applyFont="1" applyBorder="1" applyAlignment="1">
      <alignment horizontal="right"/>
    </xf>
    <xf numFmtId="0" fontId="2" fillId="0" borderId="16" xfId="1" applyFont="1" applyBorder="1" applyAlignment="1">
      <alignment horizontal="left"/>
    </xf>
    <xf numFmtId="49" fontId="2" fillId="0" borderId="16" xfId="1" applyNumberFormat="1" applyFont="1" applyBorder="1" applyAlignment="1">
      <alignment horizontal="center"/>
    </xf>
    <xf numFmtId="1" fontId="2" fillId="0" borderId="16" xfId="1" applyNumberFormat="1" applyFont="1" applyBorder="1" applyAlignment="1">
      <alignment horizontal="center"/>
    </xf>
    <xf numFmtId="0" fontId="2" fillId="0" borderId="31" xfId="1" applyFont="1" applyBorder="1" applyAlignment="1">
      <alignment horizontal="right"/>
    </xf>
    <xf numFmtId="0" fontId="7" fillId="0" borderId="0" xfId="1" applyFont="1" applyAlignment="1">
      <alignment vertical="center"/>
    </xf>
    <xf numFmtId="49" fontId="7" fillId="0" borderId="0" xfId="1" applyNumberFormat="1" applyFont="1" applyAlignment="1">
      <alignment vertical="center"/>
    </xf>
    <xf numFmtId="1" fontId="7" fillId="0" borderId="0" xfId="1" applyNumberFormat="1" applyFont="1" applyAlignment="1">
      <alignment vertical="center"/>
    </xf>
    <xf numFmtId="0" fontId="7" fillId="0" borderId="16" xfId="1" applyFont="1" applyBorder="1" applyAlignment="1">
      <alignment horizontal="left" vertical="center"/>
    </xf>
    <xf numFmtId="0" fontId="7" fillId="0" borderId="0" xfId="1" applyFont="1" applyAlignment="1">
      <alignment horizontal="right" vertical="center"/>
    </xf>
    <xf numFmtId="49" fontId="10" fillId="7" borderId="13" xfId="2" applyNumberFormat="1" applyFont="1" applyFill="1" applyBorder="1" applyAlignment="1">
      <alignment horizontal="left" vertical="top"/>
    </xf>
    <xf numFmtId="0" fontId="7" fillId="0" borderId="0" xfId="1" applyFont="1" applyAlignment="1">
      <alignment horizontal="center" vertical="center"/>
    </xf>
    <xf numFmtId="0" fontId="7" fillId="0" borderId="3" xfId="3" applyFont="1" applyBorder="1" applyAlignment="1">
      <alignment vertical="top"/>
    </xf>
    <xf numFmtId="0" fontId="7" fillId="0" borderId="4" xfId="3" applyFont="1" applyBorder="1" applyAlignment="1">
      <alignment vertical="top"/>
    </xf>
    <xf numFmtId="0" fontId="7" fillId="0" borderId="4" xfId="3" applyFont="1" applyBorder="1" applyAlignment="1">
      <alignment horizontal="center" vertical="top"/>
    </xf>
    <xf numFmtId="49" fontId="7" fillId="0" borderId="4" xfId="3" applyNumberFormat="1" applyFont="1" applyBorder="1" applyAlignment="1">
      <alignment horizontal="left" vertical="top"/>
    </xf>
    <xf numFmtId="0" fontId="7" fillId="0" borderId="5" xfId="3" applyFont="1" applyBorder="1" applyAlignment="1">
      <alignment vertical="top"/>
    </xf>
    <xf numFmtId="43" fontId="10" fillId="7" borderId="13" xfId="2" applyFont="1" applyFill="1" applyBorder="1" applyAlignment="1">
      <alignment horizontal="left" vertical="top" wrapText="1"/>
    </xf>
    <xf numFmtId="0" fontId="2" fillId="0" borderId="7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0" xfId="1" applyFont="1"/>
    <xf numFmtId="0" fontId="42" fillId="0" borderId="7" xfId="1" applyFont="1" applyBorder="1" applyAlignment="1">
      <alignment horizontal="center"/>
    </xf>
    <xf numFmtId="49" fontId="2" fillId="0" borderId="0" xfId="1" applyNumberFormat="1" applyFont="1" applyAlignment="1">
      <alignment horizontal="left" vertical="top"/>
    </xf>
    <xf numFmtId="0" fontId="11" fillId="0" borderId="7" xfId="1" applyFont="1" applyBorder="1" applyAlignment="1">
      <alignment horizontal="center" vertical="center"/>
    </xf>
    <xf numFmtId="0" fontId="11" fillId="7" borderId="5" xfId="1" applyFont="1" applyFill="1" applyBorder="1" applyAlignment="1">
      <alignment horizontal="center" vertical="center"/>
    </xf>
    <xf numFmtId="0" fontId="11" fillId="7" borderId="13" xfId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9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1" fillId="0" borderId="17" xfId="1" applyFont="1" applyBorder="1" applyAlignment="1">
      <alignment vertical="top"/>
    </xf>
    <xf numFmtId="0" fontId="11" fillId="0" borderId="16" xfId="1" applyFont="1" applyBorder="1" applyAlignment="1">
      <alignment vertical="top"/>
    </xf>
    <xf numFmtId="0" fontId="10" fillId="0" borderId="10" xfId="1" applyFont="1" applyBorder="1" applyAlignment="1">
      <alignment horizontal="left" vertical="top"/>
    </xf>
    <xf numFmtId="0" fontId="11" fillId="0" borderId="18" xfId="1" applyFont="1" applyBorder="1" applyAlignment="1">
      <alignment vertical="top"/>
    </xf>
    <xf numFmtId="0" fontId="10" fillId="7" borderId="13" xfId="1" applyFont="1" applyFill="1" applyBorder="1" applyAlignment="1">
      <alignment horizontal="center" vertical="top"/>
    </xf>
    <xf numFmtId="2" fontId="10" fillId="7" borderId="13" xfId="1" applyNumberFormat="1" applyFont="1" applyFill="1" applyBorder="1" applyAlignment="1">
      <alignment horizontal="center" vertical="top"/>
    </xf>
    <xf numFmtId="4" fontId="10" fillId="7" borderId="13" xfId="1" applyNumberFormat="1" applyFont="1" applyFill="1" applyBorder="1" applyAlignment="1">
      <alignment horizontal="center" vertical="top"/>
    </xf>
    <xf numFmtId="43" fontId="10" fillId="7" borderId="13" xfId="2" applyFont="1" applyFill="1" applyBorder="1" applyAlignment="1">
      <alignment horizontal="center" vertical="top"/>
    </xf>
    <xf numFmtId="1" fontId="10" fillId="7" borderId="13" xfId="1" applyNumberFormat="1" applyFont="1" applyFill="1" applyBorder="1" applyAlignment="1">
      <alignment horizontal="center" vertical="top"/>
    </xf>
    <xf numFmtId="0" fontId="11" fillId="0" borderId="20" xfId="1" applyFont="1" applyBorder="1" applyAlignment="1">
      <alignment horizontal="center" vertical="top"/>
    </xf>
    <xf numFmtId="0" fontId="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0" fontId="22" fillId="0" borderId="13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3" xfId="1" applyFont="1" applyBorder="1" applyAlignment="1">
      <alignment vertical="center"/>
    </xf>
    <xf numFmtId="43" fontId="22" fillId="0" borderId="13" xfId="2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13" xfId="1" applyFont="1" applyBorder="1" applyAlignment="1">
      <alignment horizontal="center" vertical="center" wrapText="1"/>
    </xf>
    <xf numFmtId="4" fontId="10" fillId="0" borderId="13" xfId="1" applyNumberFormat="1" applyFont="1" applyBorder="1" applyAlignment="1">
      <alignment horizontal="left" vertical="top"/>
    </xf>
    <xf numFmtId="2" fontId="8" fillId="0" borderId="13" xfId="2" applyNumberFormat="1" applyFont="1" applyFill="1" applyBorder="1" applyAlignment="1">
      <alignment horizontal="left" vertical="top"/>
    </xf>
    <xf numFmtId="0" fontId="19" fillId="0" borderId="13" xfId="1" applyFont="1" applyBorder="1" applyAlignment="1">
      <alignment horizontal="center" vertical="top"/>
    </xf>
    <xf numFmtId="43" fontId="10" fillId="0" borderId="13" xfId="2" applyFont="1" applyFill="1" applyBorder="1" applyAlignment="1">
      <alignment horizontal="left" vertical="top"/>
    </xf>
    <xf numFmtId="0" fontId="10" fillId="0" borderId="8" xfId="1" applyFont="1" applyBorder="1" applyAlignment="1">
      <alignment horizontal="left" vertical="top"/>
    </xf>
    <xf numFmtId="4" fontId="10" fillId="0" borderId="8" xfId="1" applyNumberFormat="1" applyFont="1" applyBorder="1" applyAlignment="1">
      <alignment horizontal="left" vertical="top"/>
    </xf>
    <xf numFmtId="0" fontId="8" fillId="0" borderId="8" xfId="1" applyFont="1" applyBorder="1" applyAlignment="1">
      <alignment horizontal="left" vertical="top"/>
    </xf>
    <xf numFmtId="43" fontId="8" fillId="0" borderId="8" xfId="2" applyFont="1" applyFill="1" applyBorder="1" applyAlignment="1">
      <alignment horizontal="left" vertical="top"/>
    </xf>
    <xf numFmtId="2" fontId="8" fillId="0" borderId="8" xfId="1" applyNumberFormat="1" applyFont="1" applyBorder="1" applyAlignment="1">
      <alignment horizontal="left" vertical="top"/>
    </xf>
    <xf numFmtId="2" fontId="8" fillId="0" borderId="8" xfId="2" applyNumberFormat="1" applyFont="1" applyFill="1" applyBorder="1" applyAlignment="1">
      <alignment horizontal="left" vertical="top"/>
    </xf>
    <xf numFmtId="0" fontId="19" fillId="0" borderId="8" xfId="1" applyFont="1" applyBorder="1" applyAlignment="1">
      <alignment horizontal="center" vertical="top"/>
    </xf>
    <xf numFmtId="43" fontId="10" fillId="0" borderId="13" xfId="1" applyNumberFormat="1" applyFont="1" applyBorder="1" applyAlignment="1">
      <alignment horizontal="left" vertical="top"/>
    </xf>
    <xf numFmtId="2" fontId="10" fillId="0" borderId="13" xfId="1" applyNumberFormat="1" applyFont="1" applyBorder="1" applyAlignment="1">
      <alignment horizontal="left" vertical="top"/>
    </xf>
    <xf numFmtId="2" fontId="10" fillId="0" borderId="13" xfId="2" applyNumberFormat="1" applyFont="1" applyFill="1" applyBorder="1" applyAlignment="1">
      <alignment horizontal="left" vertical="top"/>
    </xf>
    <xf numFmtId="0" fontId="11" fillId="0" borderId="7" xfId="1" applyFont="1" applyBorder="1" applyAlignment="1">
      <alignment horizontal="center" vertical="top"/>
    </xf>
    <xf numFmtId="4" fontId="10" fillId="0" borderId="10" xfId="1" applyNumberFormat="1" applyFont="1" applyBorder="1" applyAlignment="1">
      <alignment horizontal="left" vertical="top"/>
    </xf>
    <xf numFmtId="49" fontId="10" fillId="0" borderId="13" xfId="1" applyNumberFormat="1" applyFont="1" applyBorder="1" applyAlignment="1">
      <alignment horizontal="left" vertical="top"/>
    </xf>
    <xf numFmtId="43" fontId="10" fillId="0" borderId="8" xfId="2" applyFont="1" applyFill="1" applyBorder="1" applyAlignment="1">
      <alignment horizontal="left" vertical="top"/>
    </xf>
    <xf numFmtId="2" fontId="10" fillId="0" borderId="8" xfId="1" applyNumberFormat="1" applyFont="1" applyBorder="1" applyAlignment="1">
      <alignment horizontal="left" vertical="top"/>
    </xf>
    <xf numFmtId="0" fontId="11" fillId="0" borderId="8" xfId="1" applyFont="1" applyBorder="1" applyAlignment="1">
      <alignment horizontal="center" vertical="top"/>
    </xf>
    <xf numFmtId="0" fontId="10" fillId="0" borderId="8" xfId="1" applyFont="1" applyBorder="1" applyAlignment="1">
      <alignment horizontal="left" vertical="top" wrapText="1"/>
    </xf>
    <xf numFmtId="2" fontId="2" fillId="0" borderId="0" xfId="1" applyNumberFormat="1" applyFont="1" applyAlignment="1">
      <alignment vertical="top"/>
    </xf>
    <xf numFmtId="2" fontId="2" fillId="0" borderId="0" xfId="1" applyNumberFormat="1" applyFont="1" applyAlignment="1">
      <alignment horizontal="center" vertical="top"/>
    </xf>
    <xf numFmtId="2" fontId="7" fillId="0" borderId="0" xfId="1" applyNumberFormat="1" applyFont="1" applyAlignment="1">
      <alignment vertical="top"/>
    </xf>
    <xf numFmtId="49" fontId="10" fillId="0" borderId="13" xfId="1" applyNumberFormat="1" applyFont="1" applyBorder="1" applyAlignment="1">
      <alignment vertical="top"/>
    </xf>
    <xf numFmtId="2" fontId="10" fillId="0" borderId="13" xfId="1" applyNumberFormat="1" applyFont="1" applyBorder="1" applyAlignment="1">
      <alignment vertical="top"/>
    </xf>
    <xf numFmtId="43" fontId="10" fillId="0" borderId="13" xfId="2" applyFont="1" applyFill="1" applyBorder="1" applyAlignment="1">
      <alignment vertical="top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188" fontId="10" fillId="0" borderId="13" xfId="2" applyNumberFormat="1" applyFont="1" applyFill="1" applyBorder="1" applyAlignment="1">
      <alignment vertical="top"/>
    </xf>
    <xf numFmtId="0" fontId="44" fillId="0" borderId="0" xfId="1" applyFont="1" applyAlignment="1">
      <alignment horizontal="center" vertical="top"/>
    </xf>
    <xf numFmtId="0" fontId="44" fillId="0" borderId="0" xfId="1" applyFont="1" applyAlignment="1">
      <alignment vertical="top"/>
    </xf>
    <xf numFmtId="2" fontId="10" fillId="0" borderId="13" xfId="2" applyNumberFormat="1" applyFont="1" applyFill="1" applyBorder="1" applyAlignment="1">
      <alignment vertical="top"/>
    </xf>
    <xf numFmtId="4" fontId="8" fillId="0" borderId="13" xfId="1" applyNumberFormat="1" applyFont="1" applyBorder="1" applyAlignment="1">
      <alignment horizontal="left" vertical="top"/>
    </xf>
    <xf numFmtId="0" fontId="11" fillId="0" borderId="2" xfId="1" applyFont="1" applyBorder="1" applyAlignment="1">
      <alignment vertical="top"/>
    </xf>
    <xf numFmtId="0" fontId="11" fillId="0" borderId="5" xfId="1" applyFont="1" applyBorder="1" applyAlignment="1">
      <alignment vertical="top"/>
    </xf>
    <xf numFmtId="0" fontId="10" fillId="0" borderId="8" xfId="1" applyFont="1" applyBorder="1" applyAlignment="1">
      <alignment horizontal="center" vertical="top"/>
    </xf>
    <xf numFmtId="1" fontId="2" fillId="0" borderId="0" xfId="1" applyNumberFormat="1" applyFont="1" applyAlignment="1">
      <alignment horizontal="left" vertical="top"/>
    </xf>
    <xf numFmtId="0" fontId="19" fillId="0" borderId="2" xfId="1" applyFont="1" applyBorder="1" applyAlignment="1">
      <alignment vertical="top"/>
    </xf>
    <xf numFmtId="0" fontId="19" fillId="0" borderId="0" xfId="1" applyFont="1" applyAlignment="1">
      <alignment vertical="top"/>
    </xf>
    <xf numFmtId="0" fontId="19" fillId="0" borderId="13" xfId="1" applyFont="1" applyBorder="1" applyAlignment="1">
      <alignment vertical="top"/>
    </xf>
    <xf numFmtId="0" fontId="11" fillId="0" borderId="0" xfId="1" applyFont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3" xfId="1" applyFont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" fontId="10" fillId="0" borderId="13" xfId="1" applyNumberFormat="1" applyFont="1" applyBorder="1" applyAlignment="1">
      <alignment horizontal="left" vertical="top"/>
    </xf>
    <xf numFmtId="0" fontId="44" fillId="7" borderId="0" xfId="3" applyFont="1" applyFill="1" applyAlignment="1">
      <alignment vertical="top"/>
    </xf>
    <xf numFmtId="0" fontId="10" fillId="0" borderId="20" xfId="1" applyFont="1" applyBorder="1" applyAlignment="1">
      <alignment horizontal="left" vertical="top"/>
    </xf>
    <xf numFmtId="2" fontId="10" fillId="0" borderId="20" xfId="1" applyNumberFormat="1" applyFont="1" applyBorder="1" applyAlignment="1">
      <alignment horizontal="left" vertical="top"/>
    </xf>
    <xf numFmtId="2" fontId="10" fillId="0" borderId="7" xfId="1" applyNumberFormat="1" applyFont="1" applyBorder="1" applyAlignment="1">
      <alignment horizontal="left" vertical="top"/>
    </xf>
    <xf numFmtId="0" fontId="10" fillId="0" borderId="7" xfId="1" applyFont="1" applyBorder="1" applyAlignment="1">
      <alignment horizontal="left" vertical="top"/>
    </xf>
    <xf numFmtId="43" fontId="10" fillId="0" borderId="20" xfId="2" applyFont="1" applyFill="1" applyBorder="1" applyAlignment="1">
      <alignment horizontal="left" vertical="top"/>
    </xf>
    <xf numFmtId="2" fontId="10" fillId="0" borderId="20" xfId="2" applyNumberFormat="1" applyFont="1" applyFill="1" applyBorder="1" applyAlignment="1">
      <alignment horizontal="left" vertical="top"/>
    </xf>
    <xf numFmtId="43" fontId="10" fillId="0" borderId="7" xfId="2" applyFont="1" applyFill="1" applyBorder="1" applyAlignment="1">
      <alignment horizontal="left" vertical="top"/>
    </xf>
    <xf numFmtId="0" fontId="10" fillId="0" borderId="2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horizontal="left" vertical="top"/>
    </xf>
    <xf numFmtId="2" fontId="10" fillId="0" borderId="6" xfId="1" applyNumberFormat="1" applyFont="1" applyBorder="1" applyAlignment="1">
      <alignment horizontal="left" vertical="top"/>
    </xf>
    <xf numFmtId="0" fontId="10" fillId="0" borderId="6" xfId="1" applyFont="1" applyBorder="1" applyAlignment="1">
      <alignment horizontal="left" vertical="top" wrapText="1"/>
    </xf>
    <xf numFmtId="43" fontId="10" fillId="0" borderId="6" xfId="2" applyFont="1" applyFill="1" applyBorder="1" applyAlignment="1">
      <alignment horizontal="left" vertical="top"/>
    </xf>
    <xf numFmtId="0" fontId="11" fillId="0" borderId="11" xfId="1" applyFont="1" applyBorder="1" applyAlignment="1">
      <alignment vertical="top"/>
    </xf>
    <xf numFmtId="0" fontId="11" fillId="0" borderId="6" xfId="1" applyFont="1" applyBorder="1" applyAlignment="1">
      <alignment vertical="top"/>
    </xf>
    <xf numFmtId="2" fontId="10" fillId="0" borderId="7" xfId="2" applyNumberFormat="1" applyFont="1" applyFill="1" applyBorder="1" applyAlignment="1">
      <alignment horizontal="left" vertical="top"/>
    </xf>
    <xf numFmtId="2" fontId="10" fillId="0" borderId="10" xfId="1" applyNumberFormat="1" applyFont="1" applyBorder="1" applyAlignment="1">
      <alignment horizontal="left" vertical="top"/>
    </xf>
    <xf numFmtId="43" fontId="10" fillId="0" borderId="10" xfId="2" applyFont="1" applyFill="1" applyBorder="1" applyAlignment="1">
      <alignment horizontal="left" vertical="top"/>
    </xf>
    <xf numFmtId="43" fontId="8" fillId="0" borderId="10" xfId="2" applyFont="1" applyFill="1" applyBorder="1" applyAlignment="1">
      <alignment horizontal="left" vertical="top"/>
    </xf>
    <xf numFmtId="2" fontId="8" fillId="0" borderId="10" xfId="1" applyNumberFormat="1" applyFont="1" applyBorder="1" applyAlignment="1">
      <alignment horizontal="left" vertical="top"/>
    </xf>
    <xf numFmtId="0" fontId="20" fillId="0" borderId="10" xfId="1" applyFont="1" applyBorder="1" applyAlignment="1">
      <alignment horizontal="left" vertical="top"/>
    </xf>
    <xf numFmtId="0" fontId="7" fillId="0" borderId="16" xfId="1" applyFont="1" applyBorder="1" applyAlignment="1">
      <alignment vertical="top"/>
    </xf>
    <xf numFmtId="0" fontId="45" fillId="0" borderId="16" xfId="1" applyFont="1" applyBorder="1" applyAlignment="1">
      <alignment vertical="top"/>
    </xf>
    <xf numFmtId="0" fontId="10" fillId="0" borderId="12" xfId="1" applyFont="1" applyBorder="1" applyAlignment="1">
      <alignment horizontal="left" vertical="top"/>
    </xf>
    <xf numFmtId="0" fontId="19" fillId="0" borderId="0" xfId="1" applyFont="1" applyAlignment="1">
      <alignment horizontal="center" vertical="top"/>
    </xf>
    <xf numFmtId="17" fontId="8" fillId="0" borderId="13" xfId="1" applyNumberFormat="1" applyFont="1" applyBorder="1" applyAlignment="1">
      <alignment horizontal="left" vertical="top"/>
    </xf>
    <xf numFmtId="0" fontId="21" fillId="0" borderId="13" xfId="1" applyFont="1" applyBorder="1" applyAlignment="1">
      <alignment vertical="top"/>
    </xf>
    <xf numFmtId="0" fontId="2" fillId="0" borderId="26" xfId="1" applyFont="1" applyBorder="1" applyAlignment="1">
      <alignment horizontal="right" vertical="top"/>
    </xf>
    <xf numFmtId="49" fontId="10" fillId="0" borderId="9" xfId="1" applyNumberFormat="1" applyFont="1" applyBorder="1" applyAlignment="1">
      <alignment horizontal="left" vertical="top"/>
    </xf>
    <xf numFmtId="43" fontId="10" fillId="0" borderId="9" xfId="2" applyFont="1" applyFill="1" applyBorder="1" applyAlignment="1">
      <alignment horizontal="left" vertical="top"/>
    </xf>
    <xf numFmtId="2" fontId="10" fillId="0" borderId="9" xfId="1" applyNumberFormat="1" applyFont="1" applyBorder="1" applyAlignment="1">
      <alignment horizontal="left" vertical="top"/>
    </xf>
    <xf numFmtId="4" fontId="10" fillId="0" borderId="9" xfId="1" applyNumberFormat="1" applyFont="1" applyBorder="1" applyAlignment="1">
      <alignment horizontal="left" vertical="top"/>
    </xf>
    <xf numFmtId="43" fontId="10" fillId="0" borderId="9" xfId="1" applyNumberFormat="1" applyFont="1" applyBorder="1" applyAlignment="1">
      <alignment horizontal="left" vertical="top"/>
    </xf>
    <xf numFmtId="0" fontId="11" fillId="0" borderId="0" xfId="1" applyFont="1"/>
    <xf numFmtId="0" fontId="8" fillId="2" borderId="4" xfId="1" applyFont="1" applyFill="1" applyBorder="1" applyAlignment="1">
      <alignment vertical="top"/>
    </xf>
    <xf numFmtId="49" fontId="10" fillId="0" borderId="13" xfId="1" applyNumberFormat="1" applyFont="1" applyBorder="1" applyAlignment="1">
      <alignment horizontal="center" vertical="top"/>
    </xf>
    <xf numFmtId="1" fontId="10" fillId="0" borderId="13" xfId="1" applyNumberFormat="1" applyFont="1" applyBorder="1" applyAlignment="1">
      <alignment horizontal="center" vertical="top"/>
    </xf>
    <xf numFmtId="0" fontId="10" fillId="0" borderId="13" xfId="1" applyFont="1" applyBorder="1" applyAlignment="1">
      <alignment horizontal="center" vertical="top" wrapText="1"/>
    </xf>
    <xf numFmtId="0" fontId="8" fillId="0" borderId="4" xfId="1" applyFont="1" applyBorder="1" applyAlignment="1">
      <alignment vertical="top"/>
    </xf>
    <xf numFmtId="4" fontId="10" fillId="0" borderId="8" xfId="1" applyNumberFormat="1" applyFont="1" applyBorder="1" applyAlignment="1">
      <alignment horizontal="center" vertical="top"/>
    </xf>
    <xf numFmtId="2" fontId="10" fillId="0" borderId="8" xfId="1" applyNumberFormat="1" applyFont="1" applyBorder="1" applyAlignment="1">
      <alignment horizontal="center" vertical="top"/>
    </xf>
    <xf numFmtId="2" fontId="10" fillId="0" borderId="8" xfId="1" applyNumberFormat="1" applyFont="1" applyBorder="1" applyAlignment="1">
      <alignment vertical="top"/>
    </xf>
    <xf numFmtId="43" fontId="10" fillId="0" borderId="8" xfId="2" applyFont="1" applyFill="1" applyBorder="1" applyAlignment="1">
      <alignment horizontal="center" vertical="top"/>
    </xf>
    <xf numFmtId="0" fontId="10" fillId="0" borderId="8" xfId="1" applyFont="1" applyBorder="1" applyAlignment="1">
      <alignment vertical="top"/>
    </xf>
    <xf numFmtId="0" fontId="11" fillId="0" borderId="12" xfId="1" applyFont="1" applyBorder="1" applyAlignment="1">
      <alignment horizontal="center" vertical="top"/>
    </xf>
    <xf numFmtId="0" fontId="11" fillId="0" borderId="5" xfId="1" applyFont="1" applyBorder="1" applyAlignment="1">
      <alignment horizontal="center" vertical="top"/>
    </xf>
    <xf numFmtId="2" fontId="10" fillId="0" borderId="12" xfId="1" applyNumberFormat="1" applyFont="1" applyBorder="1" applyAlignment="1">
      <alignment vertical="top"/>
    </xf>
    <xf numFmtId="2" fontId="10" fillId="0" borderId="1" xfId="1" applyNumberFormat="1" applyFont="1" applyBorder="1" applyAlignment="1">
      <alignment horizontal="left" vertical="top"/>
    </xf>
    <xf numFmtId="0" fontId="20" fillId="0" borderId="13" xfId="1" applyFont="1" applyBorder="1" applyAlignment="1">
      <alignment horizontal="left" vertical="top"/>
    </xf>
    <xf numFmtId="0" fontId="27" fillId="0" borderId="0" xfId="0" applyFont="1"/>
    <xf numFmtId="0" fontId="28" fillId="0" borderId="0" xfId="0" applyFont="1"/>
    <xf numFmtId="43" fontId="27" fillId="0" borderId="0" xfId="5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3" fontId="27" fillId="0" borderId="0" xfId="5" applyFont="1" applyFill="1" applyAlignment="1">
      <alignment vertical="center"/>
    </xf>
    <xf numFmtId="0" fontId="23" fillId="0" borderId="0" xfId="0" applyFont="1"/>
    <xf numFmtId="0" fontId="24" fillId="0" borderId="0" xfId="0" applyFont="1"/>
    <xf numFmtId="43" fontId="23" fillId="0" borderId="0" xfId="5" applyFont="1"/>
    <xf numFmtId="14" fontId="48" fillId="0" borderId="0" xfId="0" applyNumberFormat="1" applyFont="1"/>
    <xf numFmtId="0" fontId="49" fillId="0" borderId="0" xfId="0" applyFont="1"/>
    <xf numFmtId="43" fontId="49" fillId="0" borderId="0" xfId="5" applyFont="1"/>
    <xf numFmtId="0" fontId="27" fillId="0" borderId="0" xfId="0" applyFont="1" applyAlignment="1">
      <alignment horizontal="center" vertical="center"/>
    </xf>
    <xf numFmtId="14" fontId="24" fillId="0" borderId="0" xfId="0" applyNumberFormat="1" applyFont="1"/>
    <xf numFmtId="43" fontId="23" fillId="0" borderId="0" xfId="0" applyNumberFormat="1" applyFont="1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3" fillId="0" borderId="11" xfId="3" applyFont="1" applyBorder="1" applyAlignment="1">
      <alignment horizontal="center" vertical="top"/>
    </xf>
    <xf numFmtId="0" fontId="7" fillId="0" borderId="26" xfId="3" applyFont="1" applyBorder="1" applyAlignment="1">
      <alignment horizontal="center" vertical="top"/>
    </xf>
    <xf numFmtId="49" fontId="7" fillId="0" borderId="0" xfId="3" applyNumberFormat="1" applyFont="1" applyAlignment="1">
      <alignment horizontal="left" vertical="top"/>
    </xf>
    <xf numFmtId="0" fontId="33" fillId="0" borderId="26" xfId="3" applyFont="1" applyBorder="1" applyAlignment="1">
      <alignment horizontal="center" vertical="top"/>
    </xf>
    <xf numFmtId="4" fontId="7" fillId="0" borderId="1" xfId="3" applyNumberFormat="1" applyFont="1" applyBorder="1" applyAlignment="1">
      <alignment horizontal="center" vertical="top"/>
    </xf>
    <xf numFmtId="0" fontId="7" fillId="0" borderId="1" xfId="3" applyFont="1" applyBorder="1" applyAlignment="1">
      <alignment horizontal="right" vertical="top"/>
    </xf>
    <xf numFmtId="0" fontId="33" fillId="0" borderId="28" xfId="3" applyFont="1" applyBorder="1" applyAlignment="1">
      <alignment horizontal="center" vertical="top"/>
    </xf>
    <xf numFmtId="0" fontId="9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2" fontId="7" fillId="0" borderId="0" xfId="0" applyNumberFormat="1" applyFont="1" applyAlignment="1">
      <alignment vertical="top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0" fillId="0" borderId="0" xfId="0" applyFont="1" applyAlignment="1">
      <alignment vertical="top"/>
    </xf>
    <xf numFmtId="0" fontId="54" fillId="0" borderId="30" xfId="3" applyFont="1" applyBorder="1" applyAlignment="1">
      <alignment vertical="top"/>
    </xf>
    <xf numFmtId="2" fontId="7" fillId="0" borderId="26" xfId="3" applyNumberFormat="1" applyFont="1" applyBorder="1" applyAlignment="1">
      <alignment horizontal="center" vertical="top"/>
    </xf>
    <xf numFmtId="2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2" fillId="0" borderId="29" xfId="3" applyFont="1" applyBorder="1" applyAlignment="1">
      <alignment vertical="top"/>
    </xf>
    <xf numFmtId="0" fontId="2" fillId="0" borderId="30" xfId="3" applyFont="1" applyBorder="1" applyAlignment="1">
      <alignment vertical="top"/>
    </xf>
    <xf numFmtId="0" fontId="2" fillId="0" borderId="29" xfId="3" applyFont="1" applyBorder="1" applyAlignment="1">
      <alignment horizontal="left" vertical="top"/>
    </xf>
    <xf numFmtId="0" fontId="32" fillId="0" borderId="30" xfId="3" applyFont="1" applyBorder="1" applyAlignment="1">
      <alignment horizontal="left" vertical="top"/>
    </xf>
    <xf numFmtId="0" fontId="34" fillId="0" borderId="11" xfId="3" applyFont="1" applyBorder="1" applyAlignment="1">
      <alignment horizontal="left" vertical="top"/>
    </xf>
    <xf numFmtId="0" fontId="2" fillId="0" borderId="2" xfId="3" applyFont="1" applyBorder="1" applyAlignment="1">
      <alignment vertical="top"/>
    </xf>
    <xf numFmtId="0" fontId="2" fillId="0" borderId="0" xfId="3" applyFont="1" applyAlignment="1">
      <alignment vertical="top"/>
    </xf>
    <xf numFmtId="4" fontId="2" fillId="0" borderId="0" xfId="3" applyNumberFormat="1" applyFont="1" applyAlignment="1">
      <alignment horizontal="center" vertical="top"/>
    </xf>
    <xf numFmtId="4" fontId="2" fillId="0" borderId="0" xfId="3" applyNumberFormat="1" applyFont="1" applyAlignment="1">
      <alignment vertical="top"/>
    </xf>
    <xf numFmtId="2" fontId="2" fillId="0" borderId="0" xfId="3" applyNumberFormat="1" applyFont="1" applyAlignment="1">
      <alignment vertical="top"/>
    </xf>
    <xf numFmtId="0" fontId="2" fillId="0" borderId="26" xfId="3" applyFont="1" applyBorder="1" applyAlignment="1">
      <alignment vertical="top"/>
    </xf>
    <xf numFmtId="49" fontId="2" fillId="0" borderId="0" xfId="3" applyNumberFormat="1" applyFont="1" applyAlignment="1">
      <alignment horizontal="left" vertical="top"/>
    </xf>
    <xf numFmtId="0" fontId="34" fillId="0" borderId="26" xfId="3" applyFont="1" applyBorder="1" applyAlignment="1">
      <alignment horizontal="left" vertical="top"/>
    </xf>
    <xf numFmtId="1" fontId="2" fillId="0" borderId="0" xfId="3" applyNumberFormat="1" applyFont="1" applyAlignment="1">
      <alignment vertical="top"/>
    </xf>
    <xf numFmtId="4" fontId="2" fillId="0" borderId="1" xfId="3" applyNumberFormat="1" applyFont="1" applyBorder="1" applyAlignment="1">
      <alignment horizontal="center" vertical="top"/>
    </xf>
    <xf numFmtId="0" fontId="2" fillId="0" borderId="1" xfId="3" applyFont="1" applyBorder="1" applyAlignment="1">
      <alignment horizontal="left" vertical="top"/>
    </xf>
    <xf numFmtId="0" fontId="34" fillId="0" borderId="28" xfId="3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2" fontId="37" fillId="0" borderId="0" xfId="0" applyNumberFormat="1" applyFont="1" applyAlignment="1">
      <alignment vertical="top"/>
    </xf>
    <xf numFmtId="0" fontId="37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55" fillId="0" borderId="0" xfId="0" applyFont="1" applyAlignment="1">
      <alignment vertical="top"/>
    </xf>
    <xf numFmtId="0" fontId="2" fillId="0" borderId="29" xfId="3" applyFont="1" applyBorder="1" applyAlignment="1">
      <alignment horizontal="center" vertical="top"/>
    </xf>
    <xf numFmtId="0" fontId="32" fillId="0" borderId="30" xfId="3" applyFont="1" applyBorder="1" applyAlignment="1">
      <alignment vertical="top"/>
    </xf>
    <xf numFmtId="0" fontId="2" fillId="0" borderId="30" xfId="3" applyFont="1" applyBorder="1" applyAlignment="1">
      <alignment horizontal="right" vertical="top"/>
    </xf>
    <xf numFmtId="0" fontId="34" fillId="0" borderId="11" xfId="3" applyFont="1" applyBorder="1" applyAlignment="1">
      <alignment horizontal="center" vertical="top"/>
    </xf>
    <xf numFmtId="0" fontId="2" fillId="0" borderId="0" xfId="3" applyFont="1" applyAlignment="1">
      <alignment horizontal="right" vertical="top"/>
    </xf>
    <xf numFmtId="0" fontId="34" fillId="0" borderId="26" xfId="3" applyFont="1" applyBorder="1" applyAlignment="1">
      <alignment horizontal="center" vertical="top"/>
    </xf>
    <xf numFmtId="0" fontId="2" fillId="0" borderId="1" xfId="3" applyFont="1" applyBorder="1" applyAlignment="1">
      <alignment horizontal="right" vertical="top"/>
    </xf>
    <xf numFmtId="0" fontId="34" fillId="0" borderId="28" xfId="3" applyFont="1" applyBorder="1" applyAlignment="1">
      <alignment horizontal="center" vertical="top"/>
    </xf>
    <xf numFmtId="1" fontId="7" fillId="0" borderId="0" xfId="3" applyNumberFormat="1" applyFont="1" applyAlignment="1">
      <alignment horizontal="left" vertical="top"/>
    </xf>
    <xf numFmtId="0" fontId="7" fillId="0" borderId="0" xfId="3" applyFont="1" applyAlignment="1">
      <alignment horizontal="center" vertical="top"/>
    </xf>
    <xf numFmtId="1" fontId="7" fillId="0" borderId="27" xfId="3" applyNumberFormat="1" applyFont="1" applyBorder="1" applyAlignment="1">
      <alignment horizontal="center" vertical="top"/>
    </xf>
    <xf numFmtId="0" fontId="7" fillId="0" borderId="30" xfId="3" applyFont="1" applyBorder="1" applyAlignment="1">
      <alignment horizontal="center" vertical="top"/>
    </xf>
    <xf numFmtId="0" fontId="7" fillId="0" borderId="30" xfId="3" applyFont="1" applyBorder="1" applyAlignment="1">
      <alignment horizontal="left" vertical="top"/>
    </xf>
    <xf numFmtId="49" fontId="7" fillId="0" borderId="0" xfId="3" applyNumberFormat="1" applyFont="1" applyAlignment="1">
      <alignment horizontal="center" vertical="top"/>
    </xf>
    <xf numFmtId="1" fontId="7" fillId="0" borderId="0" xfId="3" applyNumberFormat="1" applyFont="1" applyAlignment="1">
      <alignment horizontal="center" vertical="top"/>
    </xf>
    <xf numFmtId="49" fontId="2" fillId="0" borderId="0" xfId="3" applyNumberFormat="1" applyFont="1" applyAlignment="1">
      <alignment horizontal="center" vertical="top"/>
    </xf>
    <xf numFmtId="1" fontId="2" fillId="0" borderId="0" xfId="3" applyNumberFormat="1" applyFont="1" applyAlignment="1">
      <alignment horizontal="center" vertical="top"/>
    </xf>
    <xf numFmtId="0" fontId="2" fillId="0" borderId="0" xfId="3" applyFont="1" applyAlignment="1">
      <alignment horizontal="center" vertical="top"/>
    </xf>
    <xf numFmtId="1" fontId="2" fillId="0" borderId="0" xfId="3" applyNumberFormat="1" applyFont="1" applyAlignment="1">
      <alignment horizontal="left" vertical="top"/>
    </xf>
    <xf numFmtId="0" fontId="2" fillId="0" borderId="30" xfId="3" applyFont="1" applyBorder="1" applyAlignment="1">
      <alignment horizontal="center" vertical="top"/>
    </xf>
    <xf numFmtId="0" fontId="2" fillId="0" borderId="30" xfId="3" applyFont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7" fillId="0" borderId="2" xfId="3" applyFont="1" applyBorder="1" applyAlignment="1">
      <alignment horizontal="left" vertical="top"/>
    </xf>
    <xf numFmtId="0" fontId="7" fillId="0" borderId="29" xfId="3" applyFont="1" applyBorder="1" applyAlignment="1">
      <alignment horizontal="center" vertical="top"/>
    </xf>
    <xf numFmtId="0" fontId="2" fillId="0" borderId="0" xfId="3" applyFont="1" applyAlignment="1">
      <alignment horizontal="left" vertical="top"/>
    </xf>
    <xf numFmtId="0" fontId="7" fillId="0" borderId="1" xfId="3" applyFont="1" applyBorder="1" applyAlignment="1">
      <alignment horizontal="center" vertical="top"/>
    </xf>
    <xf numFmtId="0" fontId="7" fillId="0" borderId="30" xfId="3" applyFont="1" applyBorder="1" applyAlignment="1">
      <alignment horizontal="right" vertical="top"/>
    </xf>
    <xf numFmtId="0" fontId="19" fillId="0" borderId="8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7" fillId="0" borderId="0" xfId="3" applyFont="1" applyAlignment="1">
      <alignment horizontal="right" vertical="top"/>
    </xf>
    <xf numFmtId="0" fontId="2" fillId="0" borderId="0" xfId="1" applyFont="1" applyAlignment="1">
      <alignment horizontal="left" vertical="top"/>
    </xf>
    <xf numFmtId="2" fontId="7" fillId="0" borderId="0" xfId="3" applyNumberFormat="1" applyFont="1" applyAlignment="1">
      <alignment horizontal="center" vertical="top"/>
    </xf>
    <xf numFmtId="0" fontId="2" fillId="0" borderId="1" xfId="3" applyFont="1" applyBorder="1" applyAlignment="1">
      <alignment horizontal="center" vertical="top"/>
    </xf>
    <xf numFmtId="0" fontId="7" fillId="0" borderId="4" xfId="3" applyFont="1" applyBorder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2" fillId="3" borderId="0" xfId="1" applyFont="1" applyFill="1" applyAlignment="1">
      <alignment horizontal="center" vertical="top"/>
    </xf>
    <xf numFmtId="0" fontId="3" fillId="3" borderId="0" xfId="1" applyFont="1" applyFill="1" applyAlignment="1">
      <alignment vertical="top"/>
    </xf>
    <xf numFmtId="0" fontId="4" fillId="3" borderId="0" xfId="1" applyFont="1" applyFill="1" applyAlignment="1">
      <alignment vertical="top"/>
    </xf>
    <xf numFmtId="2" fontId="4" fillId="3" borderId="0" xfId="1" applyNumberFormat="1" applyFont="1" applyFill="1" applyAlignment="1">
      <alignment vertical="top"/>
    </xf>
    <xf numFmtId="43" fontId="4" fillId="3" borderId="0" xfId="2" applyFont="1" applyFill="1" applyBorder="1" applyAlignment="1">
      <alignment vertical="top"/>
    </xf>
    <xf numFmtId="1" fontId="4" fillId="3" borderId="0" xfId="1" applyNumberFormat="1" applyFont="1" applyFill="1" applyAlignment="1">
      <alignment vertical="top"/>
    </xf>
    <xf numFmtId="0" fontId="2" fillId="3" borderId="0" xfId="1" applyFont="1" applyFill="1" applyAlignment="1">
      <alignment vertical="top"/>
    </xf>
    <xf numFmtId="0" fontId="16" fillId="3" borderId="0" xfId="1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35" fillId="3" borderId="0" xfId="1" applyFont="1" applyFill="1" applyAlignment="1">
      <alignment vertical="top"/>
    </xf>
    <xf numFmtId="0" fontId="44" fillId="3" borderId="0" xfId="1" applyFont="1" applyFill="1" applyAlignment="1">
      <alignment vertical="top"/>
    </xf>
    <xf numFmtId="0" fontId="5" fillId="3" borderId="0" xfId="1" applyFont="1" applyFill="1" applyAlignment="1">
      <alignment vertical="center"/>
    </xf>
    <xf numFmtId="0" fontId="19" fillId="3" borderId="0" xfId="1" applyFont="1" applyFill="1" applyBorder="1" applyAlignment="1">
      <alignment vertical="top"/>
    </xf>
    <xf numFmtId="0" fontId="58" fillId="3" borderId="0" xfId="0" applyFont="1" applyFill="1" applyAlignment="1">
      <alignment vertical="center"/>
    </xf>
    <xf numFmtId="0" fontId="59" fillId="3" borderId="0" xfId="0" applyFont="1" applyFill="1"/>
    <xf numFmtId="0" fontId="7" fillId="3" borderId="0" xfId="0" applyFont="1" applyFill="1"/>
    <xf numFmtId="0" fontId="58" fillId="3" borderId="0" xfId="0" applyFont="1" applyFill="1"/>
    <xf numFmtId="0" fontId="11" fillId="3" borderId="0" xfId="0" applyFont="1" applyFill="1" applyAlignment="1">
      <alignment vertical="top"/>
    </xf>
    <xf numFmtId="0" fontId="11" fillId="3" borderId="13" xfId="0" applyFont="1" applyFill="1" applyBorder="1" applyAlignment="1">
      <alignment vertical="top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left" vertical="top"/>
    </xf>
    <xf numFmtId="0" fontId="5" fillId="3" borderId="13" xfId="0" applyFont="1" applyFill="1" applyBorder="1" applyAlignment="1">
      <alignment vertical="top"/>
    </xf>
    <xf numFmtId="0" fontId="55" fillId="3" borderId="0" xfId="0" applyFont="1" applyFill="1" applyAlignment="1">
      <alignment vertical="top"/>
    </xf>
    <xf numFmtId="0" fontId="58" fillId="3" borderId="23" xfId="0" applyFont="1" applyFill="1" applyBorder="1" applyAlignment="1">
      <alignment horizontal="center" vertical="center"/>
    </xf>
    <xf numFmtId="0" fontId="58" fillId="3" borderId="25" xfId="0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top"/>
    </xf>
    <xf numFmtId="0" fontId="3" fillId="3" borderId="0" xfId="1" applyFont="1" applyFill="1" applyAlignment="1">
      <alignment horizontal="center" vertical="top"/>
    </xf>
    <xf numFmtId="0" fontId="13" fillId="3" borderId="0" xfId="1" applyFont="1" applyFill="1" applyAlignment="1">
      <alignment horizontal="center" vertical="top"/>
    </xf>
    <xf numFmtId="2" fontId="13" fillId="3" borderId="0" xfId="1" applyNumberFormat="1" applyFont="1" applyFill="1" applyAlignment="1">
      <alignment vertical="top"/>
    </xf>
    <xf numFmtId="2" fontId="13" fillId="3" borderId="0" xfId="1" applyNumberFormat="1" applyFont="1" applyFill="1" applyAlignment="1">
      <alignment horizontal="center" vertical="top"/>
    </xf>
    <xf numFmtId="49" fontId="2" fillId="3" borderId="0" xfId="1" applyNumberFormat="1" applyFont="1" applyFill="1" applyAlignment="1">
      <alignment horizontal="center" vertical="top"/>
    </xf>
    <xf numFmtId="43" fontId="13" fillId="3" borderId="0" xfId="2" applyFont="1" applyFill="1" applyAlignment="1">
      <alignment horizontal="center" vertical="top"/>
    </xf>
    <xf numFmtId="0" fontId="10" fillId="3" borderId="32" xfId="1" applyFont="1" applyFill="1" applyBorder="1" applyAlignment="1">
      <alignment horizontal="center" vertical="top"/>
    </xf>
    <xf numFmtId="0" fontId="10" fillId="3" borderId="16" xfId="1" applyFont="1" applyFill="1" applyBorder="1" applyAlignment="1">
      <alignment horizontal="center" vertical="top"/>
    </xf>
    <xf numFmtId="2" fontId="10" fillId="3" borderId="16" xfId="1" applyNumberFormat="1" applyFont="1" applyFill="1" applyBorder="1" applyAlignment="1">
      <alignment horizontal="center" vertical="top"/>
    </xf>
    <xf numFmtId="0" fontId="10" fillId="3" borderId="16" xfId="1" applyFont="1" applyFill="1" applyBorder="1" applyAlignment="1">
      <alignment vertical="top"/>
    </xf>
    <xf numFmtId="49" fontId="10" fillId="3" borderId="16" xfId="1" applyNumberFormat="1" applyFont="1" applyFill="1" applyBorder="1" applyAlignment="1">
      <alignment horizontal="center" vertical="top"/>
    </xf>
    <xf numFmtId="43" fontId="10" fillId="3" borderId="16" xfId="2" applyFont="1" applyFill="1" applyBorder="1" applyAlignment="1">
      <alignment horizontal="center" vertical="top"/>
    </xf>
    <xf numFmtId="2" fontId="10" fillId="3" borderId="16" xfId="2" applyNumberFormat="1" applyFont="1" applyFill="1" applyBorder="1" applyAlignment="1">
      <alignment horizontal="center" vertical="top"/>
    </xf>
    <xf numFmtId="0" fontId="10" fillId="3" borderId="16" xfId="1" applyFont="1" applyFill="1" applyBorder="1" applyAlignment="1">
      <alignment horizontal="left" vertical="top" wrapText="1"/>
    </xf>
    <xf numFmtId="0" fontId="10" fillId="3" borderId="16" xfId="1" applyFont="1" applyFill="1" applyBorder="1" applyAlignment="1">
      <alignment horizontal="center" vertical="top" wrapText="1"/>
    </xf>
    <xf numFmtId="0" fontId="10" fillId="3" borderId="16" xfId="1" applyFont="1" applyFill="1" applyBorder="1" applyAlignment="1">
      <alignment vertical="top" wrapText="1"/>
    </xf>
    <xf numFmtId="0" fontId="11" fillId="3" borderId="32" xfId="1" applyFont="1" applyFill="1" applyBorder="1" applyAlignment="1">
      <alignment horizontal="center" vertical="top"/>
    </xf>
    <xf numFmtId="0" fontId="15" fillId="3" borderId="16" xfId="1" applyFont="1" applyFill="1" applyBorder="1" applyAlignment="1">
      <alignment horizontal="center" vertical="top"/>
    </xf>
    <xf numFmtId="0" fontId="16" fillId="3" borderId="16" xfId="1" applyFont="1" applyFill="1" applyBorder="1" applyAlignment="1">
      <alignment horizontal="center" vertical="top"/>
    </xf>
    <xf numFmtId="4" fontId="16" fillId="3" borderId="16" xfId="1" applyNumberFormat="1" applyFont="1" applyFill="1" applyBorder="1" applyAlignment="1">
      <alignment horizontal="center" vertical="top"/>
    </xf>
    <xf numFmtId="2" fontId="16" fillId="3" borderId="16" xfId="1" applyNumberFormat="1" applyFont="1" applyFill="1" applyBorder="1" applyAlignment="1">
      <alignment horizontal="center" vertical="top"/>
    </xf>
    <xf numFmtId="2" fontId="17" fillId="3" borderId="16" xfId="1" applyNumberFormat="1" applyFont="1" applyFill="1" applyBorder="1" applyAlignment="1">
      <alignment vertical="top"/>
    </xf>
    <xf numFmtId="0" fontId="11" fillId="3" borderId="16" xfId="1" applyFont="1" applyFill="1" applyBorder="1" applyAlignment="1">
      <alignment horizontal="center" vertical="top"/>
    </xf>
    <xf numFmtId="43" fontId="16" fillId="3" borderId="16" xfId="2" applyFont="1" applyFill="1" applyBorder="1" applyAlignment="1">
      <alignment horizontal="center" vertical="top"/>
    </xf>
    <xf numFmtId="0" fontId="16" fillId="3" borderId="16" xfId="1" applyFont="1" applyFill="1" applyBorder="1" applyAlignment="1">
      <alignment horizontal="center" vertical="top" wrapText="1"/>
    </xf>
    <xf numFmtId="2" fontId="16" fillId="3" borderId="16" xfId="1" applyNumberFormat="1" applyFont="1" applyFill="1" applyBorder="1" applyAlignment="1">
      <alignment vertical="top"/>
    </xf>
    <xf numFmtId="1" fontId="16" fillId="3" borderId="16" xfId="1" applyNumberFormat="1" applyFont="1" applyFill="1" applyBorder="1" applyAlignment="1">
      <alignment horizontal="center" vertical="top"/>
    </xf>
    <xf numFmtId="0" fontId="8" fillId="3" borderId="32" xfId="1" applyFont="1" applyFill="1" applyBorder="1" applyAlignment="1">
      <alignment horizontal="center" vertical="top"/>
    </xf>
    <xf numFmtId="0" fontId="8" fillId="3" borderId="16" xfId="1" applyFont="1" applyFill="1" applyBorder="1" applyAlignment="1">
      <alignment horizontal="center" vertical="top"/>
    </xf>
    <xf numFmtId="4" fontId="8" fillId="3" borderId="16" xfId="1" applyNumberFormat="1" applyFont="1" applyFill="1" applyBorder="1" applyAlignment="1">
      <alignment horizontal="center" vertical="top"/>
    </xf>
    <xf numFmtId="2" fontId="8" fillId="3" borderId="16" xfId="1" applyNumberFormat="1" applyFont="1" applyFill="1" applyBorder="1" applyAlignment="1">
      <alignment horizontal="center" vertical="top"/>
    </xf>
    <xf numFmtId="0" fontId="8" fillId="3" borderId="16" xfId="1" applyFont="1" applyFill="1" applyBorder="1" applyAlignment="1">
      <alignment vertical="top"/>
    </xf>
    <xf numFmtId="43" fontId="8" fillId="3" borderId="16" xfId="2" applyFont="1" applyFill="1" applyBorder="1" applyAlignment="1">
      <alignment horizontal="center" vertical="top"/>
    </xf>
    <xf numFmtId="4" fontId="10" fillId="3" borderId="16" xfId="1" applyNumberFormat="1" applyFont="1" applyFill="1" applyBorder="1" applyAlignment="1">
      <alignment horizontal="center" vertical="top"/>
    </xf>
    <xf numFmtId="0" fontId="10" fillId="3" borderId="16" xfId="1" applyFont="1" applyFill="1" applyBorder="1" applyAlignment="1">
      <alignment horizontal="left" vertical="top"/>
    </xf>
    <xf numFmtId="0" fontId="10" fillId="3" borderId="32" xfId="1" applyFont="1" applyFill="1" applyBorder="1" applyAlignment="1">
      <alignment horizontal="left" vertical="top"/>
    </xf>
    <xf numFmtId="4" fontId="10" fillId="3" borderId="16" xfId="1" applyNumberFormat="1" applyFont="1" applyFill="1" applyBorder="1" applyAlignment="1">
      <alignment horizontal="left" vertical="top"/>
    </xf>
    <xf numFmtId="2" fontId="10" fillId="3" borderId="16" xfId="1" applyNumberFormat="1" applyFont="1" applyFill="1" applyBorder="1" applyAlignment="1">
      <alignment horizontal="left" vertical="top"/>
    </xf>
    <xf numFmtId="43" fontId="10" fillId="3" borderId="16" xfId="2" applyFont="1" applyFill="1" applyBorder="1" applyAlignment="1">
      <alignment horizontal="left" vertical="top"/>
    </xf>
    <xf numFmtId="1" fontId="10" fillId="3" borderId="16" xfId="1" applyNumberFormat="1" applyFont="1" applyFill="1" applyBorder="1" applyAlignment="1">
      <alignment horizontal="left" vertical="top"/>
    </xf>
    <xf numFmtId="0" fontId="8" fillId="3" borderId="32" xfId="1" applyFont="1" applyFill="1" applyBorder="1" applyAlignment="1">
      <alignment horizontal="left" vertical="top"/>
    </xf>
    <xf numFmtId="0" fontId="8" fillId="3" borderId="16" xfId="1" applyFont="1" applyFill="1" applyBorder="1" applyAlignment="1">
      <alignment horizontal="left" vertical="top"/>
    </xf>
    <xf numFmtId="2" fontId="8" fillId="3" borderId="16" xfId="1" applyNumberFormat="1" applyFont="1" applyFill="1" applyBorder="1" applyAlignment="1">
      <alignment horizontal="left" vertical="top"/>
    </xf>
    <xf numFmtId="4" fontId="8" fillId="3" borderId="16" xfId="1" applyNumberFormat="1" applyFont="1" applyFill="1" applyBorder="1" applyAlignment="1">
      <alignment horizontal="left" vertical="top"/>
    </xf>
    <xf numFmtId="43" fontId="8" fillId="3" borderId="16" xfId="2" applyFont="1" applyFill="1" applyBorder="1" applyAlignment="1">
      <alignment horizontal="left" vertical="top"/>
    </xf>
    <xf numFmtId="0" fontId="8" fillId="3" borderId="16" xfId="1" applyFont="1" applyFill="1" applyBorder="1" applyAlignment="1">
      <alignment horizontal="left" vertical="top" wrapText="1"/>
    </xf>
    <xf numFmtId="0" fontId="20" fillId="3" borderId="32" xfId="1" applyFont="1" applyFill="1" applyBorder="1" applyAlignment="1">
      <alignment horizontal="left" vertical="top"/>
    </xf>
    <xf numFmtId="0" fontId="20" fillId="3" borderId="16" xfId="1" applyFont="1" applyFill="1" applyBorder="1" applyAlignment="1">
      <alignment horizontal="left" vertical="top"/>
    </xf>
    <xf numFmtId="4" fontId="20" fillId="3" borderId="16" xfId="1" applyNumberFormat="1" applyFont="1" applyFill="1" applyBorder="1" applyAlignment="1">
      <alignment horizontal="left" vertical="top"/>
    </xf>
    <xf numFmtId="2" fontId="20" fillId="3" borderId="16" xfId="1" applyNumberFormat="1" applyFont="1" applyFill="1" applyBorder="1" applyAlignment="1">
      <alignment horizontal="left" vertical="top"/>
    </xf>
    <xf numFmtId="43" fontId="20" fillId="3" borderId="16" xfId="2" applyFont="1" applyFill="1" applyBorder="1" applyAlignment="1">
      <alignment horizontal="left" vertical="top"/>
    </xf>
    <xf numFmtId="1" fontId="8" fillId="3" borderId="16" xfId="1" applyNumberFormat="1" applyFont="1" applyFill="1" applyBorder="1" applyAlignment="1">
      <alignment horizontal="left" vertical="top"/>
    </xf>
    <xf numFmtId="2" fontId="10" fillId="3" borderId="16" xfId="1" applyNumberFormat="1" applyFont="1" applyFill="1" applyBorder="1" applyAlignment="1">
      <alignment vertical="top"/>
    </xf>
    <xf numFmtId="49" fontId="10" fillId="3" borderId="16" xfId="2" applyNumberFormat="1" applyFont="1" applyFill="1" applyBorder="1" applyAlignment="1">
      <alignment horizontal="left" vertical="top"/>
    </xf>
    <xf numFmtId="1" fontId="10" fillId="3" borderId="16" xfId="1" applyNumberFormat="1" applyFont="1" applyFill="1" applyBorder="1" applyAlignment="1">
      <alignment horizontal="center" vertical="top"/>
    </xf>
    <xf numFmtId="0" fontId="22" fillId="3" borderId="32" xfId="1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22" fillId="3" borderId="16" xfId="1" applyFont="1" applyFill="1" applyBorder="1" applyAlignment="1">
      <alignment horizontal="center" vertical="center"/>
    </xf>
    <xf numFmtId="0" fontId="22" fillId="3" borderId="16" xfId="1" applyFont="1" applyFill="1" applyBorder="1" applyAlignment="1">
      <alignment vertical="center"/>
    </xf>
    <xf numFmtId="43" fontId="22" fillId="3" borderId="16" xfId="2" applyFont="1" applyFill="1" applyBorder="1" applyAlignment="1">
      <alignment horizontal="center" vertical="center"/>
    </xf>
    <xf numFmtId="0" fontId="22" fillId="3" borderId="16" xfId="1" applyFont="1" applyFill="1" applyBorder="1" applyAlignment="1">
      <alignment horizontal="center" vertical="center" wrapText="1"/>
    </xf>
    <xf numFmtId="2" fontId="8" fillId="3" borderId="16" xfId="2" applyNumberFormat="1" applyFont="1" applyFill="1" applyBorder="1" applyAlignment="1">
      <alignment horizontal="left" vertical="top"/>
    </xf>
    <xf numFmtId="43" fontId="10" fillId="3" borderId="16" xfId="1" applyNumberFormat="1" applyFont="1" applyFill="1" applyBorder="1" applyAlignment="1">
      <alignment horizontal="left" vertical="top"/>
    </xf>
    <xf numFmtId="2" fontId="10" fillId="3" borderId="16" xfId="2" applyNumberFormat="1" applyFont="1" applyFill="1" applyBorder="1" applyAlignment="1">
      <alignment horizontal="left" vertical="top"/>
    </xf>
    <xf numFmtId="49" fontId="10" fillId="3" borderId="16" xfId="1" applyNumberFormat="1" applyFont="1" applyFill="1" applyBorder="1" applyAlignment="1">
      <alignment horizontal="left" vertical="top"/>
    </xf>
    <xf numFmtId="0" fontId="10" fillId="3" borderId="32" xfId="1" applyFont="1" applyFill="1" applyBorder="1" applyAlignment="1">
      <alignment vertical="top"/>
    </xf>
    <xf numFmtId="49" fontId="10" fillId="3" borderId="16" xfId="1" applyNumberFormat="1" applyFont="1" applyFill="1" applyBorder="1" applyAlignment="1">
      <alignment vertical="top"/>
    </xf>
    <xf numFmtId="43" fontId="10" fillId="3" borderId="16" xfId="2" applyFont="1" applyFill="1" applyBorder="1" applyAlignment="1">
      <alignment vertical="top"/>
    </xf>
    <xf numFmtId="2" fontId="10" fillId="3" borderId="16" xfId="2" applyNumberFormat="1" applyFont="1" applyFill="1" applyBorder="1" applyAlignment="1">
      <alignment vertical="top"/>
    </xf>
    <xf numFmtId="17" fontId="8" fillId="3" borderId="16" xfId="1" applyNumberFormat="1" applyFont="1" applyFill="1" applyBorder="1" applyAlignment="1">
      <alignment horizontal="left" vertical="top"/>
    </xf>
    <xf numFmtId="0" fontId="10" fillId="3" borderId="3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vertical="center"/>
    </xf>
    <xf numFmtId="187" fontId="10" fillId="3" borderId="16" xfId="5" applyNumberFormat="1" applyFont="1" applyFill="1" applyBorder="1" applyAlignment="1">
      <alignment horizontal="left" vertical="center"/>
    </xf>
    <xf numFmtId="43" fontId="10" fillId="3" borderId="16" xfId="5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/>
    </xf>
    <xf numFmtId="0" fontId="58" fillId="3" borderId="16" xfId="0" applyFont="1" applyFill="1" applyBorder="1" applyAlignment="1">
      <alignment horizontal="center" vertical="center"/>
    </xf>
    <xf numFmtId="43" fontId="10" fillId="3" borderId="16" xfId="5" applyFont="1" applyFill="1" applyBorder="1" applyAlignment="1">
      <alignment horizontal="right" vertical="center"/>
    </xf>
    <xf numFmtId="4" fontId="58" fillId="3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4" fontId="58" fillId="3" borderId="16" xfId="0" applyNumberFormat="1" applyFont="1" applyFill="1" applyBorder="1" applyAlignment="1">
      <alignment vertical="center"/>
    </xf>
    <xf numFmtId="0" fontId="58" fillId="3" borderId="16" xfId="0" applyFont="1" applyFill="1" applyBorder="1" applyAlignment="1">
      <alignment horizontal="left" vertical="center"/>
    </xf>
    <xf numFmtId="43" fontId="58" fillId="3" borderId="16" xfId="5" applyFont="1" applyFill="1" applyBorder="1" applyAlignment="1">
      <alignment horizontal="center" vertical="center"/>
    </xf>
    <xf numFmtId="4" fontId="58" fillId="3" borderId="16" xfId="0" applyNumberFormat="1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horizontal="center" vertical="center"/>
    </xf>
    <xf numFmtId="0" fontId="44" fillId="3" borderId="32" xfId="0" applyFont="1" applyFill="1" applyBorder="1" applyAlignment="1">
      <alignment horizontal="center" vertical="center"/>
    </xf>
    <xf numFmtId="0" fontId="59" fillId="3" borderId="16" xfId="0" applyFont="1" applyFill="1" applyBorder="1" applyAlignment="1">
      <alignment horizontal="center" vertical="center"/>
    </xf>
    <xf numFmtId="4" fontId="59" fillId="3" borderId="16" xfId="0" applyNumberFormat="1" applyFont="1" applyFill="1" applyBorder="1" applyAlignment="1">
      <alignment horizontal="center" vertical="center"/>
    </xf>
    <xf numFmtId="4" fontId="59" fillId="3" borderId="16" xfId="0" applyNumberFormat="1" applyFont="1" applyFill="1" applyBorder="1" applyAlignment="1">
      <alignment vertical="center"/>
    </xf>
    <xf numFmtId="0" fontId="44" fillId="3" borderId="16" xfId="0" applyFont="1" applyFill="1" applyBorder="1" applyAlignment="1">
      <alignment horizontal="center" vertical="center"/>
    </xf>
    <xf numFmtId="0" fontId="58" fillId="3" borderId="16" xfId="0" applyFont="1" applyFill="1" applyBorder="1" applyAlignment="1">
      <alignment horizontal="left" vertical="center" wrapText="1"/>
    </xf>
    <xf numFmtId="43" fontId="59" fillId="3" borderId="16" xfId="5" applyFont="1" applyFill="1" applyBorder="1" applyAlignment="1">
      <alignment horizontal="center" vertical="center"/>
    </xf>
    <xf numFmtId="4" fontId="59" fillId="3" borderId="16" xfId="0" applyNumberFormat="1" applyFont="1" applyFill="1" applyBorder="1" applyAlignment="1">
      <alignment horizontal="right" vertical="center"/>
    </xf>
    <xf numFmtId="0" fontId="11" fillId="3" borderId="32" xfId="0" applyFont="1" applyFill="1" applyBorder="1" applyAlignment="1">
      <alignment horizontal="center" vertical="center"/>
    </xf>
    <xf numFmtId="4" fontId="16" fillId="3" borderId="16" xfId="0" applyNumberFormat="1" applyFont="1" applyFill="1" applyBorder="1" applyAlignment="1">
      <alignment horizontal="center" vertical="center"/>
    </xf>
    <xf numFmtId="4" fontId="16" fillId="3" borderId="16" xfId="0" applyNumberFormat="1" applyFont="1" applyFill="1" applyBorder="1" applyAlignment="1">
      <alignment vertical="center"/>
    </xf>
    <xf numFmtId="0" fontId="16" fillId="3" borderId="16" xfId="0" applyFont="1" applyFill="1" applyBorder="1" applyAlignment="1">
      <alignment horizontal="left" vertical="center" wrapText="1"/>
    </xf>
    <xf numFmtId="43" fontId="16" fillId="3" borderId="16" xfId="5" applyFont="1" applyFill="1" applyBorder="1" applyAlignment="1">
      <alignment horizontal="center" vertical="center"/>
    </xf>
    <xf numFmtId="4" fontId="16" fillId="3" borderId="16" xfId="0" applyNumberFormat="1" applyFont="1" applyFill="1" applyBorder="1" applyAlignment="1">
      <alignment horizontal="right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vertical="center"/>
    </xf>
    <xf numFmtId="0" fontId="11" fillId="3" borderId="32" xfId="0" applyFont="1" applyFill="1" applyBorder="1" applyAlignment="1">
      <alignment horizontal="left" vertical="top"/>
    </xf>
    <xf numFmtId="0" fontId="11" fillId="3" borderId="16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left" vertical="top"/>
    </xf>
    <xf numFmtId="0" fontId="11" fillId="3" borderId="16" xfId="0" applyFont="1" applyFill="1" applyBorder="1" applyAlignment="1">
      <alignment horizontal="center" vertical="top"/>
    </xf>
    <xf numFmtId="2" fontId="11" fillId="3" borderId="16" xfId="0" applyNumberFormat="1" applyFont="1" applyFill="1" applyBorder="1" applyAlignment="1">
      <alignment horizontal="center" vertical="top"/>
    </xf>
    <xf numFmtId="2" fontId="11" fillId="3" borderId="16" xfId="0" applyNumberFormat="1" applyFont="1" applyFill="1" applyBorder="1" applyAlignment="1">
      <alignment horizontal="left" vertical="top"/>
    </xf>
    <xf numFmtId="43" fontId="11" fillId="3" borderId="16" xfId="5" applyFont="1" applyFill="1" applyBorder="1" applyAlignment="1">
      <alignment horizontal="center" vertical="top"/>
    </xf>
    <xf numFmtId="43" fontId="11" fillId="3" borderId="16" xfId="5" applyFont="1" applyFill="1" applyBorder="1" applyAlignment="1">
      <alignment horizontal="left" vertical="top"/>
    </xf>
    <xf numFmtId="2" fontId="11" fillId="3" borderId="16" xfId="5" applyNumberFormat="1" applyFont="1" applyFill="1" applyBorder="1" applyAlignment="1">
      <alignment horizontal="right" vertical="top"/>
    </xf>
    <xf numFmtId="2" fontId="11" fillId="3" borderId="16" xfId="5" applyNumberFormat="1" applyFont="1" applyFill="1" applyBorder="1" applyAlignment="1">
      <alignment horizontal="left" vertical="top"/>
    </xf>
    <xf numFmtId="0" fontId="5" fillId="3" borderId="32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2" fontId="5" fillId="3" borderId="16" xfId="0" applyNumberFormat="1" applyFont="1" applyFill="1" applyBorder="1" applyAlignment="1">
      <alignment horizontal="center" vertical="top"/>
    </xf>
    <xf numFmtId="2" fontId="5" fillId="3" borderId="16" xfId="0" applyNumberFormat="1" applyFont="1" applyFill="1" applyBorder="1" applyAlignment="1">
      <alignment vertical="top"/>
    </xf>
    <xf numFmtId="43" fontId="5" fillId="3" borderId="16" xfId="5" applyFont="1" applyFill="1" applyBorder="1" applyAlignment="1">
      <alignment horizontal="center" vertical="top"/>
    </xf>
    <xf numFmtId="2" fontId="5" fillId="3" borderId="16" xfId="0" applyNumberFormat="1" applyFont="1" applyFill="1" applyBorder="1" applyAlignment="1">
      <alignment horizontal="right" vertical="top"/>
    </xf>
    <xf numFmtId="0" fontId="5" fillId="3" borderId="32" xfId="0" applyFont="1" applyFill="1" applyBorder="1" applyAlignment="1">
      <alignment horizontal="left" vertical="top"/>
    </xf>
    <xf numFmtId="0" fontId="5" fillId="3" borderId="16" xfId="0" applyFont="1" applyFill="1" applyBorder="1" applyAlignment="1">
      <alignment horizontal="left" vertical="top"/>
    </xf>
    <xf numFmtId="2" fontId="5" fillId="3" borderId="16" xfId="0" applyNumberFormat="1" applyFont="1" applyFill="1" applyBorder="1" applyAlignment="1">
      <alignment horizontal="left" vertical="top"/>
    </xf>
    <xf numFmtId="43" fontId="5" fillId="3" borderId="16" xfId="5" applyFont="1" applyFill="1" applyBorder="1" applyAlignment="1">
      <alignment horizontal="left" vertical="top"/>
    </xf>
    <xf numFmtId="0" fontId="8" fillId="3" borderId="32" xfId="0" applyFont="1" applyFill="1" applyBorder="1" applyAlignment="1">
      <alignment vertical="top"/>
    </xf>
    <xf numFmtId="0" fontId="8" fillId="3" borderId="16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/>
    </xf>
    <xf numFmtId="43" fontId="8" fillId="3" borderId="16" xfId="5" applyFont="1" applyFill="1" applyBorder="1" applyAlignment="1">
      <alignment horizontal="center" vertical="top"/>
    </xf>
    <xf numFmtId="2" fontId="8" fillId="3" borderId="16" xfId="0" applyNumberFormat="1" applyFont="1" applyFill="1" applyBorder="1" applyAlignment="1">
      <alignment vertical="top"/>
    </xf>
    <xf numFmtId="2" fontId="8" fillId="3" borderId="16" xfId="0" applyNumberFormat="1" applyFont="1" applyFill="1" applyBorder="1" applyAlignment="1">
      <alignment horizontal="center" vertical="top"/>
    </xf>
    <xf numFmtId="0" fontId="8" fillId="3" borderId="16" xfId="0" applyFont="1" applyFill="1" applyBorder="1" applyAlignment="1">
      <alignment vertical="top" wrapText="1"/>
    </xf>
    <xf numFmtId="2" fontId="8" fillId="3" borderId="16" xfId="0" applyNumberFormat="1" applyFont="1" applyFill="1" applyBorder="1" applyAlignment="1">
      <alignment horizontal="right" vertical="top"/>
    </xf>
    <xf numFmtId="43" fontId="8" fillId="3" borderId="16" xfId="5" applyFont="1" applyFill="1" applyBorder="1" applyAlignment="1">
      <alignment vertical="top"/>
    </xf>
    <xf numFmtId="0" fontId="20" fillId="3" borderId="32" xfId="0" applyFont="1" applyFill="1" applyBorder="1" applyAlignment="1">
      <alignment vertical="top"/>
    </xf>
    <xf numFmtId="0" fontId="20" fillId="3" borderId="16" xfId="0" applyFont="1" applyFill="1" applyBorder="1" applyAlignment="1">
      <alignment vertical="top"/>
    </xf>
    <xf numFmtId="0" fontId="20" fillId="3" borderId="16" xfId="0" applyFont="1" applyFill="1" applyBorder="1" applyAlignment="1">
      <alignment horizontal="center" vertical="top"/>
    </xf>
    <xf numFmtId="2" fontId="20" fillId="3" borderId="16" xfId="0" applyNumberFormat="1" applyFont="1" applyFill="1" applyBorder="1" applyAlignment="1">
      <alignment horizontal="center" vertical="top"/>
    </xf>
    <xf numFmtId="2" fontId="20" fillId="3" borderId="16" xfId="0" applyNumberFormat="1" applyFont="1" applyFill="1" applyBorder="1" applyAlignment="1">
      <alignment vertical="top"/>
    </xf>
    <xf numFmtId="43" fontId="20" fillId="3" borderId="16" xfId="5" applyFont="1" applyFill="1" applyBorder="1" applyAlignment="1">
      <alignment horizontal="center" vertical="top"/>
    </xf>
    <xf numFmtId="43" fontId="20" fillId="3" borderId="16" xfId="5" applyFont="1" applyFill="1" applyBorder="1" applyAlignment="1">
      <alignment vertical="top"/>
    </xf>
    <xf numFmtId="2" fontId="20" fillId="3" borderId="16" xfId="0" applyNumberFormat="1" applyFont="1" applyFill="1" applyBorder="1" applyAlignment="1">
      <alignment horizontal="right" vertical="top"/>
    </xf>
    <xf numFmtId="0" fontId="10" fillId="3" borderId="32" xfId="0" applyFont="1" applyFill="1" applyBorder="1" applyAlignment="1">
      <alignment vertical="top"/>
    </xf>
    <xf numFmtId="0" fontId="10" fillId="3" borderId="16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vertical="top"/>
    </xf>
    <xf numFmtId="0" fontId="10" fillId="3" borderId="16" xfId="0" applyFont="1" applyFill="1" applyBorder="1" applyAlignment="1">
      <alignment horizontal="center" vertical="top"/>
    </xf>
    <xf numFmtId="43" fontId="10" fillId="3" borderId="16" xfId="5" applyFont="1" applyFill="1" applyBorder="1" applyAlignment="1">
      <alignment horizontal="center" vertical="top"/>
    </xf>
    <xf numFmtId="2" fontId="10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wrapText="1"/>
    </xf>
    <xf numFmtId="0" fontId="10" fillId="3" borderId="32" xfId="0" applyFont="1" applyFill="1" applyBorder="1" applyAlignment="1">
      <alignment horizontal="left" vertical="top"/>
    </xf>
    <xf numFmtId="0" fontId="10" fillId="3" borderId="16" xfId="0" applyFont="1" applyFill="1" applyBorder="1" applyAlignment="1">
      <alignment horizontal="left" vertical="top"/>
    </xf>
    <xf numFmtId="2" fontId="10" fillId="3" borderId="16" xfId="0" applyNumberFormat="1" applyFont="1" applyFill="1" applyBorder="1" applyAlignment="1">
      <alignment horizontal="center" vertical="top"/>
    </xf>
    <xf numFmtId="2" fontId="10" fillId="3" borderId="16" xfId="0" applyNumberFormat="1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2" fontId="8" fillId="3" borderId="16" xfId="0" applyNumberFormat="1" applyFont="1" applyFill="1" applyBorder="1" applyAlignment="1">
      <alignment horizontal="left" vertical="top"/>
    </xf>
    <xf numFmtId="2" fontId="8" fillId="3" borderId="16" xfId="5" applyNumberFormat="1" applyFont="1" applyFill="1" applyBorder="1" applyAlignment="1">
      <alignment horizontal="center" vertical="top"/>
    </xf>
    <xf numFmtId="2" fontId="8" fillId="3" borderId="16" xfId="5" applyNumberFormat="1" applyFont="1" applyFill="1" applyBorder="1" applyAlignment="1">
      <alignment horizontal="right" vertical="top"/>
    </xf>
    <xf numFmtId="43" fontId="8" fillId="3" borderId="16" xfId="5" applyFont="1" applyFill="1" applyBorder="1" applyAlignment="1">
      <alignment horizontal="left" vertical="top"/>
    </xf>
    <xf numFmtId="4" fontId="10" fillId="3" borderId="16" xfId="0" applyNumberFormat="1" applyFont="1" applyFill="1" applyBorder="1" applyAlignment="1">
      <alignment vertical="center"/>
    </xf>
    <xf numFmtId="0" fontId="10" fillId="3" borderId="23" xfId="1" applyFont="1" applyFill="1" applyBorder="1" applyAlignment="1">
      <alignment vertical="top"/>
    </xf>
    <xf numFmtId="0" fontId="10" fillId="3" borderId="23" xfId="1" applyFont="1" applyFill="1" applyBorder="1" applyAlignment="1">
      <alignment vertical="top" wrapText="1"/>
    </xf>
    <xf numFmtId="0" fontId="18" fillId="3" borderId="23" xfId="1" applyFont="1" applyFill="1" applyBorder="1" applyAlignment="1">
      <alignment vertical="top"/>
    </xf>
    <xf numFmtId="0" fontId="16" fillId="3" borderId="23" xfId="1" applyFont="1" applyFill="1" applyBorder="1" applyAlignment="1">
      <alignment horizontal="center" vertical="top" wrapText="1"/>
    </xf>
    <xf numFmtId="0" fontId="16" fillId="3" borderId="23" xfId="1" applyFont="1" applyFill="1" applyBorder="1" applyAlignment="1">
      <alignment vertical="top"/>
    </xf>
    <xf numFmtId="0" fontId="8" fillId="3" borderId="23" xfId="1" applyFont="1" applyFill="1" applyBorder="1" applyAlignment="1">
      <alignment vertical="top"/>
    </xf>
    <xf numFmtId="0" fontId="10" fillId="3" borderId="23" xfId="1" applyFont="1" applyFill="1" applyBorder="1" applyAlignment="1">
      <alignment horizontal="left" vertical="top"/>
    </xf>
    <xf numFmtId="0" fontId="10" fillId="3" borderId="23" xfId="1" applyFont="1" applyFill="1" applyBorder="1" applyAlignment="1">
      <alignment horizontal="left" vertical="top" wrapText="1"/>
    </xf>
    <xf numFmtId="0" fontId="8" fillId="3" borderId="23" xfId="1" applyFont="1" applyFill="1" applyBorder="1" applyAlignment="1">
      <alignment horizontal="left" vertical="top"/>
    </xf>
    <xf numFmtId="0" fontId="8" fillId="3" borderId="23" xfId="1" applyFont="1" applyFill="1" applyBorder="1" applyAlignment="1">
      <alignment horizontal="left" vertical="top" wrapText="1"/>
    </xf>
    <xf numFmtId="0" fontId="20" fillId="3" borderId="23" xfId="1" applyFont="1" applyFill="1" applyBorder="1" applyAlignment="1">
      <alignment horizontal="left" vertical="top"/>
    </xf>
    <xf numFmtId="43" fontId="10" fillId="3" borderId="23" xfId="2" applyFont="1" applyFill="1" applyBorder="1" applyAlignment="1">
      <alignment horizontal="left" vertical="top" wrapText="1"/>
    </xf>
    <xf numFmtId="0" fontId="22" fillId="3" borderId="23" xfId="1" applyFont="1" applyFill="1" applyBorder="1" applyAlignment="1">
      <alignment vertical="center"/>
    </xf>
    <xf numFmtId="0" fontId="10" fillId="3" borderId="23" xfId="1" applyFont="1" applyFill="1" applyBorder="1" applyAlignment="1">
      <alignment horizontal="center" vertical="top"/>
    </xf>
    <xf numFmtId="0" fontId="58" fillId="3" borderId="23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top"/>
    </xf>
    <xf numFmtId="0" fontId="16" fillId="3" borderId="23" xfId="0" applyFont="1" applyFill="1" applyBorder="1" applyAlignment="1">
      <alignment horizontal="center" vertical="top" wrapText="1"/>
    </xf>
    <xf numFmtId="0" fontId="36" fillId="3" borderId="23" xfId="0" applyFont="1" applyFill="1" applyBorder="1" applyAlignment="1">
      <alignment horizontal="center" vertical="top"/>
    </xf>
    <xf numFmtId="0" fontId="60" fillId="3" borderId="23" xfId="0" applyFont="1" applyFill="1" applyBorder="1" applyAlignment="1">
      <alignment horizontal="center" vertical="top"/>
    </xf>
    <xf numFmtId="0" fontId="60" fillId="3" borderId="23" xfId="0" applyFont="1" applyFill="1" applyBorder="1" applyAlignment="1">
      <alignment horizontal="center" vertical="top" wrapText="1"/>
    </xf>
    <xf numFmtId="0" fontId="61" fillId="3" borderId="23" xfId="0" applyFont="1" applyFill="1" applyBorder="1" applyAlignment="1">
      <alignment horizontal="center" vertical="top"/>
    </xf>
    <xf numFmtId="0" fontId="58" fillId="3" borderId="23" xfId="0" applyFont="1" applyFill="1" applyBorder="1" applyAlignment="1">
      <alignment horizontal="center" vertical="top"/>
    </xf>
    <xf numFmtId="0" fontId="10" fillId="3" borderId="33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4" fontId="10" fillId="3" borderId="18" xfId="0" applyNumberFormat="1" applyFont="1" applyFill="1" applyBorder="1" applyAlignment="1">
      <alignment horizontal="center" vertical="center"/>
    </xf>
    <xf numFmtId="4" fontId="10" fillId="3" borderId="18" xfId="0" applyNumberFormat="1" applyFont="1" applyFill="1" applyBorder="1" applyAlignment="1">
      <alignment vertical="center"/>
    </xf>
    <xf numFmtId="0" fontId="10" fillId="3" borderId="18" xfId="0" applyFont="1" applyFill="1" applyBorder="1" applyAlignment="1">
      <alignment horizontal="center" vertical="center" wrapText="1"/>
    </xf>
    <xf numFmtId="43" fontId="10" fillId="3" borderId="18" xfId="5" applyFont="1" applyFill="1" applyBorder="1" applyAlignment="1">
      <alignment horizontal="center" vertical="center"/>
    </xf>
    <xf numFmtId="43" fontId="10" fillId="3" borderId="18" xfId="5" applyFont="1" applyFill="1" applyBorder="1" applyAlignment="1">
      <alignment horizontal="right" vertical="center"/>
    </xf>
    <xf numFmtId="0" fontId="10" fillId="3" borderId="34" xfId="1" applyFont="1" applyFill="1" applyBorder="1" applyAlignment="1">
      <alignment horizontal="center" vertical="top"/>
    </xf>
    <xf numFmtId="0" fontId="10" fillId="3" borderId="17" xfId="1" applyFont="1" applyFill="1" applyBorder="1" applyAlignment="1">
      <alignment horizontal="center" vertical="top"/>
    </xf>
    <xf numFmtId="2" fontId="10" fillId="3" borderId="17" xfId="1" applyNumberFormat="1" applyFont="1" applyFill="1" applyBorder="1" applyAlignment="1">
      <alignment horizontal="center" vertical="top"/>
    </xf>
    <xf numFmtId="0" fontId="10" fillId="3" borderId="17" xfId="1" applyFont="1" applyFill="1" applyBorder="1" applyAlignment="1">
      <alignment vertical="top"/>
    </xf>
    <xf numFmtId="49" fontId="10" fillId="3" borderId="17" xfId="1" applyNumberFormat="1" applyFont="1" applyFill="1" applyBorder="1" applyAlignment="1">
      <alignment horizontal="center" vertical="top"/>
    </xf>
    <xf numFmtId="43" fontId="10" fillId="3" borderId="17" xfId="2" applyFont="1" applyFill="1" applyBorder="1" applyAlignment="1">
      <alignment horizontal="center" vertical="top"/>
    </xf>
    <xf numFmtId="2" fontId="10" fillId="3" borderId="17" xfId="2" applyNumberFormat="1" applyFont="1" applyFill="1" applyBorder="1" applyAlignment="1">
      <alignment horizontal="center" vertical="top"/>
    </xf>
    <xf numFmtId="0" fontId="10" fillId="3" borderId="22" xfId="1" applyFont="1" applyFill="1" applyBorder="1" applyAlignment="1">
      <alignment vertical="top"/>
    </xf>
    <xf numFmtId="2" fontId="4" fillId="3" borderId="0" xfId="1" applyNumberFormat="1" applyFont="1" applyFill="1" applyAlignment="1">
      <alignment horizontal="center" vertical="top"/>
    </xf>
    <xf numFmtId="2" fontId="22" fillId="3" borderId="16" xfId="1" applyNumberFormat="1" applyFont="1" applyFill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2" fontId="58" fillId="3" borderId="16" xfId="0" applyNumberFormat="1" applyFont="1" applyFill="1" applyBorder="1" applyAlignment="1">
      <alignment horizontal="center" vertical="center"/>
    </xf>
    <xf numFmtId="2" fontId="59" fillId="3" borderId="16" xfId="0" applyNumberFormat="1" applyFont="1" applyFill="1" applyBorder="1" applyAlignment="1">
      <alignment horizontal="center" vertical="center"/>
    </xf>
    <xf numFmtId="2" fontId="16" fillId="3" borderId="16" xfId="0" applyNumberFormat="1" applyFont="1" applyFill="1" applyBorder="1" applyAlignment="1">
      <alignment horizontal="center" vertical="center"/>
    </xf>
    <xf numFmtId="2" fontId="10" fillId="3" borderId="18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0" fontId="2" fillId="0" borderId="0" xfId="3" applyFont="1" applyAlignment="1">
      <alignment horizontal="center" vertical="top"/>
    </xf>
    <xf numFmtId="0" fontId="2" fillId="0" borderId="1" xfId="3" applyFont="1" applyBorder="1" applyAlignment="1">
      <alignment horizontal="center" vertical="top"/>
    </xf>
    <xf numFmtId="0" fontId="7" fillId="0" borderId="0" xfId="3" applyFont="1" applyAlignment="1">
      <alignment horizontal="right" vertical="top"/>
    </xf>
    <xf numFmtId="0" fontId="7" fillId="0" borderId="0" xfId="3" applyFont="1" applyAlignment="1">
      <alignment horizontal="left" vertical="top"/>
    </xf>
    <xf numFmtId="0" fontId="7" fillId="0" borderId="26" xfId="3" applyFont="1" applyBorder="1" applyAlignment="1">
      <alignment horizontal="left" vertical="top"/>
    </xf>
    <xf numFmtId="0" fontId="8" fillId="2" borderId="6" xfId="1" applyFont="1" applyFill="1" applyBorder="1" applyAlignment="1">
      <alignment horizontal="center" vertical="top" wrapText="1"/>
    </xf>
    <xf numFmtId="0" fontId="8" fillId="2" borderId="7" xfId="1" applyFont="1" applyFill="1" applyBorder="1" applyAlignment="1">
      <alignment horizontal="center" vertical="top" wrapText="1"/>
    </xf>
    <xf numFmtId="0" fontId="8" fillId="2" borderId="8" xfId="1" applyFont="1" applyFill="1" applyBorder="1" applyAlignment="1">
      <alignment horizontal="center" vertical="top" wrapText="1"/>
    </xf>
    <xf numFmtId="43" fontId="8" fillId="2" borderId="6" xfId="2" applyFont="1" applyFill="1" applyBorder="1" applyAlignment="1">
      <alignment horizontal="center" vertical="top"/>
    </xf>
    <xf numFmtId="43" fontId="8" fillId="2" borderId="7" xfId="2" applyFont="1" applyFill="1" applyBorder="1" applyAlignment="1">
      <alignment horizontal="center" vertical="top"/>
    </xf>
    <xf numFmtId="43" fontId="8" fillId="2" borderId="8" xfId="2" applyFont="1" applyFill="1" applyBorder="1" applyAlignment="1">
      <alignment horizontal="center" vertical="top"/>
    </xf>
    <xf numFmtId="1" fontId="8" fillId="2" borderId="6" xfId="1" applyNumberFormat="1" applyFont="1" applyFill="1" applyBorder="1" applyAlignment="1">
      <alignment horizontal="center" vertical="top" wrapText="1"/>
    </xf>
    <xf numFmtId="1" fontId="8" fillId="2" borderId="7" xfId="1" applyNumberFormat="1" applyFont="1" applyFill="1" applyBorder="1" applyAlignment="1">
      <alignment horizontal="center" vertical="top" wrapText="1"/>
    </xf>
    <xf numFmtId="1" fontId="8" fillId="2" borderId="8" xfId="1" applyNumberFormat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/>
    </xf>
    <xf numFmtId="0" fontId="8" fillId="2" borderId="4" xfId="1" applyFont="1" applyFill="1" applyBorder="1" applyAlignment="1">
      <alignment horizontal="center" vertical="top"/>
    </xf>
    <xf numFmtId="0" fontId="8" fillId="2" borderId="5" xfId="1" applyFont="1" applyFill="1" applyBorder="1" applyAlignment="1">
      <alignment horizontal="center" vertical="top"/>
    </xf>
    <xf numFmtId="49" fontId="7" fillId="0" borderId="0" xfId="3" applyNumberFormat="1" applyFont="1" applyAlignment="1">
      <alignment horizontal="center" vertical="top"/>
    </xf>
    <xf numFmtId="0" fontId="7" fillId="0" borderId="0" xfId="3" applyFont="1" applyAlignment="1">
      <alignment horizontal="center" vertical="top"/>
    </xf>
    <xf numFmtId="1" fontId="7" fillId="0" borderId="0" xfId="3" applyNumberFormat="1" applyFont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7" fillId="0" borderId="30" xfId="3" applyFont="1" applyBorder="1" applyAlignment="1">
      <alignment horizontal="right" vertical="top"/>
    </xf>
    <xf numFmtId="0" fontId="7" fillId="0" borderId="30" xfId="3" applyFont="1" applyBorder="1" applyAlignment="1">
      <alignment horizontal="left" vertical="top"/>
    </xf>
    <xf numFmtId="0" fontId="7" fillId="0" borderId="11" xfId="3" applyFont="1" applyBorder="1" applyAlignment="1">
      <alignment horizontal="left" vertical="top"/>
    </xf>
    <xf numFmtId="0" fontId="8" fillId="2" borderId="6" xfId="1" applyFont="1" applyFill="1" applyBorder="1" applyAlignment="1">
      <alignment horizontal="center" vertical="top"/>
    </xf>
    <xf numFmtId="0" fontId="8" fillId="2" borderId="7" xfId="1" applyFont="1" applyFill="1" applyBorder="1" applyAlignment="1">
      <alignment horizontal="center" vertical="top"/>
    </xf>
    <xf numFmtId="0" fontId="8" fillId="2" borderId="8" xfId="1" applyFont="1" applyFill="1" applyBorder="1" applyAlignment="1">
      <alignment horizontal="center" vertical="top"/>
    </xf>
    <xf numFmtId="4" fontId="8" fillId="2" borderId="6" xfId="1" applyNumberFormat="1" applyFont="1" applyFill="1" applyBorder="1" applyAlignment="1">
      <alignment horizontal="center" vertical="top" wrapText="1"/>
    </xf>
    <xf numFmtId="4" fontId="8" fillId="2" borderId="7" xfId="1" applyNumberFormat="1" applyFont="1" applyFill="1" applyBorder="1" applyAlignment="1">
      <alignment horizontal="center" vertical="top" wrapText="1"/>
    </xf>
    <xf numFmtId="4" fontId="8" fillId="2" borderId="8" xfId="1" applyNumberFormat="1" applyFont="1" applyFill="1" applyBorder="1" applyAlignment="1">
      <alignment horizontal="center" vertical="top" wrapText="1"/>
    </xf>
    <xf numFmtId="43" fontId="8" fillId="2" borderId="6" xfId="2" applyFont="1" applyFill="1" applyBorder="1" applyAlignment="1">
      <alignment horizontal="center" vertical="top" wrapText="1"/>
    </xf>
    <xf numFmtId="43" fontId="8" fillId="2" borderId="7" xfId="2" applyFont="1" applyFill="1" applyBorder="1" applyAlignment="1">
      <alignment horizontal="center" vertical="top" wrapText="1"/>
    </xf>
    <xf numFmtId="43" fontId="8" fillId="2" borderId="8" xfId="2" applyFont="1" applyFill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19" fillId="0" borderId="6" xfId="1" applyFont="1" applyBorder="1" applyAlignment="1">
      <alignment horizontal="center" vertical="top" wrapText="1"/>
    </xf>
    <xf numFmtId="0" fontId="19" fillId="0" borderId="7" xfId="1" applyFont="1" applyBorder="1" applyAlignment="1">
      <alignment horizontal="center" vertical="top" wrapText="1"/>
    </xf>
    <xf numFmtId="0" fontId="19" fillId="0" borderId="8" xfId="1" applyFont="1" applyBorder="1" applyAlignment="1">
      <alignment horizontal="center" vertical="top" wrapText="1"/>
    </xf>
    <xf numFmtId="0" fontId="20" fillId="2" borderId="6" xfId="1" applyFont="1" applyFill="1" applyBorder="1" applyAlignment="1">
      <alignment horizontal="center" vertical="top" wrapText="1"/>
    </xf>
    <xf numFmtId="0" fontId="20" fillId="2" borderId="7" xfId="1" applyFont="1" applyFill="1" applyBorder="1" applyAlignment="1">
      <alignment horizontal="center" vertical="top" wrapText="1"/>
    </xf>
    <xf numFmtId="0" fontId="20" fillId="2" borderId="8" xfId="1" applyFont="1" applyFill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center" vertical="top" wrapText="1"/>
    </xf>
    <xf numFmtId="0" fontId="7" fillId="0" borderId="4" xfId="3" applyFont="1" applyBorder="1" applyAlignment="1">
      <alignment horizontal="right" vertical="top"/>
    </xf>
    <xf numFmtId="0" fontId="7" fillId="0" borderId="4" xfId="3" applyFont="1" applyBorder="1" applyAlignment="1">
      <alignment horizontal="left" vertical="top"/>
    </xf>
    <xf numFmtId="0" fontId="7" fillId="0" borderId="5" xfId="3" applyFont="1" applyBorder="1" applyAlignment="1">
      <alignment horizontal="left" vertical="top"/>
    </xf>
    <xf numFmtId="49" fontId="8" fillId="2" borderId="6" xfId="2" applyNumberFormat="1" applyFont="1" applyFill="1" applyBorder="1" applyAlignment="1">
      <alignment horizontal="center" vertical="top" wrapText="1"/>
    </xf>
    <xf numFmtId="49" fontId="8" fillId="2" borderId="7" xfId="2" applyNumberFormat="1" applyFont="1" applyFill="1" applyBorder="1" applyAlignment="1">
      <alignment horizontal="center" vertical="top" wrapText="1"/>
    </xf>
    <xf numFmtId="0" fontId="8" fillId="2" borderId="11" xfId="1" applyFont="1" applyFill="1" applyBorder="1" applyAlignment="1">
      <alignment horizontal="center" vertical="top" wrapText="1"/>
    </xf>
    <xf numFmtId="0" fontId="8" fillId="2" borderId="26" xfId="1" applyFont="1" applyFill="1" applyBorder="1" applyAlignment="1">
      <alignment horizontal="center" vertical="top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top"/>
    </xf>
    <xf numFmtId="2" fontId="7" fillId="0" borderId="0" xfId="3" applyNumberFormat="1" applyFont="1" applyAlignment="1">
      <alignment horizontal="center" vertical="top"/>
    </xf>
    <xf numFmtId="0" fontId="2" fillId="0" borderId="0" xfId="1" applyFont="1" applyAlignment="1">
      <alignment horizontal="left" vertical="top"/>
    </xf>
    <xf numFmtId="0" fontId="8" fillId="2" borderId="6" xfId="1" applyFont="1" applyFill="1" applyBorder="1" applyAlignment="1">
      <alignment vertical="top" wrapText="1"/>
    </xf>
    <xf numFmtId="0" fontId="8" fillId="2" borderId="7" xfId="1" applyFont="1" applyFill="1" applyBorder="1" applyAlignment="1">
      <alignment vertical="top" wrapText="1"/>
    </xf>
    <xf numFmtId="0" fontId="8" fillId="2" borderId="8" xfId="1" applyFont="1" applyFill="1" applyBorder="1" applyAlignment="1">
      <alignment vertical="top" wrapText="1"/>
    </xf>
    <xf numFmtId="2" fontId="8" fillId="2" borderId="6" xfId="1" applyNumberFormat="1" applyFont="1" applyFill="1" applyBorder="1" applyAlignment="1">
      <alignment horizontal="center" vertical="top" wrapText="1"/>
    </xf>
    <xf numFmtId="2" fontId="8" fillId="2" borderId="7" xfId="1" applyNumberFormat="1" applyFont="1" applyFill="1" applyBorder="1" applyAlignment="1">
      <alignment horizontal="center" vertical="top" wrapText="1"/>
    </xf>
    <xf numFmtId="0" fontId="46" fillId="0" borderId="27" xfId="0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28" xfId="0" applyFont="1" applyBorder="1" applyAlignment="1">
      <alignment horizontal="left"/>
    </xf>
    <xf numFmtId="0" fontId="28" fillId="13" borderId="3" xfId="0" applyFont="1" applyFill="1" applyBorder="1" applyAlignment="1">
      <alignment horizontal="center" vertical="center"/>
    </xf>
    <xf numFmtId="0" fontId="28" fillId="13" borderId="4" xfId="0" applyFont="1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center" vertical="center"/>
    </xf>
    <xf numFmtId="0" fontId="28" fillId="14" borderId="4" xfId="0" applyFont="1" applyFill="1" applyBorder="1" applyAlignment="1">
      <alignment horizontal="center" vertical="center"/>
    </xf>
    <xf numFmtId="0" fontId="28" fillId="14" borderId="5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28" fillId="4" borderId="8" xfId="0" applyFont="1" applyFill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 wrapText="1"/>
    </xf>
    <xf numFmtId="0" fontId="28" fillId="4" borderId="5" xfId="0" applyFont="1" applyFill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/>
    </xf>
    <xf numFmtId="0" fontId="28" fillId="4" borderId="4" xfId="0" applyFont="1" applyFill="1" applyBorder="1" applyAlignment="1">
      <alignment horizontal="center" vertical="top"/>
    </xf>
    <xf numFmtId="0" fontId="28" fillId="4" borderId="5" xfId="0" applyFont="1" applyFill="1" applyBorder="1" applyAlignment="1">
      <alignment horizontal="center" vertical="top"/>
    </xf>
    <xf numFmtId="0" fontId="46" fillId="0" borderId="29" xfId="0" applyFont="1" applyBorder="1" applyAlignment="1">
      <alignment horizontal="left"/>
    </xf>
    <xf numFmtId="0" fontId="46" fillId="0" borderId="30" xfId="0" applyFont="1" applyBorder="1" applyAlignment="1">
      <alignment horizontal="left"/>
    </xf>
    <xf numFmtId="0" fontId="46" fillId="0" borderId="11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6" fillId="0" borderId="0" xfId="0" applyFont="1" applyAlignment="1">
      <alignment horizontal="left"/>
    </xf>
    <xf numFmtId="0" fontId="46" fillId="0" borderId="26" xfId="0" applyFont="1" applyBorder="1" applyAlignment="1">
      <alignment horizontal="left"/>
    </xf>
    <xf numFmtId="0" fontId="28" fillId="5" borderId="3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top" wrapText="1"/>
    </xf>
    <xf numFmtId="0" fontId="28" fillId="5" borderId="7" xfId="0" applyFont="1" applyFill="1" applyBorder="1" applyAlignment="1">
      <alignment horizontal="center" vertical="top" wrapText="1"/>
    </xf>
    <xf numFmtId="0" fontId="28" fillId="5" borderId="8" xfId="0" applyFont="1" applyFill="1" applyBorder="1" applyAlignment="1">
      <alignment horizontal="center" vertical="top" wrapText="1"/>
    </xf>
    <xf numFmtId="0" fontId="25" fillId="5" borderId="6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top"/>
    </xf>
    <xf numFmtId="0" fontId="28" fillId="4" borderId="7" xfId="0" applyFont="1" applyFill="1" applyBorder="1" applyAlignment="1">
      <alignment horizontal="center" vertical="top"/>
    </xf>
    <xf numFmtId="0" fontId="28" fillId="4" borderId="8" xfId="0" applyFont="1" applyFill="1" applyBorder="1" applyAlignment="1">
      <alignment horizontal="center" vertical="top"/>
    </xf>
    <xf numFmtId="0" fontId="29" fillId="5" borderId="6" xfId="0" applyFont="1" applyFill="1" applyBorder="1" applyAlignment="1">
      <alignment horizontal="center" vertical="top" wrapText="1"/>
    </xf>
    <xf numFmtId="0" fontId="29" fillId="5" borderId="7" xfId="0" applyFont="1" applyFill="1" applyBorder="1" applyAlignment="1">
      <alignment horizontal="center" vertical="top" wrapText="1"/>
    </xf>
    <xf numFmtId="0" fontId="29" fillId="5" borderId="8" xfId="0" applyFont="1" applyFill="1" applyBorder="1" applyAlignment="1">
      <alignment horizontal="center" vertical="top" wrapText="1"/>
    </xf>
    <xf numFmtId="2" fontId="28" fillId="5" borderId="6" xfId="5" applyNumberFormat="1" applyFont="1" applyFill="1" applyBorder="1" applyAlignment="1">
      <alignment horizontal="center" vertical="top" wrapText="1"/>
    </xf>
    <xf numFmtId="2" fontId="28" fillId="5" borderId="7" xfId="5" applyNumberFormat="1" applyFont="1" applyFill="1" applyBorder="1" applyAlignment="1">
      <alignment horizontal="center" vertical="top" wrapText="1"/>
    </xf>
    <xf numFmtId="2" fontId="28" fillId="5" borderId="8" xfId="5" applyNumberFormat="1" applyFont="1" applyFill="1" applyBorder="1" applyAlignment="1">
      <alignment horizontal="center" vertical="top" wrapText="1"/>
    </xf>
    <xf numFmtId="2" fontId="28" fillId="5" borderId="6" xfId="0" applyNumberFormat="1" applyFont="1" applyFill="1" applyBorder="1" applyAlignment="1">
      <alignment horizontal="center" vertical="top" wrapText="1"/>
    </xf>
    <xf numFmtId="2" fontId="28" fillId="5" borderId="7" xfId="0" applyNumberFormat="1" applyFont="1" applyFill="1" applyBorder="1" applyAlignment="1">
      <alignment horizontal="center" vertical="top" wrapText="1"/>
    </xf>
    <xf numFmtId="2" fontId="28" fillId="5" borderId="8" xfId="0" applyNumberFormat="1" applyFont="1" applyFill="1" applyBorder="1" applyAlignment="1">
      <alignment horizontal="center" vertical="top" wrapText="1"/>
    </xf>
    <xf numFmtId="2" fontId="28" fillId="5" borderId="6" xfId="5" applyNumberFormat="1" applyFont="1" applyFill="1" applyBorder="1" applyAlignment="1">
      <alignment horizontal="center" vertical="top"/>
    </xf>
    <xf numFmtId="2" fontId="28" fillId="5" borderId="7" xfId="5" applyNumberFormat="1" applyFont="1" applyFill="1" applyBorder="1" applyAlignment="1">
      <alignment horizontal="center" vertical="top"/>
    </xf>
    <xf numFmtId="2" fontId="28" fillId="5" borderId="8" xfId="5" applyNumberFormat="1" applyFont="1" applyFill="1" applyBorder="1" applyAlignment="1">
      <alignment horizontal="center" vertical="top"/>
    </xf>
    <xf numFmtId="4" fontId="28" fillId="5" borderId="6" xfId="0" applyNumberFormat="1" applyFont="1" applyFill="1" applyBorder="1" applyAlignment="1">
      <alignment horizontal="right" vertical="top" wrapText="1"/>
    </xf>
    <xf numFmtId="4" fontId="28" fillId="5" borderId="7" xfId="0" applyNumberFormat="1" applyFont="1" applyFill="1" applyBorder="1" applyAlignment="1">
      <alignment horizontal="right" vertical="top" wrapText="1"/>
    </xf>
    <xf numFmtId="4" fontId="28" fillId="5" borderId="8" xfId="0" applyNumberFormat="1" applyFont="1" applyFill="1" applyBorder="1" applyAlignment="1">
      <alignment horizontal="right" vertical="top" wrapText="1"/>
    </xf>
    <xf numFmtId="0" fontId="30" fillId="5" borderId="6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center" vertical="top" wrapText="1"/>
    </xf>
    <xf numFmtId="0" fontId="30" fillId="5" borderId="8" xfId="0" applyFont="1" applyFill="1" applyBorder="1" applyAlignment="1">
      <alignment horizontal="center" vertical="top" wrapText="1"/>
    </xf>
    <xf numFmtId="0" fontId="50" fillId="4" borderId="6" xfId="0" applyFont="1" applyFill="1" applyBorder="1" applyAlignment="1">
      <alignment horizontal="center" vertical="top" wrapText="1"/>
    </xf>
    <xf numFmtId="0" fontId="50" fillId="4" borderId="7" xfId="0" applyFont="1" applyFill="1" applyBorder="1" applyAlignment="1">
      <alignment horizontal="center" vertical="top" wrapText="1"/>
    </xf>
    <xf numFmtId="0" fontId="50" fillId="4" borderId="8" xfId="0" applyFont="1" applyFill="1" applyBorder="1" applyAlignment="1">
      <alignment horizontal="center" vertical="top" wrapText="1"/>
    </xf>
    <xf numFmtId="0" fontId="30" fillId="4" borderId="6" xfId="0" applyFont="1" applyFill="1" applyBorder="1" applyAlignment="1">
      <alignment horizontal="center" vertical="top" wrapText="1"/>
    </xf>
    <xf numFmtId="0" fontId="30" fillId="4" borderId="7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horizontal="center" vertical="top" wrapText="1"/>
    </xf>
    <xf numFmtId="4" fontId="28" fillId="5" borderId="6" xfId="0" applyNumberFormat="1" applyFont="1" applyFill="1" applyBorder="1" applyAlignment="1">
      <alignment horizontal="center" vertical="top" wrapText="1"/>
    </xf>
    <xf numFmtId="4" fontId="28" fillId="5" borderId="7" xfId="0" applyNumberFormat="1" applyFont="1" applyFill="1" applyBorder="1" applyAlignment="1">
      <alignment horizontal="center" vertical="top" wrapText="1"/>
    </xf>
    <xf numFmtId="4" fontId="28" fillId="5" borderId="8" xfId="0" applyNumberFormat="1" applyFont="1" applyFill="1" applyBorder="1" applyAlignment="1">
      <alignment horizontal="center" vertical="top" wrapText="1"/>
    </xf>
    <xf numFmtId="0" fontId="27" fillId="0" borderId="29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23" fillId="0" borderId="30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27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1" fontId="7" fillId="0" borderId="0" xfId="3" applyNumberFormat="1" applyFont="1" applyAlignment="1">
      <alignment horizontal="center" vertical="top"/>
    </xf>
    <xf numFmtId="0" fontId="7" fillId="0" borderId="2" xfId="3" applyFont="1" applyBorder="1" applyAlignment="1">
      <alignment horizontal="left" vertical="top"/>
    </xf>
    <xf numFmtId="1" fontId="53" fillId="0" borderId="1" xfId="3" applyNumberFormat="1" applyFont="1" applyBorder="1" applyAlignment="1">
      <alignment horizontal="center" vertical="top" wrapText="1"/>
    </xf>
    <xf numFmtId="0" fontId="53" fillId="0" borderId="1" xfId="3" applyFont="1" applyBorder="1" applyAlignment="1">
      <alignment horizontal="center" vertical="top" wrapText="1"/>
    </xf>
    <xf numFmtId="0" fontId="7" fillId="0" borderId="30" xfId="3" applyFont="1" applyBorder="1" applyAlignment="1">
      <alignment horizontal="center" vertical="top"/>
    </xf>
    <xf numFmtId="0" fontId="7" fillId="0" borderId="29" xfId="3" applyFont="1" applyBorder="1" applyAlignment="1">
      <alignment horizontal="left" vertical="top"/>
    </xf>
    <xf numFmtId="43" fontId="8" fillId="2" borderId="6" xfId="5" applyFont="1" applyFill="1" applyBorder="1" applyAlignment="1">
      <alignment horizontal="center" vertical="top"/>
    </xf>
    <xf numFmtId="43" fontId="8" fillId="2" borderId="7" xfId="5" applyFont="1" applyFill="1" applyBorder="1" applyAlignment="1">
      <alignment horizontal="center" vertical="top"/>
    </xf>
    <xf numFmtId="43" fontId="8" fillId="2" borderId="8" xfId="5" applyFont="1" applyFill="1" applyBorder="1" applyAlignment="1">
      <alignment horizontal="center" vertical="top"/>
    </xf>
    <xf numFmtId="1" fontId="8" fillId="2" borderId="6" xfId="0" applyNumberFormat="1" applyFont="1" applyFill="1" applyBorder="1" applyAlignment="1">
      <alignment horizontal="right" vertical="top" wrapText="1"/>
    </xf>
    <xf numFmtId="1" fontId="8" fillId="2" borderId="7" xfId="0" applyNumberFormat="1" applyFont="1" applyFill="1" applyBorder="1" applyAlignment="1">
      <alignment horizontal="right" vertical="top" wrapText="1"/>
    </xf>
    <xf numFmtId="1" fontId="8" fillId="2" borderId="8" xfId="0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center" vertical="top"/>
    </xf>
    <xf numFmtId="0" fontId="11" fillId="7" borderId="5" xfId="0" applyFont="1" applyFill="1" applyBorder="1" applyAlignment="1">
      <alignment horizontal="center" vertical="top"/>
    </xf>
    <xf numFmtId="0" fontId="34" fillId="2" borderId="6" xfId="0" applyFont="1" applyFill="1" applyBorder="1" applyAlignment="1">
      <alignment horizontal="center" vertical="top" wrapText="1"/>
    </xf>
    <xf numFmtId="0" fontId="34" fillId="2" borderId="7" xfId="0" applyFont="1" applyFill="1" applyBorder="1" applyAlignment="1">
      <alignment horizontal="center" vertical="top" wrapText="1"/>
    </xf>
    <xf numFmtId="0" fontId="34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top" wrapText="1"/>
    </xf>
    <xf numFmtId="0" fontId="32" fillId="2" borderId="6" xfId="0" applyFont="1" applyFill="1" applyBorder="1" applyAlignment="1">
      <alignment horizontal="center" vertical="top" wrapText="1"/>
    </xf>
    <xf numFmtId="0" fontId="32" fillId="2" borderId="7" xfId="0" applyFont="1" applyFill="1" applyBorder="1" applyAlignment="1">
      <alignment horizontal="center" vertical="top" wrapText="1"/>
    </xf>
    <xf numFmtId="0" fontId="32" fillId="2" borderId="8" xfId="0" applyFont="1" applyFill="1" applyBorder="1" applyAlignment="1">
      <alignment horizontal="center" vertical="top" wrapText="1"/>
    </xf>
    <xf numFmtId="43" fontId="8" fillId="2" borderId="6" xfId="5" applyFont="1" applyFill="1" applyBorder="1" applyAlignment="1">
      <alignment horizontal="center" vertical="top" wrapText="1"/>
    </xf>
    <xf numFmtId="43" fontId="8" fillId="2" borderId="7" xfId="5" applyFont="1" applyFill="1" applyBorder="1" applyAlignment="1">
      <alignment horizontal="center" vertical="top" wrapText="1"/>
    </xf>
    <xf numFmtId="43" fontId="8" fillId="2" borderId="8" xfId="5" applyFont="1" applyFill="1" applyBorder="1" applyAlignment="1">
      <alignment horizontal="center" vertical="top" wrapText="1"/>
    </xf>
    <xf numFmtId="0" fontId="7" fillId="0" borderId="2" xfId="3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/>
    </xf>
    <xf numFmtId="1" fontId="2" fillId="0" borderId="0" xfId="3" applyNumberFormat="1" applyFont="1" applyAlignment="1">
      <alignment horizontal="left" vertical="top"/>
    </xf>
    <xf numFmtId="0" fontId="2" fillId="0" borderId="0" xfId="3" applyFont="1" applyAlignment="1">
      <alignment horizontal="left" vertical="top"/>
    </xf>
    <xf numFmtId="0" fontId="2" fillId="0" borderId="2" xfId="3" applyFont="1" applyBorder="1" applyAlignment="1">
      <alignment horizontal="left" vertical="top"/>
    </xf>
    <xf numFmtId="1" fontId="2" fillId="0" borderId="27" xfId="3" applyNumberFormat="1" applyFont="1" applyBorder="1" applyAlignment="1">
      <alignment horizontal="left" vertical="top"/>
    </xf>
    <xf numFmtId="1" fontId="2" fillId="0" borderId="1" xfId="3" applyNumberFormat="1" applyFont="1" applyBorder="1" applyAlignment="1">
      <alignment horizontal="left" vertical="top"/>
    </xf>
    <xf numFmtId="0" fontId="2" fillId="0" borderId="30" xfId="3" applyFont="1" applyBorder="1" applyAlignment="1">
      <alignment horizontal="center" vertical="top"/>
    </xf>
    <xf numFmtId="0" fontId="2" fillId="0" borderId="30" xfId="3" applyFont="1" applyBorder="1" applyAlignment="1">
      <alignment horizontal="left" vertical="top"/>
    </xf>
    <xf numFmtId="0" fontId="2" fillId="0" borderId="11" xfId="3" applyFont="1" applyBorder="1" applyAlignment="1">
      <alignment horizontal="left" vertical="top"/>
    </xf>
    <xf numFmtId="49" fontId="2" fillId="0" borderId="0" xfId="3" applyNumberFormat="1" applyFont="1" applyAlignment="1">
      <alignment horizontal="center" vertical="top"/>
    </xf>
    <xf numFmtId="1" fontId="2" fillId="0" borderId="0" xfId="3" applyNumberFormat="1" applyFont="1" applyAlignment="1">
      <alignment horizontal="center" vertical="top"/>
    </xf>
    <xf numFmtId="0" fontId="35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3" fillId="7" borderId="3" xfId="0" applyFont="1" applyFill="1" applyBorder="1" applyAlignment="1">
      <alignment horizontal="center" vertical="top"/>
    </xf>
    <xf numFmtId="0" fontId="13" fillId="7" borderId="4" xfId="0" applyFont="1" applyFill="1" applyBorder="1" applyAlignment="1">
      <alignment horizontal="center" vertical="top"/>
    </xf>
    <xf numFmtId="0" fontId="13" fillId="7" borderId="5" xfId="0" applyFont="1" applyFill="1" applyBorder="1" applyAlignment="1">
      <alignment horizontal="center" vertical="top"/>
    </xf>
    <xf numFmtId="0" fontId="7" fillId="0" borderId="29" xfId="3" applyFont="1" applyBorder="1" applyAlignment="1">
      <alignment horizontal="center" vertical="top"/>
    </xf>
    <xf numFmtId="1" fontId="7" fillId="0" borderId="27" xfId="3" applyNumberFormat="1" applyFont="1" applyBorder="1" applyAlignment="1">
      <alignment horizontal="left" vertical="top"/>
    </xf>
    <xf numFmtId="1" fontId="7" fillId="0" borderId="1" xfId="3" applyNumberFormat="1" applyFont="1" applyBorder="1" applyAlignment="1">
      <alignment horizontal="left" vertical="top"/>
    </xf>
    <xf numFmtId="0" fontId="7" fillId="7" borderId="3" xfId="0" applyFont="1" applyFill="1" applyBorder="1" applyAlignment="1">
      <alignment horizontal="center" vertical="top"/>
    </xf>
    <xf numFmtId="0" fontId="7" fillId="7" borderId="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37" fillId="7" borderId="3" xfId="0" applyFont="1" applyFill="1" applyBorder="1" applyAlignment="1">
      <alignment horizontal="center" vertical="top"/>
    </xf>
    <xf numFmtId="0" fontId="2" fillId="0" borderId="2" xfId="3" applyFont="1" applyBorder="1" applyAlignment="1">
      <alignment horizontal="center" vertical="top"/>
    </xf>
    <xf numFmtId="1" fontId="2" fillId="0" borderId="27" xfId="3" applyNumberFormat="1" applyFont="1" applyBorder="1" applyAlignment="1">
      <alignment horizontal="center" vertical="top"/>
    </xf>
    <xf numFmtId="1" fontId="2" fillId="0" borderId="1" xfId="3" applyNumberFormat="1" applyFont="1" applyBorder="1" applyAlignment="1">
      <alignment horizontal="center" vertical="top"/>
    </xf>
    <xf numFmtId="1" fontId="7" fillId="0" borderId="27" xfId="3" applyNumberFormat="1" applyFont="1" applyBorder="1" applyAlignment="1">
      <alignment horizontal="center" vertical="top"/>
    </xf>
    <xf numFmtId="1" fontId="7" fillId="0" borderId="1" xfId="3" applyNumberFormat="1" applyFont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7" borderId="4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center" vertical="top"/>
    </xf>
    <xf numFmtId="1" fontId="8" fillId="2" borderId="6" xfId="0" applyNumberFormat="1" applyFont="1" applyFill="1" applyBorder="1" applyAlignment="1">
      <alignment horizontal="center" vertical="top" wrapText="1"/>
    </xf>
    <xf numFmtId="1" fontId="8" fillId="2" borderId="7" xfId="0" applyNumberFormat="1" applyFont="1" applyFill="1" applyBorder="1" applyAlignment="1">
      <alignment horizontal="center" vertical="top" wrapText="1"/>
    </xf>
    <xf numFmtId="1" fontId="8" fillId="2" borderId="8" xfId="0" applyNumberFormat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top"/>
    </xf>
    <xf numFmtId="0" fontId="8" fillId="3" borderId="4" xfId="1" applyFont="1" applyFill="1" applyBorder="1" applyAlignment="1">
      <alignment horizontal="center" vertical="top"/>
    </xf>
    <xf numFmtId="0" fontId="8" fillId="3" borderId="5" xfId="1" applyFont="1" applyFill="1" applyBorder="1" applyAlignment="1">
      <alignment horizontal="center" vertical="top"/>
    </xf>
    <xf numFmtId="0" fontId="8" fillId="3" borderId="6" xfId="1" applyFont="1" applyFill="1" applyBorder="1" applyAlignment="1">
      <alignment horizontal="center" vertical="top" wrapText="1"/>
    </xf>
    <xf numFmtId="0" fontId="8" fillId="3" borderId="7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top" wrapText="1"/>
    </xf>
    <xf numFmtId="0" fontId="8" fillId="3" borderId="5" xfId="1" applyFont="1" applyFill="1" applyBorder="1" applyAlignment="1">
      <alignment horizontal="center" vertical="top" wrapText="1"/>
    </xf>
    <xf numFmtId="0" fontId="2" fillId="3" borderId="0" xfId="1" applyFont="1" applyFill="1" applyAlignment="1">
      <alignment horizontal="center" vertical="top"/>
    </xf>
    <xf numFmtId="0" fontId="2" fillId="3" borderId="0" xfId="3" applyFont="1" applyFill="1" applyAlignment="1">
      <alignment horizontal="center" vertical="top"/>
    </xf>
    <xf numFmtId="0" fontId="2" fillId="3" borderId="1" xfId="3" applyFont="1" applyFill="1" applyBorder="1" applyAlignment="1">
      <alignment horizontal="center" vertical="top"/>
    </xf>
    <xf numFmtId="43" fontId="8" fillId="3" borderId="6" xfId="2" applyFont="1" applyFill="1" applyBorder="1" applyAlignment="1">
      <alignment horizontal="center" vertical="top"/>
    </xf>
    <xf numFmtId="43" fontId="8" fillId="3" borderId="7" xfId="2" applyFont="1" applyFill="1" applyBorder="1" applyAlignment="1">
      <alignment horizontal="center" vertical="top"/>
    </xf>
    <xf numFmtId="1" fontId="8" fillId="3" borderId="6" xfId="1" applyNumberFormat="1" applyFont="1" applyFill="1" applyBorder="1" applyAlignment="1">
      <alignment horizontal="center" vertical="top" wrapText="1"/>
    </xf>
    <xf numFmtId="1" fontId="8" fillId="3" borderId="7" xfId="1" applyNumberFormat="1" applyFont="1" applyFill="1" applyBorder="1" applyAlignment="1">
      <alignment horizontal="center" vertical="top" wrapText="1"/>
    </xf>
    <xf numFmtId="2" fontId="8" fillId="3" borderId="6" xfId="1" applyNumberFormat="1" applyFont="1" applyFill="1" applyBorder="1" applyAlignment="1">
      <alignment horizontal="center" vertical="top" wrapText="1"/>
    </xf>
    <xf numFmtId="2" fontId="8" fillId="3" borderId="7" xfId="1" applyNumberFormat="1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/>
    </xf>
    <xf numFmtId="0" fontId="8" fillId="3" borderId="6" xfId="1" applyFont="1" applyFill="1" applyBorder="1" applyAlignment="1">
      <alignment horizontal="center" vertical="top"/>
    </xf>
    <xf numFmtId="0" fontId="8" fillId="3" borderId="7" xfId="1" applyFont="1" applyFill="1" applyBorder="1" applyAlignment="1">
      <alignment horizontal="center" vertical="top"/>
    </xf>
    <xf numFmtId="4" fontId="8" fillId="3" borderId="6" xfId="1" applyNumberFormat="1" applyFont="1" applyFill="1" applyBorder="1" applyAlignment="1">
      <alignment horizontal="center" vertical="top" wrapText="1"/>
    </xf>
    <xf numFmtId="4" fontId="8" fillId="3" borderId="7" xfId="1" applyNumberFormat="1" applyFont="1" applyFill="1" applyBorder="1" applyAlignment="1">
      <alignment horizontal="center" vertical="top" wrapText="1"/>
    </xf>
    <xf numFmtId="43" fontId="8" fillId="3" borderId="6" xfId="2" applyFont="1" applyFill="1" applyBorder="1" applyAlignment="1">
      <alignment horizontal="center" vertical="top" wrapText="1"/>
    </xf>
    <xf numFmtId="43" fontId="8" fillId="3" borderId="7" xfId="2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/>
    </xf>
    <xf numFmtId="0" fontId="37" fillId="3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/>
    </xf>
    <xf numFmtId="0" fontId="13" fillId="3" borderId="16" xfId="0" applyFont="1" applyFill="1" applyBorder="1" applyAlignment="1">
      <alignment horizontal="center" vertical="top"/>
    </xf>
    <xf numFmtId="0" fontId="35" fillId="3" borderId="16" xfId="0" applyFont="1" applyFill="1" applyBorder="1" applyAlignment="1">
      <alignment horizontal="center" vertical="top"/>
    </xf>
  </cellXfs>
  <cellStyles count="6">
    <cellStyle name="Normal 2" xfId="3" xr:uid="{F2FDD2F0-0E9A-476A-A101-563A097356C2}"/>
    <cellStyle name="เครื่องหมายจุลภาค 2" xfId="2" xr:uid="{980247DE-1D15-4A7C-827A-9FF3D3107302}"/>
    <cellStyle name="จุลภาค" xfId="5" builtinId="3"/>
    <cellStyle name="ปกติ" xfId="0" builtinId="0"/>
    <cellStyle name="ปกติ 2" xfId="1" xr:uid="{AC76A445-E312-4757-A8B3-245E46115250}"/>
    <cellStyle name="ปกติ 3" xfId="4" xr:uid="{175CD22B-B2D9-498E-B9A4-58F18E29B6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2474-7F5A-4C13-9593-4E4BEBADDAE9}">
  <dimension ref="A1:DQ2599"/>
  <sheetViews>
    <sheetView zoomScale="80" zoomScaleNormal="80" workbookViewId="0">
      <selection activeCell="C2144" sqref="C2144"/>
    </sheetView>
  </sheetViews>
  <sheetFormatPr defaultRowHeight="25.5" customHeight="1" x14ac:dyDescent="0.2"/>
  <cols>
    <col min="1" max="1" width="8.25" style="1" bestFit="1" customWidth="1"/>
    <col min="2" max="2" width="6.125" style="1" bestFit="1" customWidth="1"/>
    <col min="3" max="3" width="7" style="1" customWidth="1"/>
    <col min="4" max="4" width="8.5" style="1" bestFit="1" customWidth="1"/>
    <col min="5" max="5" width="8" style="304" customWidth="1"/>
    <col min="6" max="6" width="7.125" style="305" customWidth="1"/>
    <col min="7" max="7" width="3.375" style="305" bestFit="1" customWidth="1"/>
    <col min="8" max="8" width="4.375" style="305" bestFit="1" customWidth="1"/>
    <col min="9" max="9" width="5.125" style="305" bestFit="1" customWidth="1"/>
    <col min="10" max="10" width="5.75" style="305" bestFit="1" customWidth="1"/>
    <col min="11" max="11" width="6.125" style="305" bestFit="1" customWidth="1"/>
    <col min="12" max="12" width="10.75" style="305" bestFit="1" customWidth="1"/>
    <col min="13" max="13" width="7.5" style="305" bestFit="1" customWidth="1"/>
    <col min="14" max="14" width="14.75" style="305" bestFit="1" customWidth="1"/>
    <col min="15" max="15" width="6.125" style="306" bestFit="1" customWidth="1"/>
    <col min="16" max="16" width="4.125" style="10" customWidth="1"/>
    <col min="17" max="17" width="5.125" style="11" customWidth="1"/>
    <col min="18" max="18" width="5.5" style="12" customWidth="1"/>
    <col min="19" max="19" width="4.375" style="12" customWidth="1"/>
    <col min="20" max="20" width="4.75" style="12" customWidth="1"/>
    <col min="21" max="21" width="4" style="12" customWidth="1"/>
    <col min="22" max="22" width="3.625" style="12" customWidth="1"/>
    <col min="23" max="23" width="2.875" style="12" customWidth="1"/>
    <col min="24" max="24" width="4.875" style="12" customWidth="1"/>
    <col min="25" max="25" width="6.375" style="13" customWidth="1"/>
    <col min="26" max="26" width="3.625" style="12" customWidth="1"/>
    <col min="27" max="27" width="4.875" style="14" bestFit="1" customWidth="1"/>
    <col min="28" max="28" width="5.125" style="12" customWidth="1"/>
    <col min="29" max="29" width="3.5" style="15" customWidth="1"/>
    <col min="30" max="30" width="2.25" style="12" customWidth="1"/>
    <col min="31" max="31" width="3.375" style="9" customWidth="1"/>
    <col min="32" max="32" width="10.625" style="12" customWidth="1"/>
    <col min="33" max="33" width="4.875" style="12" customWidth="1"/>
    <col min="34" max="34" width="6.375" style="16" customWidth="1"/>
    <col min="35" max="35" width="5.25" style="14" customWidth="1"/>
    <col min="36" max="36" width="6" style="16" customWidth="1"/>
    <col min="37" max="37" width="5.5" style="14" customWidth="1"/>
    <col min="38" max="38" width="5.125" style="12" customWidth="1"/>
    <col min="39" max="39" width="5" style="12" customWidth="1"/>
    <col min="40" max="41" width="10.25" style="8" customWidth="1"/>
    <col min="42" max="43" width="7" style="12" customWidth="1"/>
    <col min="44" max="271" width="9" style="15"/>
    <col min="272" max="272" width="3.375" style="15" customWidth="1"/>
    <col min="273" max="273" width="5.5" style="15" customWidth="1"/>
    <col min="274" max="274" width="5.625" style="15" customWidth="1"/>
    <col min="275" max="275" width="6" style="15" customWidth="1"/>
    <col min="276" max="276" width="5.375" style="15" customWidth="1"/>
    <col min="277" max="277" width="10" style="15" customWidth="1"/>
    <col min="278" max="278" width="3.125" style="15" customWidth="1"/>
    <col min="279" max="279" width="3.75" style="15" customWidth="1"/>
    <col min="280" max="280" width="3.5" style="15" customWidth="1"/>
    <col min="281" max="281" width="6.875" style="15" customWidth="1"/>
    <col min="282" max="282" width="7.125" style="15" customWidth="1"/>
    <col min="283" max="283" width="6.125" style="15" customWidth="1"/>
    <col min="284" max="284" width="7" style="15" customWidth="1"/>
    <col min="285" max="285" width="7.625" style="15" customWidth="1"/>
    <col min="286" max="286" width="3.25" style="15" customWidth="1"/>
    <col min="287" max="287" width="7.25" style="15" customWidth="1"/>
    <col min="288" max="288" width="11.625" style="15" customWidth="1"/>
    <col min="289" max="290" width="11.25" style="15" customWidth="1"/>
    <col min="291" max="291" width="8.125" style="15" customWidth="1"/>
    <col min="292" max="292" width="5.875" style="15" customWidth="1"/>
    <col min="293" max="293" width="5" style="15" customWidth="1"/>
    <col min="294" max="294" width="8.375" style="15" customWidth="1"/>
    <col min="295" max="295" width="8.625" style="15" customWidth="1"/>
    <col min="296" max="296" width="6.375" style="15" customWidth="1"/>
    <col min="297" max="527" width="9" style="15"/>
    <col min="528" max="528" width="3.375" style="15" customWidth="1"/>
    <col min="529" max="529" width="5.5" style="15" customWidth="1"/>
    <col min="530" max="530" width="5.625" style="15" customWidth="1"/>
    <col min="531" max="531" width="6" style="15" customWidth="1"/>
    <col min="532" max="532" width="5.375" style="15" customWidth="1"/>
    <col min="533" max="533" width="10" style="15" customWidth="1"/>
    <col min="534" max="534" width="3.125" style="15" customWidth="1"/>
    <col min="535" max="535" width="3.75" style="15" customWidth="1"/>
    <col min="536" max="536" width="3.5" style="15" customWidth="1"/>
    <col min="537" max="537" width="6.875" style="15" customWidth="1"/>
    <col min="538" max="538" width="7.125" style="15" customWidth="1"/>
    <col min="539" max="539" width="6.125" style="15" customWidth="1"/>
    <col min="540" max="540" width="7" style="15" customWidth="1"/>
    <col min="541" max="541" width="7.625" style="15" customWidth="1"/>
    <col min="542" max="542" width="3.25" style="15" customWidth="1"/>
    <col min="543" max="543" width="7.25" style="15" customWidth="1"/>
    <col min="544" max="544" width="11.625" style="15" customWidth="1"/>
    <col min="545" max="546" width="11.25" style="15" customWidth="1"/>
    <col min="547" max="547" width="8.125" style="15" customWidth="1"/>
    <col min="548" max="548" width="5.875" style="15" customWidth="1"/>
    <col min="549" max="549" width="5" style="15" customWidth="1"/>
    <col min="550" max="550" width="8.375" style="15" customWidth="1"/>
    <col min="551" max="551" width="8.625" style="15" customWidth="1"/>
    <col min="552" max="552" width="6.375" style="15" customWidth="1"/>
    <col min="553" max="783" width="9" style="15"/>
    <col min="784" max="784" width="3.375" style="15" customWidth="1"/>
    <col min="785" max="785" width="5.5" style="15" customWidth="1"/>
    <col min="786" max="786" width="5.625" style="15" customWidth="1"/>
    <col min="787" max="787" width="6" style="15" customWidth="1"/>
    <col min="788" max="788" width="5.375" style="15" customWidth="1"/>
    <col min="789" max="789" width="10" style="15" customWidth="1"/>
    <col min="790" max="790" width="3.125" style="15" customWidth="1"/>
    <col min="791" max="791" width="3.75" style="15" customWidth="1"/>
    <col min="792" max="792" width="3.5" style="15" customWidth="1"/>
    <col min="793" max="793" width="6.875" style="15" customWidth="1"/>
    <col min="794" max="794" width="7.125" style="15" customWidth="1"/>
    <col min="795" max="795" width="6.125" style="15" customWidth="1"/>
    <col min="796" max="796" width="7" style="15" customWidth="1"/>
    <col min="797" max="797" width="7.625" style="15" customWidth="1"/>
    <col min="798" max="798" width="3.25" style="15" customWidth="1"/>
    <col min="799" max="799" width="7.25" style="15" customWidth="1"/>
    <col min="800" max="800" width="11.625" style="15" customWidth="1"/>
    <col min="801" max="802" width="11.25" style="15" customWidth="1"/>
    <col min="803" max="803" width="8.125" style="15" customWidth="1"/>
    <col min="804" max="804" width="5.875" style="15" customWidth="1"/>
    <col min="805" max="805" width="5" style="15" customWidth="1"/>
    <col min="806" max="806" width="8.375" style="15" customWidth="1"/>
    <col min="807" max="807" width="8.625" style="15" customWidth="1"/>
    <col min="808" max="808" width="6.375" style="15" customWidth="1"/>
    <col min="809" max="1039" width="9" style="15"/>
    <col min="1040" max="1040" width="3.375" style="15" customWidth="1"/>
    <col min="1041" max="1041" width="5.5" style="15" customWidth="1"/>
    <col min="1042" max="1042" width="5.625" style="15" customWidth="1"/>
    <col min="1043" max="1043" width="6" style="15" customWidth="1"/>
    <col min="1044" max="1044" width="5.375" style="15" customWidth="1"/>
    <col min="1045" max="1045" width="10" style="15" customWidth="1"/>
    <col min="1046" max="1046" width="3.125" style="15" customWidth="1"/>
    <col min="1047" max="1047" width="3.75" style="15" customWidth="1"/>
    <col min="1048" max="1048" width="3.5" style="15" customWidth="1"/>
    <col min="1049" max="1049" width="6.875" style="15" customWidth="1"/>
    <col min="1050" max="1050" width="7.125" style="15" customWidth="1"/>
    <col min="1051" max="1051" width="6.125" style="15" customWidth="1"/>
    <col min="1052" max="1052" width="7" style="15" customWidth="1"/>
    <col min="1053" max="1053" width="7.625" style="15" customWidth="1"/>
    <col min="1054" max="1054" width="3.25" style="15" customWidth="1"/>
    <col min="1055" max="1055" width="7.25" style="15" customWidth="1"/>
    <col min="1056" max="1056" width="11.625" style="15" customWidth="1"/>
    <col min="1057" max="1058" width="11.25" style="15" customWidth="1"/>
    <col min="1059" max="1059" width="8.125" style="15" customWidth="1"/>
    <col min="1060" max="1060" width="5.875" style="15" customWidth="1"/>
    <col min="1061" max="1061" width="5" style="15" customWidth="1"/>
    <col min="1062" max="1062" width="8.375" style="15" customWidth="1"/>
    <col min="1063" max="1063" width="8.625" style="15" customWidth="1"/>
    <col min="1064" max="1064" width="6.375" style="15" customWidth="1"/>
    <col min="1065" max="1295" width="9" style="15"/>
    <col min="1296" max="1296" width="3.375" style="15" customWidth="1"/>
    <col min="1297" max="1297" width="5.5" style="15" customWidth="1"/>
    <col min="1298" max="1298" width="5.625" style="15" customWidth="1"/>
    <col min="1299" max="1299" width="6" style="15" customWidth="1"/>
    <col min="1300" max="1300" width="5.375" style="15" customWidth="1"/>
    <col min="1301" max="1301" width="10" style="15" customWidth="1"/>
    <col min="1302" max="1302" width="3.125" style="15" customWidth="1"/>
    <col min="1303" max="1303" width="3.75" style="15" customWidth="1"/>
    <col min="1304" max="1304" width="3.5" style="15" customWidth="1"/>
    <col min="1305" max="1305" width="6.875" style="15" customWidth="1"/>
    <col min="1306" max="1306" width="7.125" style="15" customWidth="1"/>
    <col min="1307" max="1307" width="6.125" style="15" customWidth="1"/>
    <col min="1308" max="1308" width="7" style="15" customWidth="1"/>
    <col min="1309" max="1309" width="7.625" style="15" customWidth="1"/>
    <col min="1310" max="1310" width="3.25" style="15" customWidth="1"/>
    <col min="1311" max="1311" width="7.25" style="15" customWidth="1"/>
    <col min="1312" max="1312" width="11.625" style="15" customWidth="1"/>
    <col min="1313" max="1314" width="11.25" style="15" customWidth="1"/>
    <col min="1315" max="1315" width="8.125" style="15" customWidth="1"/>
    <col min="1316" max="1316" width="5.875" style="15" customWidth="1"/>
    <col min="1317" max="1317" width="5" style="15" customWidth="1"/>
    <col min="1318" max="1318" width="8.375" style="15" customWidth="1"/>
    <col min="1319" max="1319" width="8.625" style="15" customWidth="1"/>
    <col min="1320" max="1320" width="6.375" style="15" customWidth="1"/>
    <col min="1321" max="1551" width="9" style="15"/>
    <col min="1552" max="1552" width="3.375" style="15" customWidth="1"/>
    <col min="1553" max="1553" width="5.5" style="15" customWidth="1"/>
    <col min="1554" max="1554" width="5.625" style="15" customWidth="1"/>
    <col min="1555" max="1555" width="6" style="15" customWidth="1"/>
    <col min="1556" max="1556" width="5.375" style="15" customWidth="1"/>
    <col min="1557" max="1557" width="10" style="15" customWidth="1"/>
    <col min="1558" max="1558" width="3.125" style="15" customWidth="1"/>
    <col min="1559" max="1559" width="3.75" style="15" customWidth="1"/>
    <col min="1560" max="1560" width="3.5" style="15" customWidth="1"/>
    <col min="1561" max="1561" width="6.875" style="15" customWidth="1"/>
    <col min="1562" max="1562" width="7.125" style="15" customWidth="1"/>
    <col min="1563" max="1563" width="6.125" style="15" customWidth="1"/>
    <col min="1564" max="1564" width="7" style="15" customWidth="1"/>
    <col min="1565" max="1565" width="7.625" style="15" customWidth="1"/>
    <col min="1566" max="1566" width="3.25" style="15" customWidth="1"/>
    <col min="1567" max="1567" width="7.25" style="15" customWidth="1"/>
    <col min="1568" max="1568" width="11.625" style="15" customWidth="1"/>
    <col min="1569" max="1570" width="11.25" style="15" customWidth="1"/>
    <col min="1571" max="1571" width="8.125" style="15" customWidth="1"/>
    <col min="1572" max="1572" width="5.875" style="15" customWidth="1"/>
    <col min="1573" max="1573" width="5" style="15" customWidth="1"/>
    <col min="1574" max="1574" width="8.375" style="15" customWidth="1"/>
    <col min="1575" max="1575" width="8.625" style="15" customWidth="1"/>
    <col min="1576" max="1576" width="6.375" style="15" customWidth="1"/>
    <col min="1577" max="1807" width="9" style="15"/>
    <col min="1808" max="1808" width="3.375" style="15" customWidth="1"/>
    <col min="1809" max="1809" width="5.5" style="15" customWidth="1"/>
    <col min="1810" max="1810" width="5.625" style="15" customWidth="1"/>
    <col min="1811" max="1811" width="6" style="15" customWidth="1"/>
    <col min="1812" max="1812" width="5.375" style="15" customWidth="1"/>
    <col min="1813" max="1813" width="10" style="15" customWidth="1"/>
    <col min="1814" max="1814" width="3.125" style="15" customWidth="1"/>
    <col min="1815" max="1815" width="3.75" style="15" customWidth="1"/>
    <col min="1816" max="1816" width="3.5" style="15" customWidth="1"/>
    <col min="1817" max="1817" width="6.875" style="15" customWidth="1"/>
    <col min="1818" max="1818" width="7.125" style="15" customWidth="1"/>
    <col min="1819" max="1819" width="6.125" style="15" customWidth="1"/>
    <col min="1820" max="1820" width="7" style="15" customWidth="1"/>
    <col min="1821" max="1821" width="7.625" style="15" customWidth="1"/>
    <col min="1822" max="1822" width="3.25" style="15" customWidth="1"/>
    <col min="1823" max="1823" width="7.25" style="15" customWidth="1"/>
    <col min="1824" max="1824" width="11.625" style="15" customWidth="1"/>
    <col min="1825" max="1826" width="11.25" style="15" customWidth="1"/>
    <col min="1827" max="1827" width="8.125" style="15" customWidth="1"/>
    <col min="1828" max="1828" width="5.875" style="15" customWidth="1"/>
    <col min="1829" max="1829" width="5" style="15" customWidth="1"/>
    <col min="1830" max="1830" width="8.375" style="15" customWidth="1"/>
    <col min="1831" max="1831" width="8.625" style="15" customWidth="1"/>
    <col min="1832" max="1832" width="6.375" style="15" customWidth="1"/>
    <col min="1833" max="2063" width="9" style="15"/>
    <col min="2064" max="2064" width="3.375" style="15" customWidth="1"/>
    <col min="2065" max="2065" width="5.5" style="15" customWidth="1"/>
    <col min="2066" max="2066" width="5.625" style="15" customWidth="1"/>
    <col min="2067" max="2067" width="6" style="15" customWidth="1"/>
    <col min="2068" max="2068" width="5.375" style="15" customWidth="1"/>
    <col min="2069" max="2069" width="10" style="15" customWidth="1"/>
    <col min="2070" max="2070" width="3.125" style="15" customWidth="1"/>
    <col min="2071" max="2071" width="3.75" style="15" customWidth="1"/>
    <col min="2072" max="2072" width="3.5" style="15" customWidth="1"/>
    <col min="2073" max="2073" width="6.875" style="15" customWidth="1"/>
    <col min="2074" max="2074" width="7.125" style="15" customWidth="1"/>
    <col min="2075" max="2075" width="6.125" style="15" customWidth="1"/>
    <col min="2076" max="2076" width="7" style="15" customWidth="1"/>
    <col min="2077" max="2077" width="7.625" style="15" customWidth="1"/>
    <col min="2078" max="2078" width="3.25" style="15" customWidth="1"/>
    <col min="2079" max="2079" width="7.25" style="15" customWidth="1"/>
    <col min="2080" max="2080" width="11.625" style="15" customWidth="1"/>
    <col min="2081" max="2082" width="11.25" style="15" customWidth="1"/>
    <col min="2083" max="2083" width="8.125" style="15" customWidth="1"/>
    <col min="2084" max="2084" width="5.875" style="15" customWidth="1"/>
    <col min="2085" max="2085" width="5" style="15" customWidth="1"/>
    <col min="2086" max="2086" width="8.375" style="15" customWidth="1"/>
    <col min="2087" max="2087" width="8.625" style="15" customWidth="1"/>
    <col min="2088" max="2088" width="6.375" style="15" customWidth="1"/>
    <col min="2089" max="2319" width="9" style="15"/>
    <col min="2320" max="2320" width="3.375" style="15" customWidth="1"/>
    <col min="2321" max="2321" width="5.5" style="15" customWidth="1"/>
    <col min="2322" max="2322" width="5.625" style="15" customWidth="1"/>
    <col min="2323" max="2323" width="6" style="15" customWidth="1"/>
    <col min="2324" max="2324" width="5.375" style="15" customWidth="1"/>
    <col min="2325" max="2325" width="10" style="15" customWidth="1"/>
    <col min="2326" max="2326" width="3.125" style="15" customWidth="1"/>
    <col min="2327" max="2327" width="3.75" style="15" customWidth="1"/>
    <col min="2328" max="2328" width="3.5" style="15" customWidth="1"/>
    <col min="2329" max="2329" width="6.875" style="15" customWidth="1"/>
    <col min="2330" max="2330" width="7.125" style="15" customWidth="1"/>
    <col min="2331" max="2331" width="6.125" style="15" customWidth="1"/>
    <col min="2332" max="2332" width="7" style="15" customWidth="1"/>
    <col min="2333" max="2333" width="7.625" style="15" customWidth="1"/>
    <col min="2334" max="2334" width="3.25" style="15" customWidth="1"/>
    <col min="2335" max="2335" width="7.25" style="15" customWidth="1"/>
    <col min="2336" max="2336" width="11.625" style="15" customWidth="1"/>
    <col min="2337" max="2338" width="11.25" style="15" customWidth="1"/>
    <col min="2339" max="2339" width="8.125" style="15" customWidth="1"/>
    <col min="2340" max="2340" width="5.875" style="15" customWidth="1"/>
    <col min="2341" max="2341" width="5" style="15" customWidth="1"/>
    <col min="2342" max="2342" width="8.375" style="15" customWidth="1"/>
    <col min="2343" max="2343" width="8.625" style="15" customWidth="1"/>
    <col min="2344" max="2344" width="6.375" style="15" customWidth="1"/>
    <col min="2345" max="2575" width="9" style="15"/>
    <col min="2576" max="2576" width="3.375" style="15" customWidth="1"/>
    <col min="2577" max="2577" width="5.5" style="15" customWidth="1"/>
    <col min="2578" max="2578" width="5.625" style="15" customWidth="1"/>
    <col min="2579" max="2579" width="6" style="15" customWidth="1"/>
    <col min="2580" max="2580" width="5.375" style="15" customWidth="1"/>
    <col min="2581" max="2581" width="10" style="15" customWidth="1"/>
    <col min="2582" max="2582" width="3.125" style="15" customWidth="1"/>
    <col min="2583" max="2583" width="3.75" style="15" customWidth="1"/>
    <col min="2584" max="2584" width="3.5" style="15" customWidth="1"/>
    <col min="2585" max="2585" width="6.875" style="15" customWidth="1"/>
    <col min="2586" max="2586" width="7.125" style="15" customWidth="1"/>
    <col min="2587" max="2587" width="6.125" style="15" customWidth="1"/>
    <col min="2588" max="2588" width="7" style="15" customWidth="1"/>
    <col min="2589" max="2589" width="7.625" style="15" customWidth="1"/>
    <col min="2590" max="2590" width="3.25" style="15" customWidth="1"/>
    <col min="2591" max="2591" width="7.25" style="15" customWidth="1"/>
    <col min="2592" max="2592" width="11.625" style="15" customWidth="1"/>
    <col min="2593" max="2594" width="11.25" style="15" customWidth="1"/>
    <col min="2595" max="2595" width="8.125" style="15" customWidth="1"/>
    <col min="2596" max="2596" width="5.875" style="15" customWidth="1"/>
    <col min="2597" max="2597" width="5" style="15" customWidth="1"/>
    <col min="2598" max="2598" width="8.375" style="15" customWidth="1"/>
    <col min="2599" max="2599" width="8.625" style="15" customWidth="1"/>
    <col min="2600" max="2600" width="6.375" style="15" customWidth="1"/>
    <col min="2601" max="2831" width="9" style="15"/>
    <col min="2832" max="2832" width="3.375" style="15" customWidth="1"/>
    <col min="2833" max="2833" width="5.5" style="15" customWidth="1"/>
    <col min="2834" max="2834" width="5.625" style="15" customWidth="1"/>
    <col min="2835" max="2835" width="6" style="15" customWidth="1"/>
    <col min="2836" max="2836" width="5.375" style="15" customWidth="1"/>
    <col min="2837" max="2837" width="10" style="15" customWidth="1"/>
    <col min="2838" max="2838" width="3.125" style="15" customWidth="1"/>
    <col min="2839" max="2839" width="3.75" style="15" customWidth="1"/>
    <col min="2840" max="2840" width="3.5" style="15" customWidth="1"/>
    <col min="2841" max="2841" width="6.875" style="15" customWidth="1"/>
    <col min="2842" max="2842" width="7.125" style="15" customWidth="1"/>
    <col min="2843" max="2843" width="6.125" style="15" customWidth="1"/>
    <col min="2844" max="2844" width="7" style="15" customWidth="1"/>
    <col min="2845" max="2845" width="7.625" style="15" customWidth="1"/>
    <col min="2846" max="2846" width="3.25" style="15" customWidth="1"/>
    <col min="2847" max="2847" width="7.25" style="15" customWidth="1"/>
    <col min="2848" max="2848" width="11.625" style="15" customWidth="1"/>
    <col min="2849" max="2850" width="11.25" style="15" customWidth="1"/>
    <col min="2851" max="2851" width="8.125" style="15" customWidth="1"/>
    <col min="2852" max="2852" width="5.875" style="15" customWidth="1"/>
    <col min="2853" max="2853" width="5" style="15" customWidth="1"/>
    <col min="2854" max="2854" width="8.375" style="15" customWidth="1"/>
    <col min="2855" max="2855" width="8.625" style="15" customWidth="1"/>
    <col min="2856" max="2856" width="6.375" style="15" customWidth="1"/>
    <col min="2857" max="3087" width="9" style="15"/>
    <col min="3088" max="3088" width="3.375" style="15" customWidth="1"/>
    <col min="3089" max="3089" width="5.5" style="15" customWidth="1"/>
    <col min="3090" max="3090" width="5.625" style="15" customWidth="1"/>
    <col min="3091" max="3091" width="6" style="15" customWidth="1"/>
    <col min="3092" max="3092" width="5.375" style="15" customWidth="1"/>
    <col min="3093" max="3093" width="10" style="15" customWidth="1"/>
    <col min="3094" max="3094" width="3.125" style="15" customWidth="1"/>
    <col min="3095" max="3095" width="3.75" style="15" customWidth="1"/>
    <col min="3096" max="3096" width="3.5" style="15" customWidth="1"/>
    <col min="3097" max="3097" width="6.875" style="15" customWidth="1"/>
    <col min="3098" max="3098" width="7.125" style="15" customWidth="1"/>
    <col min="3099" max="3099" width="6.125" style="15" customWidth="1"/>
    <col min="3100" max="3100" width="7" style="15" customWidth="1"/>
    <col min="3101" max="3101" width="7.625" style="15" customWidth="1"/>
    <col min="3102" max="3102" width="3.25" style="15" customWidth="1"/>
    <col min="3103" max="3103" width="7.25" style="15" customWidth="1"/>
    <col min="3104" max="3104" width="11.625" style="15" customWidth="1"/>
    <col min="3105" max="3106" width="11.25" style="15" customWidth="1"/>
    <col min="3107" max="3107" width="8.125" style="15" customWidth="1"/>
    <col min="3108" max="3108" width="5.875" style="15" customWidth="1"/>
    <col min="3109" max="3109" width="5" style="15" customWidth="1"/>
    <col min="3110" max="3110" width="8.375" style="15" customWidth="1"/>
    <col min="3111" max="3111" width="8.625" style="15" customWidth="1"/>
    <col min="3112" max="3112" width="6.375" style="15" customWidth="1"/>
    <col min="3113" max="3343" width="9" style="15"/>
    <col min="3344" max="3344" width="3.375" style="15" customWidth="1"/>
    <col min="3345" max="3345" width="5.5" style="15" customWidth="1"/>
    <col min="3346" max="3346" width="5.625" style="15" customWidth="1"/>
    <col min="3347" max="3347" width="6" style="15" customWidth="1"/>
    <col min="3348" max="3348" width="5.375" style="15" customWidth="1"/>
    <col min="3349" max="3349" width="10" style="15" customWidth="1"/>
    <col min="3350" max="3350" width="3.125" style="15" customWidth="1"/>
    <col min="3351" max="3351" width="3.75" style="15" customWidth="1"/>
    <col min="3352" max="3352" width="3.5" style="15" customWidth="1"/>
    <col min="3353" max="3353" width="6.875" style="15" customWidth="1"/>
    <col min="3354" max="3354" width="7.125" style="15" customWidth="1"/>
    <col min="3355" max="3355" width="6.125" style="15" customWidth="1"/>
    <col min="3356" max="3356" width="7" style="15" customWidth="1"/>
    <col min="3357" max="3357" width="7.625" style="15" customWidth="1"/>
    <col min="3358" max="3358" width="3.25" style="15" customWidth="1"/>
    <col min="3359" max="3359" width="7.25" style="15" customWidth="1"/>
    <col min="3360" max="3360" width="11.625" style="15" customWidth="1"/>
    <col min="3361" max="3362" width="11.25" style="15" customWidth="1"/>
    <col min="3363" max="3363" width="8.125" style="15" customWidth="1"/>
    <col min="3364" max="3364" width="5.875" style="15" customWidth="1"/>
    <col min="3365" max="3365" width="5" style="15" customWidth="1"/>
    <col min="3366" max="3366" width="8.375" style="15" customWidth="1"/>
    <col min="3367" max="3367" width="8.625" style="15" customWidth="1"/>
    <col min="3368" max="3368" width="6.375" style="15" customWidth="1"/>
    <col min="3369" max="3599" width="9" style="15"/>
    <col min="3600" max="3600" width="3.375" style="15" customWidth="1"/>
    <col min="3601" max="3601" width="5.5" style="15" customWidth="1"/>
    <col min="3602" max="3602" width="5.625" style="15" customWidth="1"/>
    <col min="3603" max="3603" width="6" style="15" customWidth="1"/>
    <col min="3604" max="3604" width="5.375" style="15" customWidth="1"/>
    <col min="3605" max="3605" width="10" style="15" customWidth="1"/>
    <col min="3606" max="3606" width="3.125" style="15" customWidth="1"/>
    <col min="3607" max="3607" width="3.75" style="15" customWidth="1"/>
    <col min="3608" max="3608" width="3.5" style="15" customWidth="1"/>
    <col min="3609" max="3609" width="6.875" style="15" customWidth="1"/>
    <col min="3610" max="3610" width="7.125" style="15" customWidth="1"/>
    <col min="3611" max="3611" width="6.125" style="15" customWidth="1"/>
    <col min="3612" max="3612" width="7" style="15" customWidth="1"/>
    <col min="3613" max="3613" width="7.625" style="15" customWidth="1"/>
    <col min="3614" max="3614" width="3.25" style="15" customWidth="1"/>
    <col min="3615" max="3615" width="7.25" style="15" customWidth="1"/>
    <col min="3616" max="3616" width="11.625" style="15" customWidth="1"/>
    <col min="3617" max="3618" width="11.25" style="15" customWidth="1"/>
    <col min="3619" max="3619" width="8.125" style="15" customWidth="1"/>
    <col min="3620" max="3620" width="5.875" style="15" customWidth="1"/>
    <col min="3621" max="3621" width="5" style="15" customWidth="1"/>
    <col min="3622" max="3622" width="8.375" style="15" customWidth="1"/>
    <col min="3623" max="3623" width="8.625" style="15" customWidth="1"/>
    <col min="3624" max="3624" width="6.375" style="15" customWidth="1"/>
    <col min="3625" max="3855" width="9" style="15"/>
    <col min="3856" max="3856" width="3.375" style="15" customWidth="1"/>
    <col min="3857" max="3857" width="5.5" style="15" customWidth="1"/>
    <col min="3858" max="3858" width="5.625" style="15" customWidth="1"/>
    <col min="3859" max="3859" width="6" style="15" customWidth="1"/>
    <col min="3860" max="3860" width="5.375" style="15" customWidth="1"/>
    <col min="3861" max="3861" width="10" style="15" customWidth="1"/>
    <col min="3862" max="3862" width="3.125" style="15" customWidth="1"/>
    <col min="3863" max="3863" width="3.75" style="15" customWidth="1"/>
    <col min="3864" max="3864" width="3.5" style="15" customWidth="1"/>
    <col min="3865" max="3865" width="6.875" style="15" customWidth="1"/>
    <col min="3866" max="3866" width="7.125" style="15" customWidth="1"/>
    <col min="3867" max="3867" width="6.125" style="15" customWidth="1"/>
    <col min="3868" max="3868" width="7" style="15" customWidth="1"/>
    <col min="3869" max="3869" width="7.625" style="15" customWidth="1"/>
    <col min="3870" max="3870" width="3.25" style="15" customWidth="1"/>
    <col min="3871" max="3871" width="7.25" style="15" customWidth="1"/>
    <col min="3872" max="3872" width="11.625" style="15" customWidth="1"/>
    <col min="3873" max="3874" width="11.25" style="15" customWidth="1"/>
    <col min="3875" max="3875" width="8.125" style="15" customWidth="1"/>
    <col min="3876" max="3876" width="5.875" style="15" customWidth="1"/>
    <col min="3877" max="3877" width="5" style="15" customWidth="1"/>
    <col min="3878" max="3878" width="8.375" style="15" customWidth="1"/>
    <col min="3879" max="3879" width="8.625" style="15" customWidth="1"/>
    <col min="3880" max="3880" width="6.375" style="15" customWidth="1"/>
    <col min="3881" max="4111" width="9" style="15"/>
    <col min="4112" max="4112" width="3.375" style="15" customWidth="1"/>
    <col min="4113" max="4113" width="5.5" style="15" customWidth="1"/>
    <col min="4114" max="4114" width="5.625" style="15" customWidth="1"/>
    <col min="4115" max="4115" width="6" style="15" customWidth="1"/>
    <col min="4116" max="4116" width="5.375" style="15" customWidth="1"/>
    <col min="4117" max="4117" width="10" style="15" customWidth="1"/>
    <col min="4118" max="4118" width="3.125" style="15" customWidth="1"/>
    <col min="4119" max="4119" width="3.75" style="15" customWidth="1"/>
    <col min="4120" max="4120" width="3.5" style="15" customWidth="1"/>
    <col min="4121" max="4121" width="6.875" style="15" customWidth="1"/>
    <col min="4122" max="4122" width="7.125" style="15" customWidth="1"/>
    <col min="4123" max="4123" width="6.125" style="15" customWidth="1"/>
    <col min="4124" max="4124" width="7" style="15" customWidth="1"/>
    <col min="4125" max="4125" width="7.625" style="15" customWidth="1"/>
    <col min="4126" max="4126" width="3.25" style="15" customWidth="1"/>
    <col min="4127" max="4127" width="7.25" style="15" customWidth="1"/>
    <col min="4128" max="4128" width="11.625" style="15" customWidth="1"/>
    <col min="4129" max="4130" width="11.25" style="15" customWidth="1"/>
    <col min="4131" max="4131" width="8.125" style="15" customWidth="1"/>
    <col min="4132" max="4132" width="5.875" style="15" customWidth="1"/>
    <col min="4133" max="4133" width="5" style="15" customWidth="1"/>
    <col min="4134" max="4134" width="8.375" style="15" customWidth="1"/>
    <col min="4135" max="4135" width="8.625" style="15" customWidth="1"/>
    <col min="4136" max="4136" width="6.375" style="15" customWidth="1"/>
    <col min="4137" max="4367" width="9" style="15"/>
    <col min="4368" max="4368" width="3.375" style="15" customWidth="1"/>
    <col min="4369" max="4369" width="5.5" style="15" customWidth="1"/>
    <col min="4370" max="4370" width="5.625" style="15" customWidth="1"/>
    <col min="4371" max="4371" width="6" style="15" customWidth="1"/>
    <col min="4372" max="4372" width="5.375" style="15" customWidth="1"/>
    <col min="4373" max="4373" width="10" style="15" customWidth="1"/>
    <col min="4374" max="4374" width="3.125" style="15" customWidth="1"/>
    <col min="4375" max="4375" width="3.75" style="15" customWidth="1"/>
    <col min="4376" max="4376" width="3.5" style="15" customWidth="1"/>
    <col min="4377" max="4377" width="6.875" style="15" customWidth="1"/>
    <col min="4378" max="4378" width="7.125" style="15" customWidth="1"/>
    <col min="4379" max="4379" width="6.125" style="15" customWidth="1"/>
    <col min="4380" max="4380" width="7" style="15" customWidth="1"/>
    <col min="4381" max="4381" width="7.625" style="15" customWidth="1"/>
    <col min="4382" max="4382" width="3.25" style="15" customWidth="1"/>
    <col min="4383" max="4383" width="7.25" style="15" customWidth="1"/>
    <col min="4384" max="4384" width="11.625" style="15" customWidth="1"/>
    <col min="4385" max="4386" width="11.25" style="15" customWidth="1"/>
    <col min="4387" max="4387" width="8.125" style="15" customWidth="1"/>
    <col min="4388" max="4388" width="5.875" style="15" customWidth="1"/>
    <col min="4389" max="4389" width="5" style="15" customWidth="1"/>
    <col min="4390" max="4390" width="8.375" style="15" customWidth="1"/>
    <col min="4391" max="4391" width="8.625" style="15" customWidth="1"/>
    <col min="4392" max="4392" width="6.375" style="15" customWidth="1"/>
    <col min="4393" max="4623" width="9" style="15"/>
    <col min="4624" max="4624" width="3.375" style="15" customWidth="1"/>
    <col min="4625" max="4625" width="5.5" style="15" customWidth="1"/>
    <col min="4626" max="4626" width="5.625" style="15" customWidth="1"/>
    <col min="4627" max="4627" width="6" style="15" customWidth="1"/>
    <col min="4628" max="4628" width="5.375" style="15" customWidth="1"/>
    <col min="4629" max="4629" width="10" style="15" customWidth="1"/>
    <col min="4630" max="4630" width="3.125" style="15" customWidth="1"/>
    <col min="4631" max="4631" width="3.75" style="15" customWidth="1"/>
    <col min="4632" max="4632" width="3.5" style="15" customWidth="1"/>
    <col min="4633" max="4633" width="6.875" style="15" customWidth="1"/>
    <col min="4634" max="4634" width="7.125" style="15" customWidth="1"/>
    <col min="4635" max="4635" width="6.125" style="15" customWidth="1"/>
    <col min="4636" max="4636" width="7" style="15" customWidth="1"/>
    <col min="4637" max="4637" width="7.625" style="15" customWidth="1"/>
    <col min="4638" max="4638" width="3.25" style="15" customWidth="1"/>
    <col min="4639" max="4639" width="7.25" style="15" customWidth="1"/>
    <col min="4640" max="4640" width="11.625" style="15" customWidth="1"/>
    <col min="4641" max="4642" width="11.25" style="15" customWidth="1"/>
    <col min="4643" max="4643" width="8.125" style="15" customWidth="1"/>
    <col min="4644" max="4644" width="5.875" style="15" customWidth="1"/>
    <col min="4645" max="4645" width="5" style="15" customWidth="1"/>
    <col min="4646" max="4646" width="8.375" style="15" customWidth="1"/>
    <col min="4647" max="4647" width="8.625" style="15" customWidth="1"/>
    <col min="4648" max="4648" width="6.375" style="15" customWidth="1"/>
    <col min="4649" max="4879" width="9" style="15"/>
    <col min="4880" max="4880" width="3.375" style="15" customWidth="1"/>
    <col min="4881" max="4881" width="5.5" style="15" customWidth="1"/>
    <col min="4882" max="4882" width="5.625" style="15" customWidth="1"/>
    <col min="4883" max="4883" width="6" style="15" customWidth="1"/>
    <col min="4884" max="4884" width="5.375" style="15" customWidth="1"/>
    <col min="4885" max="4885" width="10" style="15" customWidth="1"/>
    <col min="4886" max="4886" width="3.125" style="15" customWidth="1"/>
    <col min="4887" max="4887" width="3.75" style="15" customWidth="1"/>
    <col min="4888" max="4888" width="3.5" style="15" customWidth="1"/>
    <col min="4889" max="4889" width="6.875" style="15" customWidth="1"/>
    <col min="4890" max="4890" width="7.125" style="15" customWidth="1"/>
    <col min="4891" max="4891" width="6.125" style="15" customWidth="1"/>
    <col min="4892" max="4892" width="7" style="15" customWidth="1"/>
    <col min="4893" max="4893" width="7.625" style="15" customWidth="1"/>
    <col min="4894" max="4894" width="3.25" style="15" customWidth="1"/>
    <col min="4895" max="4895" width="7.25" style="15" customWidth="1"/>
    <col min="4896" max="4896" width="11.625" style="15" customWidth="1"/>
    <col min="4897" max="4898" width="11.25" style="15" customWidth="1"/>
    <col min="4899" max="4899" width="8.125" style="15" customWidth="1"/>
    <col min="4900" max="4900" width="5.875" style="15" customWidth="1"/>
    <col min="4901" max="4901" width="5" style="15" customWidth="1"/>
    <col min="4902" max="4902" width="8.375" style="15" customWidth="1"/>
    <col min="4903" max="4903" width="8.625" style="15" customWidth="1"/>
    <col min="4904" max="4904" width="6.375" style="15" customWidth="1"/>
    <col min="4905" max="5135" width="9" style="15"/>
    <col min="5136" max="5136" width="3.375" style="15" customWidth="1"/>
    <col min="5137" max="5137" width="5.5" style="15" customWidth="1"/>
    <col min="5138" max="5138" width="5.625" style="15" customWidth="1"/>
    <col min="5139" max="5139" width="6" style="15" customWidth="1"/>
    <col min="5140" max="5140" width="5.375" style="15" customWidth="1"/>
    <col min="5141" max="5141" width="10" style="15" customWidth="1"/>
    <col min="5142" max="5142" width="3.125" style="15" customWidth="1"/>
    <col min="5143" max="5143" width="3.75" style="15" customWidth="1"/>
    <col min="5144" max="5144" width="3.5" style="15" customWidth="1"/>
    <col min="5145" max="5145" width="6.875" style="15" customWidth="1"/>
    <col min="5146" max="5146" width="7.125" style="15" customWidth="1"/>
    <col min="5147" max="5147" width="6.125" style="15" customWidth="1"/>
    <col min="5148" max="5148" width="7" style="15" customWidth="1"/>
    <col min="5149" max="5149" width="7.625" style="15" customWidth="1"/>
    <col min="5150" max="5150" width="3.25" style="15" customWidth="1"/>
    <col min="5151" max="5151" width="7.25" style="15" customWidth="1"/>
    <col min="5152" max="5152" width="11.625" style="15" customWidth="1"/>
    <col min="5153" max="5154" width="11.25" style="15" customWidth="1"/>
    <col min="5155" max="5155" width="8.125" style="15" customWidth="1"/>
    <col min="5156" max="5156" width="5.875" style="15" customWidth="1"/>
    <col min="5157" max="5157" width="5" style="15" customWidth="1"/>
    <col min="5158" max="5158" width="8.375" style="15" customWidth="1"/>
    <col min="5159" max="5159" width="8.625" style="15" customWidth="1"/>
    <col min="5160" max="5160" width="6.375" style="15" customWidth="1"/>
    <col min="5161" max="5391" width="9" style="15"/>
    <col min="5392" max="5392" width="3.375" style="15" customWidth="1"/>
    <col min="5393" max="5393" width="5.5" style="15" customWidth="1"/>
    <col min="5394" max="5394" width="5.625" style="15" customWidth="1"/>
    <col min="5395" max="5395" width="6" style="15" customWidth="1"/>
    <col min="5396" max="5396" width="5.375" style="15" customWidth="1"/>
    <col min="5397" max="5397" width="10" style="15" customWidth="1"/>
    <col min="5398" max="5398" width="3.125" style="15" customWidth="1"/>
    <col min="5399" max="5399" width="3.75" style="15" customWidth="1"/>
    <col min="5400" max="5400" width="3.5" style="15" customWidth="1"/>
    <col min="5401" max="5401" width="6.875" style="15" customWidth="1"/>
    <col min="5402" max="5402" width="7.125" style="15" customWidth="1"/>
    <col min="5403" max="5403" width="6.125" style="15" customWidth="1"/>
    <col min="5404" max="5404" width="7" style="15" customWidth="1"/>
    <col min="5405" max="5405" width="7.625" style="15" customWidth="1"/>
    <col min="5406" max="5406" width="3.25" style="15" customWidth="1"/>
    <col min="5407" max="5407" width="7.25" style="15" customWidth="1"/>
    <col min="5408" max="5408" width="11.625" style="15" customWidth="1"/>
    <col min="5409" max="5410" width="11.25" style="15" customWidth="1"/>
    <col min="5411" max="5411" width="8.125" style="15" customWidth="1"/>
    <col min="5412" max="5412" width="5.875" style="15" customWidth="1"/>
    <col min="5413" max="5413" width="5" style="15" customWidth="1"/>
    <col min="5414" max="5414" width="8.375" style="15" customWidth="1"/>
    <col min="5415" max="5415" width="8.625" style="15" customWidth="1"/>
    <col min="5416" max="5416" width="6.375" style="15" customWidth="1"/>
    <col min="5417" max="5647" width="9" style="15"/>
    <col min="5648" max="5648" width="3.375" style="15" customWidth="1"/>
    <col min="5649" max="5649" width="5.5" style="15" customWidth="1"/>
    <col min="5650" max="5650" width="5.625" style="15" customWidth="1"/>
    <col min="5651" max="5651" width="6" style="15" customWidth="1"/>
    <col min="5652" max="5652" width="5.375" style="15" customWidth="1"/>
    <col min="5653" max="5653" width="10" style="15" customWidth="1"/>
    <col min="5654" max="5654" width="3.125" style="15" customWidth="1"/>
    <col min="5655" max="5655" width="3.75" style="15" customWidth="1"/>
    <col min="5656" max="5656" width="3.5" style="15" customWidth="1"/>
    <col min="5657" max="5657" width="6.875" style="15" customWidth="1"/>
    <col min="5658" max="5658" width="7.125" style="15" customWidth="1"/>
    <col min="5659" max="5659" width="6.125" style="15" customWidth="1"/>
    <col min="5660" max="5660" width="7" style="15" customWidth="1"/>
    <col min="5661" max="5661" width="7.625" style="15" customWidth="1"/>
    <col min="5662" max="5662" width="3.25" style="15" customWidth="1"/>
    <col min="5663" max="5663" width="7.25" style="15" customWidth="1"/>
    <col min="5664" max="5664" width="11.625" style="15" customWidth="1"/>
    <col min="5665" max="5666" width="11.25" style="15" customWidth="1"/>
    <col min="5667" max="5667" width="8.125" style="15" customWidth="1"/>
    <col min="5668" max="5668" width="5.875" style="15" customWidth="1"/>
    <col min="5669" max="5669" width="5" style="15" customWidth="1"/>
    <col min="5670" max="5670" width="8.375" style="15" customWidth="1"/>
    <col min="5671" max="5671" width="8.625" style="15" customWidth="1"/>
    <col min="5672" max="5672" width="6.375" style="15" customWidth="1"/>
    <col min="5673" max="5903" width="9" style="15"/>
    <col min="5904" max="5904" width="3.375" style="15" customWidth="1"/>
    <col min="5905" max="5905" width="5.5" style="15" customWidth="1"/>
    <col min="5906" max="5906" width="5.625" style="15" customWidth="1"/>
    <col min="5907" max="5907" width="6" style="15" customWidth="1"/>
    <col min="5908" max="5908" width="5.375" style="15" customWidth="1"/>
    <col min="5909" max="5909" width="10" style="15" customWidth="1"/>
    <col min="5910" max="5910" width="3.125" style="15" customWidth="1"/>
    <col min="5911" max="5911" width="3.75" style="15" customWidth="1"/>
    <col min="5912" max="5912" width="3.5" style="15" customWidth="1"/>
    <col min="5913" max="5913" width="6.875" style="15" customWidth="1"/>
    <col min="5914" max="5914" width="7.125" style="15" customWidth="1"/>
    <col min="5915" max="5915" width="6.125" style="15" customWidth="1"/>
    <col min="5916" max="5916" width="7" style="15" customWidth="1"/>
    <col min="5917" max="5917" width="7.625" style="15" customWidth="1"/>
    <col min="5918" max="5918" width="3.25" style="15" customWidth="1"/>
    <col min="5919" max="5919" width="7.25" style="15" customWidth="1"/>
    <col min="5920" max="5920" width="11.625" style="15" customWidth="1"/>
    <col min="5921" max="5922" width="11.25" style="15" customWidth="1"/>
    <col min="5923" max="5923" width="8.125" style="15" customWidth="1"/>
    <col min="5924" max="5924" width="5.875" style="15" customWidth="1"/>
    <col min="5925" max="5925" width="5" style="15" customWidth="1"/>
    <col min="5926" max="5926" width="8.375" style="15" customWidth="1"/>
    <col min="5927" max="5927" width="8.625" style="15" customWidth="1"/>
    <col min="5928" max="5928" width="6.375" style="15" customWidth="1"/>
    <col min="5929" max="6159" width="9" style="15"/>
    <col min="6160" max="6160" width="3.375" style="15" customWidth="1"/>
    <col min="6161" max="6161" width="5.5" style="15" customWidth="1"/>
    <col min="6162" max="6162" width="5.625" style="15" customWidth="1"/>
    <col min="6163" max="6163" width="6" style="15" customWidth="1"/>
    <col min="6164" max="6164" width="5.375" style="15" customWidth="1"/>
    <col min="6165" max="6165" width="10" style="15" customWidth="1"/>
    <col min="6166" max="6166" width="3.125" style="15" customWidth="1"/>
    <col min="6167" max="6167" width="3.75" style="15" customWidth="1"/>
    <col min="6168" max="6168" width="3.5" style="15" customWidth="1"/>
    <col min="6169" max="6169" width="6.875" style="15" customWidth="1"/>
    <col min="6170" max="6170" width="7.125" style="15" customWidth="1"/>
    <col min="6171" max="6171" width="6.125" style="15" customWidth="1"/>
    <col min="6172" max="6172" width="7" style="15" customWidth="1"/>
    <col min="6173" max="6173" width="7.625" style="15" customWidth="1"/>
    <col min="6174" max="6174" width="3.25" style="15" customWidth="1"/>
    <col min="6175" max="6175" width="7.25" style="15" customWidth="1"/>
    <col min="6176" max="6176" width="11.625" style="15" customWidth="1"/>
    <col min="6177" max="6178" width="11.25" style="15" customWidth="1"/>
    <col min="6179" max="6179" width="8.125" style="15" customWidth="1"/>
    <col min="6180" max="6180" width="5.875" style="15" customWidth="1"/>
    <col min="6181" max="6181" width="5" style="15" customWidth="1"/>
    <col min="6182" max="6182" width="8.375" style="15" customWidth="1"/>
    <col min="6183" max="6183" width="8.625" style="15" customWidth="1"/>
    <col min="6184" max="6184" width="6.375" style="15" customWidth="1"/>
    <col min="6185" max="6415" width="9" style="15"/>
    <col min="6416" max="6416" width="3.375" style="15" customWidth="1"/>
    <col min="6417" max="6417" width="5.5" style="15" customWidth="1"/>
    <col min="6418" max="6418" width="5.625" style="15" customWidth="1"/>
    <col min="6419" max="6419" width="6" style="15" customWidth="1"/>
    <col min="6420" max="6420" width="5.375" style="15" customWidth="1"/>
    <col min="6421" max="6421" width="10" style="15" customWidth="1"/>
    <col min="6422" max="6422" width="3.125" style="15" customWidth="1"/>
    <col min="6423" max="6423" width="3.75" style="15" customWidth="1"/>
    <col min="6424" max="6424" width="3.5" style="15" customWidth="1"/>
    <col min="6425" max="6425" width="6.875" style="15" customWidth="1"/>
    <col min="6426" max="6426" width="7.125" style="15" customWidth="1"/>
    <col min="6427" max="6427" width="6.125" style="15" customWidth="1"/>
    <col min="6428" max="6428" width="7" style="15" customWidth="1"/>
    <col min="6429" max="6429" width="7.625" style="15" customWidth="1"/>
    <col min="6430" max="6430" width="3.25" style="15" customWidth="1"/>
    <col min="6431" max="6431" width="7.25" style="15" customWidth="1"/>
    <col min="6432" max="6432" width="11.625" style="15" customWidth="1"/>
    <col min="6433" max="6434" width="11.25" style="15" customWidth="1"/>
    <col min="6435" max="6435" width="8.125" style="15" customWidth="1"/>
    <col min="6436" max="6436" width="5.875" style="15" customWidth="1"/>
    <col min="6437" max="6437" width="5" style="15" customWidth="1"/>
    <col min="6438" max="6438" width="8.375" style="15" customWidth="1"/>
    <col min="6439" max="6439" width="8.625" style="15" customWidth="1"/>
    <col min="6440" max="6440" width="6.375" style="15" customWidth="1"/>
    <col min="6441" max="6671" width="9" style="15"/>
    <col min="6672" max="6672" width="3.375" style="15" customWidth="1"/>
    <col min="6673" max="6673" width="5.5" style="15" customWidth="1"/>
    <col min="6674" max="6674" width="5.625" style="15" customWidth="1"/>
    <col min="6675" max="6675" width="6" style="15" customWidth="1"/>
    <col min="6676" max="6676" width="5.375" style="15" customWidth="1"/>
    <col min="6677" max="6677" width="10" style="15" customWidth="1"/>
    <col min="6678" max="6678" width="3.125" style="15" customWidth="1"/>
    <col min="6679" max="6679" width="3.75" style="15" customWidth="1"/>
    <col min="6680" max="6680" width="3.5" style="15" customWidth="1"/>
    <col min="6681" max="6681" width="6.875" style="15" customWidth="1"/>
    <col min="6682" max="6682" width="7.125" style="15" customWidth="1"/>
    <col min="6683" max="6683" width="6.125" style="15" customWidth="1"/>
    <col min="6684" max="6684" width="7" style="15" customWidth="1"/>
    <col min="6685" max="6685" width="7.625" style="15" customWidth="1"/>
    <col min="6686" max="6686" width="3.25" style="15" customWidth="1"/>
    <col min="6687" max="6687" width="7.25" style="15" customWidth="1"/>
    <col min="6688" max="6688" width="11.625" style="15" customWidth="1"/>
    <col min="6689" max="6690" width="11.25" style="15" customWidth="1"/>
    <col min="6691" max="6691" width="8.125" style="15" customWidth="1"/>
    <col min="6692" max="6692" width="5.875" style="15" customWidth="1"/>
    <col min="6693" max="6693" width="5" style="15" customWidth="1"/>
    <col min="6694" max="6694" width="8.375" style="15" customWidth="1"/>
    <col min="6695" max="6695" width="8.625" style="15" customWidth="1"/>
    <col min="6696" max="6696" width="6.375" style="15" customWidth="1"/>
    <col min="6697" max="6927" width="9" style="15"/>
    <col min="6928" max="6928" width="3.375" style="15" customWidth="1"/>
    <col min="6929" max="6929" width="5.5" style="15" customWidth="1"/>
    <col min="6930" max="6930" width="5.625" style="15" customWidth="1"/>
    <col min="6931" max="6931" width="6" style="15" customWidth="1"/>
    <col min="6932" max="6932" width="5.375" style="15" customWidth="1"/>
    <col min="6933" max="6933" width="10" style="15" customWidth="1"/>
    <col min="6934" max="6934" width="3.125" style="15" customWidth="1"/>
    <col min="6935" max="6935" width="3.75" style="15" customWidth="1"/>
    <col min="6936" max="6936" width="3.5" style="15" customWidth="1"/>
    <col min="6937" max="6937" width="6.875" style="15" customWidth="1"/>
    <col min="6938" max="6938" width="7.125" style="15" customWidth="1"/>
    <col min="6939" max="6939" width="6.125" style="15" customWidth="1"/>
    <col min="6940" max="6940" width="7" style="15" customWidth="1"/>
    <col min="6941" max="6941" width="7.625" style="15" customWidth="1"/>
    <col min="6942" max="6942" width="3.25" style="15" customWidth="1"/>
    <col min="6943" max="6943" width="7.25" style="15" customWidth="1"/>
    <col min="6944" max="6944" width="11.625" style="15" customWidth="1"/>
    <col min="6945" max="6946" width="11.25" style="15" customWidth="1"/>
    <col min="6947" max="6947" width="8.125" style="15" customWidth="1"/>
    <col min="6948" max="6948" width="5.875" style="15" customWidth="1"/>
    <col min="6949" max="6949" width="5" style="15" customWidth="1"/>
    <col min="6950" max="6950" width="8.375" style="15" customWidth="1"/>
    <col min="6951" max="6951" width="8.625" style="15" customWidth="1"/>
    <col min="6952" max="6952" width="6.375" style="15" customWidth="1"/>
    <col min="6953" max="7183" width="9" style="15"/>
    <col min="7184" max="7184" width="3.375" style="15" customWidth="1"/>
    <col min="7185" max="7185" width="5.5" style="15" customWidth="1"/>
    <col min="7186" max="7186" width="5.625" style="15" customWidth="1"/>
    <col min="7187" max="7187" width="6" style="15" customWidth="1"/>
    <col min="7188" max="7188" width="5.375" style="15" customWidth="1"/>
    <col min="7189" max="7189" width="10" style="15" customWidth="1"/>
    <col min="7190" max="7190" width="3.125" style="15" customWidth="1"/>
    <col min="7191" max="7191" width="3.75" style="15" customWidth="1"/>
    <col min="7192" max="7192" width="3.5" style="15" customWidth="1"/>
    <col min="7193" max="7193" width="6.875" style="15" customWidth="1"/>
    <col min="7194" max="7194" width="7.125" style="15" customWidth="1"/>
    <col min="7195" max="7195" width="6.125" style="15" customWidth="1"/>
    <col min="7196" max="7196" width="7" style="15" customWidth="1"/>
    <col min="7197" max="7197" width="7.625" style="15" customWidth="1"/>
    <col min="7198" max="7198" width="3.25" style="15" customWidth="1"/>
    <col min="7199" max="7199" width="7.25" style="15" customWidth="1"/>
    <col min="7200" max="7200" width="11.625" style="15" customWidth="1"/>
    <col min="7201" max="7202" width="11.25" style="15" customWidth="1"/>
    <col min="7203" max="7203" width="8.125" style="15" customWidth="1"/>
    <col min="7204" max="7204" width="5.875" style="15" customWidth="1"/>
    <col min="7205" max="7205" width="5" style="15" customWidth="1"/>
    <col min="7206" max="7206" width="8.375" style="15" customWidth="1"/>
    <col min="7207" max="7207" width="8.625" style="15" customWidth="1"/>
    <col min="7208" max="7208" width="6.375" style="15" customWidth="1"/>
    <col min="7209" max="7439" width="9" style="15"/>
    <col min="7440" max="7440" width="3.375" style="15" customWidth="1"/>
    <col min="7441" max="7441" width="5.5" style="15" customWidth="1"/>
    <col min="7442" max="7442" width="5.625" style="15" customWidth="1"/>
    <col min="7443" max="7443" width="6" style="15" customWidth="1"/>
    <col min="7444" max="7444" width="5.375" style="15" customWidth="1"/>
    <col min="7445" max="7445" width="10" style="15" customWidth="1"/>
    <col min="7446" max="7446" width="3.125" style="15" customWidth="1"/>
    <col min="7447" max="7447" width="3.75" style="15" customWidth="1"/>
    <col min="7448" max="7448" width="3.5" style="15" customWidth="1"/>
    <col min="7449" max="7449" width="6.875" style="15" customWidth="1"/>
    <col min="7450" max="7450" width="7.125" style="15" customWidth="1"/>
    <col min="7451" max="7451" width="6.125" style="15" customWidth="1"/>
    <col min="7452" max="7452" width="7" style="15" customWidth="1"/>
    <col min="7453" max="7453" width="7.625" style="15" customWidth="1"/>
    <col min="7454" max="7454" width="3.25" style="15" customWidth="1"/>
    <col min="7455" max="7455" width="7.25" style="15" customWidth="1"/>
    <col min="7456" max="7456" width="11.625" style="15" customWidth="1"/>
    <col min="7457" max="7458" width="11.25" style="15" customWidth="1"/>
    <col min="7459" max="7459" width="8.125" style="15" customWidth="1"/>
    <col min="7460" max="7460" width="5.875" style="15" customWidth="1"/>
    <col min="7461" max="7461" width="5" style="15" customWidth="1"/>
    <col min="7462" max="7462" width="8.375" style="15" customWidth="1"/>
    <col min="7463" max="7463" width="8.625" style="15" customWidth="1"/>
    <col min="7464" max="7464" width="6.375" style="15" customWidth="1"/>
    <col min="7465" max="7695" width="9" style="15"/>
    <col min="7696" max="7696" width="3.375" style="15" customWidth="1"/>
    <col min="7697" max="7697" width="5.5" style="15" customWidth="1"/>
    <col min="7698" max="7698" width="5.625" style="15" customWidth="1"/>
    <col min="7699" max="7699" width="6" style="15" customWidth="1"/>
    <col min="7700" max="7700" width="5.375" style="15" customWidth="1"/>
    <col min="7701" max="7701" width="10" style="15" customWidth="1"/>
    <col min="7702" max="7702" width="3.125" style="15" customWidth="1"/>
    <col min="7703" max="7703" width="3.75" style="15" customWidth="1"/>
    <col min="7704" max="7704" width="3.5" style="15" customWidth="1"/>
    <col min="7705" max="7705" width="6.875" style="15" customWidth="1"/>
    <col min="7706" max="7706" width="7.125" style="15" customWidth="1"/>
    <col min="7707" max="7707" width="6.125" style="15" customWidth="1"/>
    <col min="7708" max="7708" width="7" style="15" customWidth="1"/>
    <col min="7709" max="7709" width="7.625" style="15" customWidth="1"/>
    <col min="7710" max="7710" width="3.25" style="15" customWidth="1"/>
    <col min="7711" max="7711" width="7.25" style="15" customWidth="1"/>
    <col min="7712" max="7712" width="11.625" style="15" customWidth="1"/>
    <col min="7713" max="7714" width="11.25" style="15" customWidth="1"/>
    <col min="7715" max="7715" width="8.125" style="15" customWidth="1"/>
    <col min="7716" max="7716" width="5.875" style="15" customWidth="1"/>
    <col min="7717" max="7717" width="5" style="15" customWidth="1"/>
    <col min="7718" max="7718" width="8.375" style="15" customWidth="1"/>
    <col min="7719" max="7719" width="8.625" style="15" customWidth="1"/>
    <col min="7720" max="7720" width="6.375" style="15" customWidth="1"/>
    <col min="7721" max="7951" width="9" style="15"/>
    <col min="7952" max="7952" width="3.375" style="15" customWidth="1"/>
    <col min="7953" max="7953" width="5.5" style="15" customWidth="1"/>
    <col min="7954" max="7954" width="5.625" style="15" customWidth="1"/>
    <col min="7955" max="7955" width="6" style="15" customWidth="1"/>
    <col min="7956" max="7956" width="5.375" style="15" customWidth="1"/>
    <col min="7957" max="7957" width="10" style="15" customWidth="1"/>
    <col min="7958" max="7958" width="3.125" style="15" customWidth="1"/>
    <col min="7959" max="7959" width="3.75" style="15" customWidth="1"/>
    <col min="7960" max="7960" width="3.5" style="15" customWidth="1"/>
    <col min="7961" max="7961" width="6.875" style="15" customWidth="1"/>
    <col min="7962" max="7962" width="7.125" style="15" customWidth="1"/>
    <col min="7963" max="7963" width="6.125" style="15" customWidth="1"/>
    <col min="7964" max="7964" width="7" style="15" customWidth="1"/>
    <col min="7965" max="7965" width="7.625" style="15" customWidth="1"/>
    <col min="7966" max="7966" width="3.25" style="15" customWidth="1"/>
    <col min="7967" max="7967" width="7.25" style="15" customWidth="1"/>
    <col min="7968" max="7968" width="11.625" style="15" customWidth="1"/>
    <col min="7969" max="7970" width="11.25" style="15" customWidth="1"/>
    <col min="7971" max="7971" width="8.125" style="15" customWidth="1"/>
    <col min="7972" max="7972" width="5.875" style="15" customWidth="1"/>
    <col min="7973" max="7973" width="5" style="15" customWidth="1"/>
    <col min="7974" max="7974" width="8.375" style="15" customWidth="1"/>
    <col min="7975" max="7975" width="8.625" style="15" customWidth="1"/>
    <col min="7976" max="7976" width="6.375" style="15" customWidth="1"/>
    <col min="7977" max="8207" width="9" style="15"/>
    <col min="8208" max="8208" width="3.375" style="15" customWidth="1"/>
    <col min="8209" max="8209" width="5.5" style="15" customWidth="1"/>
    <col min="8210" max="8210" width="5.625" style="15" customWidth="1"/>
    <col min="8211" max="8211" width="6" style="15" customWidth="1"/>
    <col min="8212" max="8212" width="5.375" style="15" customWidth="1"/>
    <col min="8213" max="8213" width="10" style="15" customWidth="1"/>
    <col min="8214" max="8214" width="3.125" style="15" customWidth="1"/>
    <col min="8215" max="8215" width="3.75" style="15" customWidth="1"/>
    <col min="8216" max="8216" width="3.5" style="15" customWidth="1"/>
    <col min="8217" max="8217" width="6.875" style="15" customWidth="1"/>
    <col min="8218" max="8218" width="7.125" style="15" customWidth="1"/>
    <col min="8219" max="8219" width="6.125" style="15" customWidth="1"/>
    <col min="8220" max="8220" width="7" style="15" customWidth="1"/>
    <col min="8221" max="8221" width="7.625" style="15" customWidth="1"/>
    <col min="8222" max="8222" width="3.25" style="15" customWidth="1"/>
    <col min="8223" max="8223" width="7.25" style="15" customWidth="1"/>
    <col min="8224" max="8224" width="11.625" style="15" customWidth="1"/>
    <col min="8225" max="8226" width="11.25" style="15" customWidth="1"/>
    <col min="8227" max="8227" width="8.125" style="15" customWidth="1"/>
    <col min="8228" max="8228" width="5.875" style="15" customWidth="1"/>
    <col min="8229" max="8229" width="5" style="15" customWidth="1"/>
    <col min="8230" max="8230" width="8.375" style="15" customWidth="1"/>
    <col min="8231" max="8231" width="8.625" style="15" customWidth="1"/>
    <col min="8232" max="8232" width="6.375" style="15" customWidth="1"/>
    <col min="8233" max="8463" width="9" style="15"/>
    <col min="8464" max="8464" width="3.375" style="15" customWidth="1"/>
    <col min="8465" max="8465" width="5.5" style="15" customWidth="1"/>
    <col min="8466" max="8466" width="5.625" style="15" customWidth="1"/>
    <col min="8467" max="8467" width="6" style="15" customWidth="1"/>
    <col min="8468" max="8468" width="5.375" style="15" customWidth="1"/>
    <col min="8469" max="8469" width="10" style="15" customWidth="1"/>
    <col min="8470" max="8470" width="3.125" style="15" customWidth="1"/>
    <col min="8471" max="8471" width="3.75" style="15" customWidth="1"/>
    <col min="8472" max="8472" width="3.5" style="15" customWidth="1"/>
    <col min="8473" max="8473" width="6.875" style="15" customWidth="1"/>
    <col min="8474" max="8474" width="7.125" style="15" customWidth="1"/>
    <col min="8475" max="8475" width="6.125" style="15" customWidth="1"/>
    <col min="8476" max="8476" width="7" style="15" customWidth="1"/>
    <col min="8477" max="8477" width="7.625" style="15" customWidth="1"/>
    <col min="8478" max="8478" width="3.25" style="15" customWidth="1"/>
    <col min="8479" max="8479" width="7.25" style="15" customWidth="1"/>
    <col min="8480" max="8480" width="11.625" style="15" customWidth="1"/>
    <col min="8481" max="8482" width="11.25" style="15" customWidth="1"/>
    <col min="8483" max="8483" width="8.125" style="15" customWidth="1"/>
    <col min="8484" max="8484" width="5.875" style="15" customWidth="1"/>
    <col min="8485" max="8485" width="5" style="15" customWidth="1"/>
    <col min="8486" max="8486" width="8.375" style="15" customWidth="1"/>
    <col min="8487" max="8487" width="8.625" style="15" customWidth="1"/>
    <col min="8488" max="8488" width="6.375" style="15" customWidth="1"/>
    <col min="8489" max="8719" width="9" style="15"/>
    <col min="8720" max="8720" width="3.375" style="15" customWidth="1"/>
    <col min="8721" max="8721" width="5.5" style="15" customWidth="1"/>
    <col min="8722" max="8722" width="5.625" style="15" customWidth="1"/>
    <col min="8723" max="8723" width="6" style="15" customWidth="1"/>
    <col min="8724" max="8724" width="5.375" style="15" customWidth="1"/>
    <col min="8725" max="8725" width="10" style="15" customWidth="1"/>
    <col min="8726" max="8726" width="3.125" style="15" customWidth="1"/>
    <col min="8727" max="8727" width="3.75" style="15" customWidth="1"/>
    <col min="8728" max="8728" width="3.5" style="15" customWidth="1"/>
    <col min="8729" max="8729" width="6.875" style="15" customWidth="1"/>
    <col min="8730" max="8730" width="7.125" style="15" customWidth="1"/>
    <col min="8731" max="8731" width="6.125" style="15" customWidth="1"/>
    <col min="8732" max="8732" width="7" style="15" customWidth="1"/>
    <col min="8733" max="8733" width="7.625" style="15" customWidth="1"/>
    <col min="8734" max="8734" width="3.25" style="15" customWidth="1"/>
    <col min="8735" max="8735" width="7.25" style="15" customWidth="1"/>
    <col min="8736" max="8736" width="11.625" style="15" customWidth="1"/>
    <col min="8737" max="8738" width="11.25" style="15" customWidth="1"/>
    <col min="8739" max="8739" width="8.125" style="15" customWidth="1"/>
    <col min="8740" max="8740" width="5.875" style="15" customWidth="1"/>
    <col min="8741" max="8741" width="5" style="15" customWidth="1"/>
    <col min="8742" max="8742" width="8.375" style="15" customWidth="1"/>
    <col min="8743" max="8743" width="8.625" style="15" customWidth="1"/>
    <col min="8744" max="8744" width="6.375" style="15" customWidth="1"/>
    <col min="8745" max="8975" width="9" style="15"/>
    <col min="8976" max="8976" width="3.375" style="15" customWidth="1"/>
    <col min="8977" max="8977" width="5.5" style="15" customWidth="1"/>
    <col min="8978" max="8978" width="5.625" style="15" customWidth="1"/>
    <col min="8979" max="8979" width="6" style="15" customWidth="1"/>
    <col min="8980" max="8980" width="5.375" style="15" customWidth="1"/>
    <col min="8981" max="8981" width="10" style="15" customWidth="1"/>
    <col min="8982" max="8982" width="3.125" style="15" customWidth="1"/>
    <col min="8983" max="8983" width="3.75" style="15" customWidth="1"/>
    <col min="8984" max="8984" width="3.5" style="15" customWidth="1"/>
    <col min="8985" max="8985" width="6.875" style="15" customWidth="1"/>
    <col min="8986" max="8986" width="7.125" style="15" customWidth="1"/>
    <col min="8987" max="8987" width="6.125" style="15" customWidth="1"/>
    <col min="8988" max="8988" width="7" style="15" customWidth="1"/>
    <col min="8989" max="8989" width="7.625" style="15" customWidth="1"/>
    <col min="8990" max="8990" width="3.25" style="15" customWidth="1"/>
    <col min="8991" max="8991" width="7.25" style="15" customWidth="1"/>
    <col min="8992" max="8992" width="11.625" style="15" customWidth="1"/>
    <col min="8993" max="8994" width="11.25" style="15" customWidth="1"/>
    <col min="8995" max="8995" width="8.125" style="15" customWidth="1"/>
    <col min="8996" max="8996" width="5.875" style="15" customWidth="1"/>
    <col min="8997" max="8997" width="5" style="15" customWidth="1"/>
    <col min="8998" max="8998" width="8.375" style="15" customWidth="1"/>
    <col min="8999" max="8999" width="8.625" style="15" customWidth="1"/>
    <col min="9000" max="9000" width="6.375" style="15" customWidth="1"/>
    <col min="9001" max="9231" width="9" style="15"/>
    <col min="9232" max="9232" width="3.375" style="15" customWidth="1"/>
    <col min="9233" max="9233" width="5.5" style="15" customWidth="1"/>
    <col min="9234" max="9234" width="5.625" style="15" customWidth="1"/>
    <col min="9235" max="9235" width="6" style="15" customWidth="1"/>
    <col min="9236" max="9236" width="5.375" style="15" customWidth="1"/>
    <col min="9237" max="9237" width="10" style="15" customWidth="1"/>
    <col min="9238" max="9238" width="3.125" style="15" customWidth="1"/>
    <col min="9239" max="9239" width="3.75" style="15" customWidth="1"/>
    <col min="9240" max="9240" width="3.5" style="15" customWidth="1"/>
    <col min="9241" max="9241" width="6.875" style="15" customWidth="1"/>
    <col min="9242" max="9242" width="7.125" style="15" customWidth="1"/>
    <col min="9243" max="9243" width="6.125" style="15" customWidth="1"/>
    <col min="9244" max="9244" width="7" style="15" customWidth="1"/>
    <col min="9245" max="9245" width="7.625" style="15" customWidth="1"/>
    <col min="9246" max="9246" width="3.25" style="15" customWidth="1"/>
    <col min="9247" max="9247" width="7.25" style="15" customWidth="1"/>
    <col min="9248" max="9248" width="11.625" style="15" customWidth="1"/>
    <col min="9249" max="9250" width="11.25" style="15" customWidth="1"/>
    <col min="9251" max="9251" width="8.125" style="15" customWidth="1"/>
    <col min="9252" max="9252" width="5.875" style="15" customWidth="1"/>
    <col min="9253" max="9253" width="5" style="15" customWidth="1"/>
    <col min="9254" max="9254" width="8.375" style="15" customWidth="1"/>
    <col min="9255" max="9255" width="8.625" style="15" customWidth="1"/>
    <col min="9256" max="9256" width="6.375" style="15" customWidth="1"/>
    <col min="9257" max="9487" width="9" style="15"/>
    <col min="9488" max="9488" width="3.375" style="15" customWidth="1"/>
    <col min="9489" max="9489" width="5.5" style="15" customWidth="1"/>
    <col min="9490" max="9490" width="5.625" style="15" customWidth="1"/>
    <col min="9491" max="9491" width="6" style="15" customWidth="1"/>
    <col min="9492" max="9492" width="5.375" style="15" customWidth="1"/>
    <col min="9493" max="9493" width="10" style="15" customWidth="1"/>
    <col min="9494" max="9494" width="3.125" style="15" customWidth="1"/>
    <col min="9495" max="9495" width="3.75" style="15" customWidth="1"/>
    <col min="9496" max="9496" width="3.5" style="15" customWidth="1"/>
    <col min="9497" max="9497" width="6.875" style="15" customWidth="1"/>
    <col min="9498" max="9498" width="7.125" style="15" customWidth="1"/>
    <col min="9499" max="9499" width="6.125" style="15" customWidth="1"/>
    <col min="9500" max="9500" width="7" style="15" customWidth="1"/>
    <col min="9501" max="9501" width="7.625" style="15" customWidth="1"/>
    <col min="9502" max="9502" width="3.25" style="15" customWidth="1"/>
    <col min="9503" max="9503" width="7.25" style="15" customWidth="1"/>
    <col min="9504" max="9504" width="11.625" style="15" customWidth="1"/>
    <col min="9505" max="9506" width="11.25" style="15" customWidth="1"/>
    <col min="9507" max="9507" width="8.125" style="15" customWidth="1"/>
    <col min="9508" max="9508" width="5.875" style="15" customWidth="1"/>
    <col min="9509" max="9509" width="5" style="15" customWidth="1"/>
    <col min="9510" max="9510" width="8.375" style="15" customWidth="1"/>
    <col min="9511" max="9511" width="8.625" style="15" customWidth="1"/>
    <col min="9512" max="9512" width="6.375" style="15" customWidth="1"/>
    <col min="9513" max="9743" width="9" style="15"/>
    <col min="9744" max="9744" width="3.375" style="15" customWidth="1"/>
    <col min="9745" max="9745" width="5.5" style="15" customWidth="1"/>
    <col min="9746" max="9746" width="5.625" style="15" customWidth="1"/>
    <col min="9747" max="9747" width="6" style="15" customWidth="1"/>
    <col min="9748" max="9748" width="5.375" style="15" customWidth="1"/>
    <col min="9749" max="9749" width="10" style="15" customWidth="1"/>
    <col min="9750" max="9750" width="3.125" style="15" customWidth="1"/>
    <col min="9751" max="9751" width="3.75" style="15" customWidth="1"/>
    <col min="9752" max="9752" width="3.5" style="15" customWidth="1"/>
    <col min="9753" max="9753" width="6.875" style="15" customWidth="1"/>
    <col min="9754" max="9754" width="7.125" style="15" customWidth="1"/>
    <col min="9755" max="9755" width="6.125" style="15" customWidth="1"/>
    <col min="9756" max="9756" width="7" style="15" customWidth="1"/>
    <col min="9757" max="9757" width="7.625" style="15" customWidth="1"/>
    <col min="9758" max="9758" width="3.25" style="15" customWidth="1"/>
    <col min="9759" max="9759" width="7.25" style="15" customWidth="1"/>
    <col min="9760" max="9760" width="11.625" style="15" customWidth="1"/>
    <col min="9761" max="9762" width="11.25" style="15" customWidth="1"/>
    <col min="9763" max="9763" width="8.125" style="15" customWidth="1"/>
    <col min="9764" max="9764" width="5.875" style="15" customWidth="1"/>
    <col min="9765" max="9765" width="5" style="15" customWidth="1"/>
    <col min="9766" max="9766" width="8.375" style="15" customWidth="1"/>
    <col min="9767" max="9767" width="8.625" style="15" customWidth="1"/>
    <col min="9768" max="9768" width="6.375" style="15" customWidth="1"/>
    <col min="9769" max="9999" width="9" style="15"/>
    <col min="10000" max="10000" width="3.375" style="15" customWidth="1"/>
    <col min="10001" max="10001" width="5.5" style="15" customWidth="1"/>
    <col min="10002" max="10002" width="5.625" style="15" customWidth="1"/>
    <col min="10003" max="10003" width="6" style="15" customWidth="1"/>
    <col min="10004" max="10004" width="5.375" style="15" customWidth="1"/>
    <col min="10005" max="10005" width="10" style="15" customWidth="1"/>
    <col min="10006" max="10006" width="3.125" style="15" customWidth="1"/>
    <col min="10007" max="10007" width="3.75" style="15" customWidth="1"/>
    <col min="10008" max="10008" width="3.5" style="15" customWidth="1"/>
    <col min="10009" max="10009" width="6.875" style="15" customWidth="1"/>
    <col min="10010" max="10010" width="7.125" style="15" customWidth="1"/>
    <col min="10011" max="10011" width="6.125" style="15" customWidth="1"/>
    <col min="10012" max="10012" width="7" style="15" customWidth="1"/>
    <col min="10013" max="10013" width="7.625" style="15" customWidth="1"/>
    <col min="10014" max="10014" width="3.25" style="15" customWidth="1"/>
    <col min="10015" max="10015" width="7.25" style="15" customWidth="1"/>
    <col min="10016" max="10016" width="11.625" style="15" customWidth="1"/>
    <col min="10017" max="10018" width="11.25" style="15" customWidth="1"/>
    <col min="10019" max="10019" width="8.125" style="15" customWidth="1"/>
    <col min="10020" max="10020" width="5.875" style="15" customWidth="1"/>
    <col min="10021" max="10021" width="5" style="15" customWidth="1"/>
    <col min="10022" max="10022" width="8.375" style="15" customWidth="1"/>
    <col min="10023" max="10023" width="8.625" style="15" customWidth="1"/>
    <col min="10024" max="10024" width="6.375" style="15" customWidth="1"/>
    <col min="10025" max="10255" width="9" style="15"/>
    <col min="10256" max="10256" width="3.375" style="15" customWidth="1"/>
    <col min="10257" max="10257" width="5.5" style="15" customWidth="1"/>
    <col min="10258" max="10258" width="5.625" style="15" customWidth="1"/>
    <col min="10259" max="10259" width="6" style="15" customWidth="1"/>
    <col min="10260" max="10260" width="5.375" style="15" customWidth="1"/>
    <col min="10261" max="10261" width="10" style="15" customWidth="1"/>
    <col min="10262" max="10262" width="3.125" style="15" customWidth="1"/>
    <col min="10263" max="10263" width="3.75" style="15" customWidth="1"/>
    <col min="10264" max="10264" width="3.5" style="15" customWidth="1"/>
    <col min="10265" max="10265" width="6.875" style="15" customWidth="1"/>
    <col min="10266" max="10266" width="7.125" style="15" customWidth="1"/>
    <col min="10267" max="10267" width="6.125" style="15" customWidth="1"/>
    <col min="10268" max="10268" width="7" style="15" customWidth="1"/>
    <col min="10269" max="10269" width="7.625" style="15" customWidth="1"/>
    <col min="10270" max="10270" width="3.25" style="15" customWidth="1"/>
    <col min="10271" max="10271" width="7.25" style="15" customWidth="1"/>
    <col min="10272" max="10272" width="11.625" style="15" customWidth="1"/>
    <col min="10273" max="10274" width="11.25" style="15" customWidth="1"/>
    <col min="10275" max="10275" width="8.125" style="15" customWidth="1"/>
    <col min="10276" max="10276" width="5.875" style="15" customWidth="1"/>
    <col min="10277" max="10277" width="5" style="15" customWidth="1"/>
    <col min="10278" max="10278" width="8.375" style="15" customWidth="1"/>
    <col min="10279" max="10279" width="8.625" style="15" customWidth="1"/>
    <col min="10280" max="10280" width="6.375" style="15" customWidth="1"/>
    <col min="10281" max="10511" width="9" style="15"/>
    <col min="10512" max="10512" width="3.375" style="15" customWidth="1"/>
    <col min="10513" max="10513" width="5.5" style="15" customWidth="1"/>
    <col min="10514" max="10514" width="5.625" style="15" customWidth="1"/>
    <col min="10515" max="10515" width="6" style="15" customWidth="1"/>
    <col min="10516" max="10516" width="5.375" style="15" customWidth="1"/>
    <col min="10517" max="10517" width="10" style="15" customWidth="1"/>
    <col min="10518" max="10518" width="3.125" style="15" customWidth="1"/>
    <col min="10519" max="10519" width="3.75" style="15" customWidth="1"/>
    <col min="10520" max="10520" width="3.5" style="15" customWidth="1"/>
    <col min="10521" max="10521" width="6.875" style="15" customWidth="1"/>
    <col min="10522" max="10522" width="7.125" style="15" customWidth="1"/>
    <col min="10523" max="10523" width="6.125" style="15" customWidth="1"/>
    <col min="10524" max="10524" width="7" style="15" customWidth="1"/>
    <col min="10525" max="10525" width="7.625" style="15" customWidth="1"/>
    <col min="10526" max="10526" width="3.25" style="15" customWidth="1"/>
    <col min="10527" max="10527" width="7.25" style="15" customWidth="1"/>
    <col min="10528" max="10528" width="11.625" style="15" customWidth="1"/>
    <col min="10529" max="10530" width="11.25" style="15" customWidth="1"/>
    <col min="10531" max="10531" width="8.125" style="15" customWidth="1"/>
    <col min="10532" max="10532" width="5.875" style="15" customWidth="1"/>
    <col min="10533" max="10533" width="5" style="15" customWidth="1"/>
    <col min="10534" max="10534" width="8.375" style="15" customWidth="1"/>
    <col min="10535" max="10535" width="8.625" style="15" customWidth="1"/>
    <col min="10536" max="10536" width="6.375" style="15" customWidth="1"/>
    <col min="10537" max="10767" width="9" style="15"/>
    <col min="10768" max="10768" width="3.375" style="15" customWidth="1"/>
    <col min="10769" max="10769" width="5.5" style="15" customWidth="1"/>
    <col min="10770" max="10770" width="5.625" style="15" customWidth="1"/>
    <col min="10771" max="10771" width="6" style="15" customWidth="1"/>
    <col min="10772" max="10772" width="5.375" style="15" customWidth="1"/>
    <col min="10773" max="10773" width="10" style="15" customWidth="1"/>
    <col min="10774" max="10774" width="3.125" style="15" customWidth="1"/>
    <col min="10775" max="10775" width="3.75" style="15" customWidth="1"/>
    <col min="10776" max="10776" width="3.5" style="15" customWidth="1"/>
    <col min="10777" max="10777" width="6.875" style="15" customWidth="1"/>
    <col min="10778" max="10778" width="7.125" style="15" customWidth="1"/>
    <col min="10779" max="10779" width="6.125" style="15" customWidth="1"/>
    <col min="10780" max="10780" width="7" style="15" customWidth="1"/>
    <col min="10781" max="10781" width="7.625" style="15" customWidth="1"/>
    <col min="10782" max="10782" width="3.25" style="15" customWidth="1"/>
    <col min="10783" max="10783" width="7.25" style="15" customWidth="1"/>
    <col min="10784" max="10784" width="11.625" style="15" customWidth="1"/>
    <col min="10785" max="10786" width="11.25" style="15" customWidth="1"/>
    <col min="10787" max="10787" width="8.125" style="15" customWidth="1"/>
    <col min="10788" max="10788" width="5.875" style="15" customWidth="1"/>
    <col min="10789" max="10789" width="5" style="15" customWidth="1"/>
    <col min="10790" max="10790" width="8.375" style="15" customWidth="1"/>
    <col min="10791" max="10791" width="8.625" style="15" customWidth="1"/>
    <col min="10792" max="10792" width="6.375" style="15" customWidth="1"/>
    <col min="10793" max="11023" width="9" style="15"/>
    <col min="11024" max="11024" width="3.375" style="15" customWidth="1"/>
    <col min="11025" max="11025" width="5.5" style="15" customWidth="1"/>
    <col min="11026" max="11026" width="5.625" style="15" customWidth="1"/>
    <col min="11027" max="11027" width="6" style="15" customWidth="1"/>
    <col min="11028" max="11028" width="5.375" style="15" customWidth="1"/>
    <col min="11029" max="11029" width="10" style="15" customWidth="1"/>
    <col min="11030" max="11030" width="3.125" style="15" customWidth="1"/>
    <col min="11031" max="11031" width="3.75" style="15" customWidth="1"/>
    <col min="11032" max="11032" width="3.5" style="15" customWidth="1"/>
    <col min="11033" max="11033" width="6.875" style="15" customWidth="1"/>
    <col min="11034" max="11034" width="7.125" style="15" customWidth="1"/>
    <col min="11035" max="11035" width="6.125" style="15" customWidth="1"/>
    <col min="11036" max="11036" width="7" style="15" customWidth="1"/>
    <col min="11037" max="11037" width="7.625" style="15" customWidth="1"/>
    <col min="11038" max="11038" width="3.25" style="15" customWidth="1"/>
    <col min="11039" max="11039" width="7.25" style="15" customWidth="1"/>
    <col min="11040" max="11040" width="11.625" style="15" customWidth="1"/>
    <col min="11041" max="11042" width="11.25" style="15" customWidth="1"/>
    <col min="11043" max="11043" width="8.125" style="15" customWidth="1"/>
    <col min="11044" max="11044" width="5.875" style="15" customWidth="1"/>
    <col min="11045" max="11045" width="5" style="15" customWidth="1"/>
    <col min="11046" max="11046" width="8.375" style="15" customWidth="1"/>
    <col min="11047" max="11047" width="8.625" style="15" customWidth="1"/>
    <col min="11048" max="11048" width="6.375" style="15" customWidth="1"/>
    <col min="11049" max="11279" width="9" style="15"/>
    <col min="11280" max="11280" width="3.375" style="15" customWidth="1"/>
    <col min="11281" max="11281" width="5.5" style="15" customWidth="1"/>
    <col min="11282" max="11282" width="5.625" style="15" customWidth="1"/>
    <col min="11283" max="11283" width="6" style="15" customWidth="1"/>
    <col min="11284" max="11284" width="5.375" style="15" customWidth="1"/>
    <col min="11285" max="11285" width="10" style="15" customWidth="1"/>
    <col min="11286" max="11286" width="3.125" style="15" customWidth="1"/>
    <col min="11287" max="11287" width="3.75" style="15" customWidth="1"/>
    <col min="11288" max="11288" width="3.5" style="15" customWidth="1"/>
    <col min="11289" max="11289" width="6.875" style="15" customWidth="1"/>
    <col min="11290" max="11290" width="7.125" style="15" customWidth="1"/>
    <col min="11291" max="11291" width="6.125" style="15" customWidth="1"/>
    <col min="11292" max="11292" width="7" style="15" customWidth="1"/>
    <col min="11293" max="11293" width="7.625" style="15" customWidth="1"/>
    <col min="11294" max="11294" width="3.25" style="15" customWidth="1"/>
    <col min="11295" max="11295" width="7.25" style="15" customWidth="1"/>
    <col min="11296" max="11296" width="11.625" style="15" customWidth="1"/>
    <col min="11297" max="11298" width="11.25" style="15" customWidth="1"/>
    <col min="11299" max="11299" width="8.125" style="15" customWidth="1"/>
    <col min="11300" max="11300" width="5.875" style="15" customWidth="1"/>
    <col min="11301" max="11301" width="5" style="15" customWidth="1"/>
    <col min="11302" max="11302" width="8.375" style="15" customWidth="1"/>
    <col min="11303" max="11303" width="8.625" style="15" customWidth="1"/>
    <col min="11304" max="11304" width="6.375" style="15" customWidth="1"/>
    <col min="11305" max="11535" width="9" style="15"/>
    <col min="11536" max="11536" width="3.375" style="15" customWidth="1"/>
    <col min="11537" max="11537" width="5.5" style="15" customWidth="1"/>
    <col min="11538" max="11538" width="5.625" style="15" customWidth="1"/>
    <col min="11539" max="11539" width="6" style="15" customWidth="1"/>
    <col min="11540" max="11540" width="5.375" style="15" customWidth="1"/>
    <col min="11541" max="11541" width="10" style="15" customWidth="1"/>
    <col min="11542" max="11542" width="3.125" style="15" customWidth="1"/>
    <col min="11543" max="11543" width="3.75" style="15" customWidth="1"/>
    <col min="11544" max="11544" width="3.5" style="15" customWidth="1"/>
    <col min="11545" max="11545" width="6.875" style="15" customWidth="1"/>
    <col min="11546" max="11546" width="7.125" style="15" customWidth="1"/>
    <col min="11547" max="11547" width="6.125" style="15" customWidth="1"/>
    <col min="11548" max="11548" width="7" style="15" customWidth="1"/>
    <col min="11549" max="11549" width="7.625" style="15" customWidth="1"/>
    <col min="11550" max="11550" width="3.25" style="15" customWidth="1"/>
    <col min="11551" max="11551" width="7.25" style="15" customWidth="1"/>
    <col min="11552" max="11552" width="11.625" style="15" customWidth="1"/>
    <col min="11553" max="11554" width="11.25" style="15" customWidth="1"/>
    <col min="11555" max="11555" width="8.125" style="15" customWidth="1"/>
    <col min="11556" max="11556" width="5.875" style="15" customWidth="1"/>
    <col min="11557" max="11557" width="5" style="15" customWidth="1"/>
    <col min="11558" max="11558" width="8.375" style="15" customWidth="1"/>
    <col min="11559" max="11559" width="8.625" style="15" customWidth="1"/>
    <col min="11560" max="11560" width="6.375" style="15" customWidth="1"/>
    <col min="11561" max="11791" width="9" style="15"/>
    <col min="11792" max="11792" width="3.375" style="15" customWidth="1"/>
    <col min="11793" max="11793" width="5.5" style="15" customWidth="1"/>
    <col min="11794" max="11794" width="5.625" style="15" customWidth="1"/>
    <col min="11795" max="11795" width="6" style="15" customWidth="1"/>
    <col min="11796" max="11796" width="5.375" style="15" customWidth="1"/>
    <col min="11797" max="11797" width="10" style="15" customWidth="1"/>
    <col min="11798" max="11798" width="3.125" style="15" customWidth="1"/>
    <col min="11799" max="11799" width="3.75" style="15" customWidth="1"/>
    <col min="11800" max="11800" width="3.5" style="15" customWidth="1"/>
    <col min="11801" max="11801" width="6.875" style="15" customWidth="1"/>
    <col min="11802" max="11802" width="7.125" style="15" customWidth="1"/>
    <col min="11803" max="11803" width="6.125" style="15" customWidth="1"/>
    <col min="11804" max="11804" width="7" style="15" customWidth="1"/>
    <col min="11805" max="11805" width="7.625" style="15" customWidth="1"/>
    <col min="11806" max="11806" width="3.25" style="15" customWidth="1"/>
    <col min="11807" max="11807" width="7.25" style="15" customWidth="1"/>
    <col min="11808" max="11808" width="11.625" style="15" customWidth="1"/>
    <col min="11809" max="11810" width="11.25" style="15" customWidth="1"/>
    <col min="11811" max="11811" width="8.125" style="15" customWidth="1"/>
    <col min="11812" max="11812" width="5.875" style="15" customWidth="1"/>
    <col min="11813" max="11813" width="5" style="15" customWidth="1"/>
    <col min="11814" max="11814" width="8.375" style="15" customWidth="1"/>
    <col min="11815" max="11815" width="8.625" style="15" customWidth="1"/>
    <col min="11816" max="11816" width="6.375" style="15" customWidth="1"/>
    <col min="11817" max="12047" width="9" style="15"/>
    <col min="12048" max="12048" width="3.375" style="15" customWidth="1"/>
    <col min="12049" max="12049" width="5.5" style="15" customWidth="1"/>
    <col min="12050" max="12050" width="5.625" style="15" customWidth="1"/>
    <col min="12051" max="12051" width="6" style="15" customWidth="1"/>
    <col min="12052" max="12052" width="5.375" style="15" customWidth="1"/>
    <col min="12053" max="12053" width="10" style="15" customWidth="1"/>
    <col min="12054" max="12054" width="3.125" style="15" customWidth="1"/>
    <col min="12055" max="12055" width="3.75" style="15" customWidth="1"/>
    <col min="12056" max="12056" width="3.5" style="15" customWidth="1"/>
    <col min="12057" max="12057" width="6.875" style="15" customWidth="1"/>
    <col min="12058" max="12058" width="7.125" style="15" customWidth="1"/>
    <col min="12059" max="12059" width="6.125" style="15" customWidth="1"/>
    <col min="12060" max="12060" width="7" style="15" customWidth="1"/>
    <col min="12061" max="12061" width="7.625" style="15" customWidth="1"/>
    <col min="12062" max="12062" width="3.25" style="15" customWidth="1"/>
    <col min="12063" max="12063" width="7.25" style="15" customWidth="1"/>
    <col min="12064" max="12064" width="11.625" style="15" customWidth="1"/>
    <col min="12065" max="12066" width="11.25" style="15" customWidth="1"/>
    <col min="12067" max="12067" width="8.125" style="15" customWidth="1"/>
    <col min="12068" max="12068" width="5.875" style="15" customWidth="1"/>
    <col min="12069" max="12069" width="5" style="15" customWidth="1"/>
    <col min="12070" max="12070" width="8.375" style="15" customWidth="1"/>
    <col min="12071" max="12071" width="8.625" style="15" customWidth="1"/>
    <col min="12072" max="12072" width="6.375" style="15" customWidth="1"/>
    <col min="12073" max="12303" width="9" style="15"/>
    <col min="12304" max="12304" width="3.375" style="15" customWidth="1"/>
    <col min="12305" max="12305" width="5.5" style="15" customWidth="1"/>
    <col min="12306" max="12306" width="5.625" style="15" customWidth="1"/>
    <col min="12307" max="12307" width="6" style="15" customWidth="1"/>
    <col min="12308" max="12308" width="5.375" style="15" customWidth="1"/>
    <col min="12309" max="12309" width="10" style="15" customWidth="1"/>
    <col min="12310" max="12310" width="3.125" style="15" customWidth="1"/>
    <col min="12311" max="12311" width="3.75" style="15" customWidth="1"/>
    <col min="12312" max="12312" width="3.5" style="15" customWidth="1"/>
    <col min="12313" max="12313" width="6.875" style="15" customWidth="1"/>
    <col min="12314" max="12314" width="7.125" style="15" customWidth="1"/>
    <col min="12315" max="12315" width="6.125" style="15" customWidth="1"/>
    <col min="12316" max="12316" width="7" style="15" customWidth="1"/>
    <col min="12317" max="12317" width="7.625" style="15" customWidth="1"/>
    <col min="12318" max="12318" width="3.25" style="15" customWidth="1"/>
    <col min="12319" max="12319" width="7.25" style="15" customWidth="1"/>
    <col min="12320" max="12320" width="11.625" style="15" customWidth="1"/>
    <col min="12321" max="12322" width="11.25" style="15" customWidth="1"/>
    <col min="12323" max="12323" width="8.125" style="15" customWidth="1"/>
    <col min="12324" max="12324" width="5.875" style="15" customWidth="1"/>
    <col min="12325" max="12325" width="5" style="15" customWidth="1"/>
    <col min="12326" max="12326" width="8.375" style="15" customWidth="1"/>
    <col min="12327" max="12327" width="8.625" style="15" customWidth="1"/>
    <col min="12328" max="12328" width="6.375" style="15" customWidth="1"/>
    <col min="12329" max="12559" width="9" style="15"/>
    <col min="12560" max="12560" width="3.375" style="15" customWidth="1"/>
    <col min="12561" max="12561" width="5.5" style="15" customWidth="1"/>
    <col min="12562" max="12562" width="5.625" style="15" customWidth="1"/>
    <col min="12563" max="12563" width="6" style="15" customWidth="1"/>
    <col min="12564" max="12564" width="5.375" style="15" customWidth="1"/>
    <col min="12565" max="12565" width="10" style="15" customWidth="1"/>
    <col min="12566" max="12566" width="3.125" style="15" customWidth="1"/>
    <col min="12567" max="12567" width="3.75" style="15" customWidth="1"/>
    <col min="12568" max="12568" width="3.5" style="15" customWidth="1"/>
    <col min="12569" max="12569" width="6.875" style="15" customWidth="1"/>
    <col min="12570" max="12570" width="7.125" style="15" customWidth="1"/>
    <col min="12571" max="12571" width="6.125" style="15" customWidth="1"/>
    <col min="12572" max="12572" width="7" style="15" customWidth="1"/>
    <col min="12573" max="12573" width="7.625" style="15" customWidth="1"/>
    <col min="12574" max="12574" width="3.25" style="15" customWidth="1"/>
    <col min="12575" max="12575" width="7.25" style="15" customWidth="1"/>
    <col min="12576" max="12576" width="11.625" style="15" customWidth="1"/>
    <col min="12577" max="12578" width="11.25" style="15" customWidth="1"/>
    <col min="12579" max="12579" width="8.125" style="15" customWidth="1"/>
    <col min="12580" max="12580" width="5.875" style="15" customWidth="1"/>
    <col min="12581" max="12581" width="5" style="15" customWidth="1"/>
    <col min="12582" max="12582" width="8.375" style="15" customWidth="1"/>
    <col min="12583" max="12583" width="8.625" style="15" customWidth="1"/>
    <col min="12584" max="12584" width="6.375" style="15" customWidth="1"/>
    <col min="12585" max="12815" width="9" style="15"/>
    <col min="12816" max="12816" width="3.375" style="15" customWidth="1"/>
    <col min="12817" max="12817" width="5.5" style="15" customWidth="1"/>
    <col min="12818" max="12818" width="5.625" style="15" customWidth="1"/>
    <col min="12819" max="12819" width="6" style="15" customWidth="1"/>
    <col min="12820" max="12820" width="5.375" style="15" customWidth="1"/>
    <col min="12821" max="12821" width="10" style="15" customWidth="1"/>
    <col min="12822" max="12822" width="3.125" style="15" customWidth="1"/>
    <col min="12823" max="12823" width="3.75" style="15" customWidth="1"/>
    <col min="12824" max="12824" width="3.5" style="15" customWidth="1"/>
    <col min="12825" max="12825" width="6.875" style="15" customWidth="1"/>
    <col min="12826" max="12826" width="7.125" style="15" customWidth="1"/>
    <col min="12827" max="12827" width="6.125" style="15" customWidth="1"/>
    <col min="12828" max="12828" width="7" style="15" customWidth="1"/>
    <col min="12829" max="12829" width="7.625" style="15" customWidth="1"/>
    <col min="12830" max="12830" width="3.25" style="15" customWidth="1"/>
    <col min="12831" max="12831" width="7.25" style="15" customWidth="1"/>
    <col min="12832" max="12832" width="11.625" style="15" customWidth="1"/>
    <col min="12833" max="12834" width="11.25" style="15" customWidth="1"/>
    <col min="12835" max="12835" width="8.125" style="15" customWidth="1"/>
    <col min="12836" max="12836" width="5.875" style="15" customWidth="1"/>
    <col min="12837" max="12837" width="5" style="15" customWidth="1"/>
    <col min="12838" max="12838" width="8.375" style="15" customWidth="1"/>
    <col min="12839" max="12839" width="8.625" style="15" customWidth="1"/>
    <col min="12840" max="12840" width="6.375" style="15" customWidth="1"/>
    <col min="12841" max="13071" width="9" style="15"/>
    <col min="13072" max="13072" width="3.375" style="15" customWidth="1"/>
    <col min="13073" max="13073" width="5.5" style="15" customWidth="1"/>
    <col min="13074" max="13074" width="5.625" style="15" customWidth="1"/>
    <col min="13075" max="13075" width="6" style="15" customWidth="1"/>
    <col min="13076" max="13076" width="5.375" style="15" customWidth="1"/>
    <col min="13077" max="13077" width="10" style="15" customWidth="1"/>
    <col min="13078" max="13078" width="3.125" style="15" customWidth="1"/>
    <col min="13079" max="13079" width="3.75" style="15" customWidth="1"/>
    <col min="13080" max="13080" width="3.5" style="15" customWidth="1"/>
    <col min="13081" max="13081" width="6.875" style="15" customWidth="1"/>
    <col min="13082" max="13082" width="7.125" style="15" customWidth="1"/>
    <col min="13083" max="13083" width="6.125" style="15" customWidth="1"/>
    <col min="13084" max="13084" width="7" style="15" customWidth="1"/>
    <col min="13085" max="13085" width="7.625" style="15" customWidth="1"/>
    <col min="13086" max="13086" width="3.25" style="15" customWidth="1"/>
    <col min="13087" max="13087" width="7.25" style="15" customWidth="1"/>
    <col min="13088" max="13088" width="11.625" style="15" customWidth="1"/>
    <col min="13089" max="13090" width="11.25" style="15" customWidth="1"/>
    <col min="13091" max="13091" width="8.125" style="15" customWidth="1"/>
    <col min="13092" max="13092" width="5.875" style="15" customWidth="1"/>
    <col min="13093" max="13093" width="5" style="15" customWidth="1"/>
    <col min="13094" max="13094" width="8.375" style="15" customWidth="1"/>
    <col min="13095" max="13095" width="8.625" style="15" customWidth="1"/>
    <col min="13096" max="13096" width="6.375" style="15" customWidth="1"/>
    <col min="13097" max="13327" width="9" style="15"/>
    <col min="13328" max="13328" width="3.375" style="15" customWidth="1"/>
    <col min="13329" max="13329" width="5.5" style="15" customWidth="1"/>
    <col min="13330" max="13330" width="5.625" style="15" customWidth="1"/>
    <col min="13331" max="13331" width="6" style="15" customWidth="1"/>
    <col min="13332" max="13332" width="5.375" style="15" customWidth="1"/>
    <col min="13333" max="13333" width="10" style="15" customWidth="1"/>
    <col min="13334" max="13334" width="3.125" style="15" customWidth="1"/>
    <col min="13335" max="13335" width="3.75" style="15" customWidth="1"/>
    <col min="13336" max="13336" width="3.5" style="15" customWidth="1"/>
    <col min="13337" max="13337" width="6.875" style="15" customWidth="1"/>
    <col min="13338" max="13338" width="7.125" style="15" customWidth="1"/>
    <col min="13339" max="13339" width="6.125" style="15" customWidth="1"/>
    <col min="13340" max="13340" width="7" style="15" customWidth="1"/>
    <col min="13341" max="13341" width="7.625" style="15" customWidth="1"/>
    <col min="13342" max="13342" width="3.25" style="15" customWidth="1"/>
    <col min="13343" max="13343" width="7.25" style="15" customWidth="1"/>
    <col min="13344" max="13344" width="11.625" style="15" customWidth="1"/>
    <col min="13345" max="13346" width="11.25" style="15" customWidth="1"/>
    <col min="13347" max="13347" width="8.125" style="15" customWidth="1"/>
    <col min="13348" max="13348" width="5.875" style="15" customWidth="1"/>
    <col min="13349" max="13349" width="5" style="15" customWidth="1"/>
    <col min="13350" max="13350" width="8.375" style="15" customWidth="1"/>
    <col min="13351" max="13351" width="8.625" style="15" customWidth="1"/>
    <col min="13352" max="13352" width="6.375" style="15" customWidth="1"/>
    <col min="13353" max="13583" width="9" style="15"/>
    <col min="13584" max="13584" width="3.375" style="15" customWidth="1"/>
    <col min="13585" max="13585" width="5.5" style="15" customWidth="1"/>
    <col min="13586" max="13586" width="5.625" style="15" customWidth="1"/>
    <col min="13587" max="13587" width="6" style="15" customWidth="1"/>
    <col min="13588" max="13588" width="5.375" style="15" customWidth="1"/>
    <col min="13589" max="13589" width="10" style="15" customWidth="1"/>
    <col min="13590" max="13590" width="3.125" style="15" customWidth="1"/>
    <col min="13591" max="13591" width="3.75" style="15" customWidth="1"/>
    <col min="13592" max="13592" width="3.5" style="15" customWidth="1"/>
    <col min="13593" max="13593" width="6.875" style="15" customWidth="1"/>
    <col min="13594" max="13594" width="7.125" style="15" customWidth="1"/>
    <col min="13595" max="13595" width="6.125" style="15" customWidth="1"/>
    <col min="13596" max="13596" width="7" style="15" customWidth="1"/>
    <col min="13597" max="13597" width="7.625" style="15" customWidth="1"/>
    <col min="13598" max="13598" width="3.25" style="15" customWidth="1"/>
    <col min="13599" max="13599" width="7.25" style="15" customWidth="1"/>
    <col min="13600" max="13600" width="11.625" style="15" customWidth="1"/>
    <col min="13601" max="13602" width="11.25" style="15" customWidth="1"/>
    <col min="13603" max="13603" width="8.125" style="15" customWidth="1"/>
    <col min="13604" max="13604" width="5.875" style="15" customWidth="1"/>
    <col min="13605" max="13605" width="5" style="15" customWidth="1"/>
    <col min="13606" max="13606" width="8.375" style="15" customWidth="1"/>
    <col min="13607" max="13607" width="8.625" style="15" customWidth="1"/>
    <col min="13608" max="13608" width="6.375" style="15" customWidth="1"/>
    <col min="13609" max="13839" width="9" style="15"/>
    <col min="13840" max="13840" width="3.375" style="15" customWidth="1"/>
    <col min="13841" max="13841" width="5.5" style="15" customWidth="1"/>
    <col min="13842" max="13842" width="5.625" style="15" customWidth="1"/>
    <col min="13843" max="13843" width="6" style="15" customWidth="1"/>
    <col min="13844" max="13844" width="5.375" style="15" customWidth="1"/>
    <col min="13845" max="13845" width="10" style="15" customWidth="1"/>
    <col min="13846" max="13846" width="3.125" style="15" customWidth="1"/>
    <col min="13847" max="13847" width="3.75" style="15" customWidth="1"/>
    <col min="13848" max="13848" width="3.5" style="15" customWidth="1"/>
    <col min="13849" max="13849" width="6.875" style="15" customWidth="1"/>
    <col min="13850" max="13850" width="7.125" style="15" customWidth="1"/>
    <col min="13851" max="13851" width="6.125" style="15" customWidth="1"/>
    <col min="13852" max="13852" width="7" style="15" customWidth="1"/>
    <col min="13853" max="13853" width="7.625" style="15" customWidth="1"/>
    <col min="13854" max="13854" width="3.25" style="15" customWidth="1"/>
    <col min="13855" max="13855" width="7.25" style="15" customWidth="1"/>
    <col min="13856" max="13856" width="11.625" style="15" customWidth="1"/>
    <col min="13857" max="13858" width="11.25" style="15" customWidth="1"/>
    <col min="13859" max="13859" width="8.125" style="15" customWidth="1"/>
    <col min="13860" max="13860" width="5.875" style="15" customWidth="1"/>
    <col min="13861" max="13861" width="5" style="15" customWidth="1"/>
    <col min="13862" max="13862" width="8.375" style="15" customWidth="1"/>
    <col min="13863" max="13863" width="8.625" style="15" customWidth="1"/>
    <col min="13864" max="13864" width="6.375" style="15" customWidth="1"/>
    <col min="13865" max="14095" width="9" style="15"/>
    <col min="14096" max="14096" width="3.375" style="15" customWidth="1"/>
    <col min="14097" max="14097" width="5.5" style="15" customWidth="1"/>
    <col min="14098" max="14098" width="5.625" style="15" customWidth="1"/>
    <col min="14099" max="14099" width="6" style="15" customWidth="1"/>
    <col min="14100" max="14100" width="5.375" style="15" customWidth="1"/>
    <col min="14101" max="14101" width="10" style="15" customWidth="1"/>
    <col min="14102" max="14102" width="3.125" style="15" customWidth="1"/>
    <col min="14103" max="14103" width="3.75" style="15" customWidth="1"/>
    <col min="14104" max="14104" width="3.5" style="15" customWidth="1"/>
    <col min="14105" max="14105" width="6.875" style="15" customWidth="1"/>
    <col min="14106" max="14106" width="7.125" style="15" customWidth="1"/>
    <col min="14107" max="14107" width="6.125" style="15" customWidth="1"/>
    <col min="14108" max="14108" width="7" style="15" customWidth="1"/>
    <col min="14109" max="14109" width="7.625" style="15" customWidth="1"/>
    <col min="14110" max="14110" width="3.25" style="15" customWidth="1"/>
    <col min="14111" max="14111" width="7.25" style="15" customWidth="1"/>
    <col min="14112" max="14112" width="11.625" style="15" customWidth="1"/>
    <col min="14113" max="14114" width="11.25" style="15" customWidth="1"/>
    <col min="14115" max="14115" width="8.125" style="15" customWidth="1"/>
    <col min="14116" max="14116" width="5.875" style="15" customWidth="1"/>
    <col min="14117" max="14117" width="5" style="15" customWidth="1"/>
    <col min="14118" max="14118" width="8.375" style="15" customWidth="1"/>
    <col min="14119" max="14119" width="8.625" style="15" customWidth="1"/>
    <col min="14120" max="14120" width="6.375" style="15" customWidth="1"/>
    <col min="14121" max="14351" width="9" style="15"/>
    <col min="14352" max="14352" width="3.375" style="15" customWidth="1"/>
    <col min="14353" max="14353" width="5.5" style="15" customWidth="1"/>
    <col min="14354" max="14354" width="5.625" style="15" customWidth="1"/>
    <col min="14355" max="14355" width="6" style="15" customWidth="1"/>
    <col min="14356" max="14356" width="5.375" style="15" customWidth="1"/>
    <col min="14357" max="14357" width="10" style="15" customWidth="1"/>
    <col min="14358" max="14358" width="3.125" style="15" customWidth="1"/>
    <col min="14359" max="14359" width="3.75" style="15" customWidth="1"/>
    <col min="14360" max="14360" width="3.5" style="15" customWidth="1"/>
    <col min="14361" max="14361" width="6.875" style="15" customWidth="1"/>
    <col min="14362" max="14362" width="7.125" style="15" customWidth="1"/>
    <col min="14363" max="14363" width="6.125" style="15" customWidth="1"/>
    <col min="14364" max="14364" width="7" style="15" customWidth="1"/>
    <col min="14365" max="14365" width="7.625" style="15" customWidth="1"/>
    <col min="14366" max="14366" width="3.25" style="15" customWidth="1"/>
    <col min="14367" max="14367" width="7.25" style="15" customWidth="1"/>
    <col min="14368" max="14368" width="11.625" style="15" customWidth="1"/>
    <col min="14369" max="14370" width="11.25" style="15" customWidth="1"/>
    <col min="14371" max="14371" width="8.125" style="15" customWidth="1"/>
    <col min="14372" max="14372" width="5.875" style="15" customWidth="1"/>
    <col min="14373" max="14373" width="5" style="15" customWidth="1"/>
    <col min="14374" max="14374" width="8.375" style="15" customWidth="1"/>
    <col min="14375" max="14375" width="8.625" style="15" customWidth="1"/>
    <col min="14376" max="14376" width="6.375" style="15" customWidth="1"/>
    <col min="14377" max="14607" width="9" style="15"/>
    <col min="14608" max="14608" width="3.375" style="15" customWidth="1"/>
    <col min="14609" max="14609" width="5.5" style="15" customWidth="1"/>
    <col min="14610" max="14610" width="5.625" style="15" customWidth="1"/>
    <col min="14611" max="14611" width="6" style="15" customWidth="1"/>
    <col min="14612" max="14612" width="5.375" style="15" customWidth="1"/>
    <col min="14613" max="14613" width="10" style="15" customWidth="1"/>
    <col min="14614" max="14614" width="3.125" style="15" customWidth="1"/>
    <col min="14615" max="14615" width="3.75" style="15" customWidth="1"/>
    <col min="14616" max="14616" width="3.5" style="15" customWidth="1"/>
    <col min="14617" max="14617" width="6.875" style="15" customWidth="1"/>
    <col min="14618" max="14618" width="7.125" style="15" customWidth="1"/>
    <col min="14619" max="14619" width="6.125" style="15" customWidth="1"/>
    <col min="14620" max="14620" width="7" style="15" customWidth="1"/>
    <col min="14621" max="14621" width="7.625" style="15" customWidth="1"/>
    <col min="14622" max="14622" width="3.25" style="15" customWidth="1"/>
    <col min="14623" max="14623" width="7.25" style="15" customWidth="1"/>
    <col min="14624" max="14624" width="11.625" style="15" customWidth="1"/>
    <col min="14625" max="14626" width="11.25" style="15" customWidth="1"/>
    <col min="14627" max="14627" width="8.125" style="15" customWidth="1"/>
    <col min="14628" max="14628" width="5.875" style="15" customWidth="1"/>
    <col min="14629" max="14629" width="5" style="15" customWidth="1"/>
    <col min="14630" max="14630" width="8.375" style="15" customWidth="1"/>
    <col min="14631" max="14631" width="8.625" style="15" customWidth="1"/>
    <col min="14632" max="14632" width="6.375" style="15" customWidth="1"/>
    <col min="14633" max="14863" width="9" style="15"/>
    <col min="14864" max="14864" width="3.375" style="15" customWidth="1"/>
    <col min="14865" max="14865" width="5.5" style="15" customWidth="1"/>
    <col min="14866" max="14866" width="5.625" style="15" customWidth="1"/>
    <col min="14867" max="14867" width="6" style="15" customWidth="1"/>
    <col min="14868" max="14868" width="5.375" style="15" customWidth="1"/>
    <col min="14869" max="14869" width="10" style="15" customWidth="1"/>
    <col min="14870" max="14870" width="3.125" style="15" customWidth="1"/>
    <col min="14871" max="14871" width="3.75" style="15" customWidth="1"/>
    <col min="14872" max="14872" width="3.5" style="15" customWidth="1"/>
    <col min="14873" max="14873" width="6.875" style="15" customWidth="1"/>
    <col min="14874" max="14874" width="7.125" style="15" customWidth="1"/>
    <col min="14875" max="14875" width="6.125" style="15" customWidth="1"/>
    <col min="14876" max="14876" width="7" style="15" customWidth="1"/>
    <col min="14877" max="14877" width="7.625" style="15" customWidth="1"/>
    <col min="14878" max="14878" width="3.25" style="15" customWidth="1"/>
    <col min="14879" max="14879" width="7.25" style="15" customWidth="1"/>
    <col min="14880" max="14880" width="11.625" style="15" customWidth="1"/>
    <col min="14881" max="14882" width="11.25" style="15" customWidth="1"/>
    <col min="14883" max="14883" width="8.125" style="15" customWidth="1"/>
    <col min="14884" max="14884" width="5.875" style="15" customWidth="1"/>
    <col min="14885" max="14885" width="5" style="15" customWidth="1"/>
    <col min="14886" max="14886" width="8.375" style="15" customWidth="1"/>
    <col min="14887" max="14887" width="8.625" style="15" customWidth="1"/>
    <col min="14888" max="14888" width="6.375" style="15" customWidth="1"/>
    <col min="14889" max="15119" width="9" style="15"/>
    <col min="15120" max="15120" width="3.375" style="15" customWidth="1"/>
    <col min="15121" max="15121" width="5.5" style="15" customWidth="1"/>
    <col min="15122" max="15122" width="5.625" style="15" customWidth="1"/>
    <col min="15123" max="15123" width="6" style="15" customWidth="1"/>
    <col min="15124" max="15124" width="5.375" style="15" customWidth="1"/>
    <col min="15125" max="15125" width="10" style="15" customWidth="1"/>
    <col min="15126" max="15126" width="3.125" style="15" customWidth="1"/>
    <col min="15127" max="15127" width="3.75" style="15" customWidth="1"/>
    <col min="15128" max="15128" width="3.5" style="15" customWidth="1"/>
    <col min="15129" max="15129" width="6.875" style="15" customWidth="1"/>
    <col min="15130" max="15130" width="7.125" style="15" customWidth="1"/>
    <col min="15131" max="15131" width="6.125" style="15" customWidth="1"/>
    <col min="15132" max="15132" width="7" style="15" customWidth="1"/>
    <col min="15133" max="15133" width="7.625" style="15" customWidth="1"/>
    <col min="15134" max="15134" width="3.25" style="15" customWidth="1"/>
    <col min="15135" max="15135" width="7.25" style="15" customWidth="1"/>
    <col min="15136" max="15136" width="11.625" style="15" customWidth="1"/>
    <col min="15137" max="15138" width="11.25" style="15" customWidth="1"/>
    <col min="15139" max="15139" width="8.125" style="15" customWidth="1"/>
    <col min="15140" max="15140" width="5.875" style="15" customWidth="1"/>
    <col min="15141" max="15141" width="5" style="15" customWidth="1"/>
    <col min="15142" max="15142" width="8.375" style="15" customWidth="1"/>
    <col min="15143" max="15143" width="8.625" style="15" customWidth="1"/>
    <col min="15144" max="15144" width="6.375" style="15" customWidth="1"/>
    <col min="15145" max="15375" width="9" style="15"/>
    <col min="15376" max="15376" width="3.375" style="15" customWidth="1"/>
    <col min="15377" max="15377" width="5.5" style="15" customWidth="1"/>
    <col min="15378" max="15378" width="5.625" style="15" customWidth="1"/>
    <col min="15379" max="15379" width="6" style="15" customWidth="1"/>
    <col min="15380" max="15380" width="5.375" style="15" customWidth="1"/>
    <col min="15381" max="15381" width="10" style="15" customWidth="1"/>
    <col min="15382" max="15382" width="3.125" style="15" customWidth="1"/>
    <col min="15383" max="15383" width="3.75" style="15" customWidth="1"/>
    <col min="15384" max="15384" width="3.5" style="15" customWidth="1"/>
    <col min="15385" max="15385" width="6.875" style="15" customWidth="1"/>
    <col min="15386" max="15386" width="7.125" style="15" customWidth="1"/>
    <col min="15387" max="15387" width="6.125" style="15" customWidth="1"/>
    <col min="15388" max="15388" width="7" style="15" customWidth="1"/>
    <col min="15389" max="15389" width="7.625" style="15" customWidth="1"/>
    <col min="15390" max="15390" width="3.25" style="15" customWidth="1"/>
    <col min="15391" max="15391" width="7.25" style="15" customWidth="1"/>
    <col min="15392" max="15392" width="11.625" style="15" customWidth="1"/>
    <col min="15393" max="15394" width="11.25" style="15" customWidth="1"/>
    <col min="15395" max="15395" width="8.125" style="15" customWidth="1"/>
    <col min="15396" max="15396" width="5.875" style="15" customWidth="1"/>
    <col min="15397" max="15397" width="5" style="15" customWidth="1"/>
    <col min="15398" max="15398" width="8.375" style="15" customWidth="1"/>
    <col min="15399" max="15399" width="8.625" style="15" customWidth="1"/>
    <col min="15400" max="15400" width="6.375" style="15" customWidth="1"/>
    <col min="15401" max="15631" width="9" style="15"/>
    <col min="15632" max="15632" width="3.375" style="15" customWidth="1"/>
    <col min="15633" max="15633" width="5.5" style="15" customWidth="1"/>
    <col min="15634" max="15634" width="5.625" style="15" customWidth="1"/>
    <col min="15635" max="15635" width="6" style="15" customWidth="1"/>
    <col min="15636" max="15636" width="5.375" style="15" customWidth="1"/>
    <col min="15637" max="15637" width="10" style="15" customWidth="1"/>
    <col min="15638" max="15638" width="3.125" style="15" customWidth="1"/>
    <col min="15639" max="15639" width="3.75" style="15" customWidth="1"/>
    <col min="15640" max="15640" width="3.5" style="15" customWidth="1"/>
    <col min="15641" max="15641" width="6.875" style="15" customWidth="1"/>
    <col min="15642" max="15642" width="7.125" style="15" customWidth="1"/>
    <col min="15643" max="15643" width="6.125" style="15" customWidth="1"/>
    <col min="15644" max="15644" width="7" style="15" customWidth="1"/>
    <col min="15645" max="15645" width="7.625" style="15" customWidth="1"/>
    <col min="15646" max="15646" width="3.25" style="15" customWidth="1"/>
    <col min="15647" max="15647" width="7.25" style="15" customWidth="1"/>
    <col min="15648" max="15648" width="11.625" style="15" customWidth="1"/>
    <col min="15649" max="15650" width="11.25" style="15" customWidth="1"/>
    <col min="15651" max="15651" width="8.125" style="15" customWidth="1"/>
    <col min="15652" max="15652" width="5.875" style="15" customWidth="1"/>
    <col min="15653" max="15653" width="5" style="15" customWidth="1"/>
    <col min="15654" max="15654" width="8.375" style="15" customWidth="1"/>
    <col min="15655" max="15655" width="8.625" style="15" customWidth="1"/>
    <col min="15656" max="15656" width="6.375" style="15" customWidth="1"/>
    <col min="15657" max="15887" width="9" style="15"/>
    <col min="15888" max="15888" width="3.375" style="15" customWidth="1"/>
    <col min="15889" max="15889" width="5.5" style="15" customWidth="1"/>
    <col min="15890" max="15890" width="5.625" style="15" customWidth="1"/>
    <col min="15891" max="15891" width="6" style="15" customWidth="1"/>
    <col min="15892" max="15892" width="5.375" style="15" customWidth="1"/>
    <col min="15893" max="15893" width="10" style="15" customWidth="1"/>
    <col min="15894" max="15894" width="3.125" style="15" customWidth="1"/>
    <col min="15895" max="15895" width="3.75" style="15" customWidth="1"/>
    <col min="15896" max="15896" width="3.5" style="15" customWidth="1"/>
    <col min="15897" max="15897" width="6.875" style="15" customWidth="1"/>
    <col min="15898" max="15898" width="7.125" style="15" customWidth="1"/>
    <col min="15899" max="15899" width="6.125" style="15" customWidth="1"/>
    <col min="15900" max="15900" width="7" style="15" customWidth="1"/>
    <col min="15901" max="15901" width="7.625" style="15" customWidth="1"/>
    <col min="15902" max="15902" width="3.25" style="15" customWidth="1"/>
    <col min="15903" max="15903" width="7.25" style="15" customWidth="1"/>
    <col min="15904" max="15904" width="11.625" style="15" customWidth="1"/>
    <col min="15905" max="15906" width="11.25" style="15" customWidth="1"/>
    <col min="15907" max="15907" width="8.125" style="15" customWidth="1"/>
    <col min="15908" max="15908" width="5.875" style="15" customWidth="1"/>
    <col min="15909" max="15909" width="5" style="15" customWidth="1"/>
    <col min="15910" max="15910" width="8.375" style="15" customWidth="1"/>
    <col min="15911" max="15911" width="8.625" style="15" customWidth="1"/>
    <col min="15912" max="15912" width="6.375" style="15" customWidth="1"/>
    <col min="15913" max="16143" width="9" style="15"/>
    <col min="16144" max="16144" width="3.375" style="15" customWidth="1"/>
    <col min="16145" max="16145" width="5.5" style="15" customWidth="1"/>
    <col min="16146" max="16146" width="5.625" style="15" customWidth="1"/>
    <col min="16147" max="16147" width="6" style="15" customWidth="1"/>
    <col min="16148" max="16148" width="5.375" style="15" customWidth="1"/>
    <col min="16149" max="16149" width="10" style="15" customWidth="1"/>
    <col min="16150" max="16150" width="3.125" style="15" customWidth="1"/>
    <col min="16151" max="16151" width="3.75" style="15" customWidth="1"/>
    <col min="16152" max="16152" width="3.5" style="15" customWidth="1"/>
    <col min="16153" max="16153" width="6.875" style="15" customWidth="1"/>
    <col min="16154" max="16154" width="7.125" style="15" customWidth="1"/>
    <col min="16155" max="16155" width="6.125" style="15" customWidth="1"/>
    <col min="16156" max="16156" width="7" style="15" customWidth="1"/>
    <col min="16157" max="16157" width="7.625" style="15" customWidth="1"/>
    <col min="16158" max="16158" width="3.25" style="15" customWidth="1"/>
    <col min="16159" max="16159" width="7.25" style="15" customWidth="1"/>
    <col min="16160" max="16160" width="11.625" style="15" customWidth="1"/>
    <col min="16161" max="16162" width="11.25" style="15" customWidth="1"/>
    <col min="16163" max="16163" width="8.125" style="15" customWidth="1"/>
    <col min="16164" max="16164" width="5.875" style="15" customWidth="1"/>
    <col min="16165" max="16165" width="5" style="15" customWidth="1"/>
    <col min="16166" max="16166" width="8.375" style="15" customWidth="1"/>
    <col min="16167" max="16167" width="8.625" style="15" customWidth="1"/>
    <col min="16168" max="16168" width="6.375" style="15" customWidth="1"/>
    <col min="16169" max="16384" width="9" style="15"/>
  </cols>
  <sheetData>
    <row r="1" spans="1:43" s="1" customFormat="1" ht="25.5" customHeight="1" x14ac:dyDescent="0.2">
      <c r="E1" s="304"/>
      <c r="F1" s="305" t="s">
        <v>207</v>
      </c>
      <c r="G1" s="305"/>
      <c r="H1" s="305"/>
      <c r="I1" s="305"/>
      <c r="J1" s="305"/>
      <c r="K1" s="305"/>
      <c r="L1" s="305"/>
      <c r="M1" s="305"/>
      <c r="N1" s="305"/>
      <c r="O1" s="306"/>
      <c r="P1" s="753" t="s">
        <v>0</v>
      </c>
      <c r="Q1" s="2"/>
      <c r="R1" s="3"/>
      <c r="S1" s="3"/>
      <c r="T1" s="3"/>
      <c r="U1" s="3"/>
      <c r="V1" s="3"/>
      <c r="W1" s="3"/>
      <c r="X1" s="3"/>
      <c r="Y1" s="4" t="s">
        <v>1</v>
      </c>
      <c r="Z1" s="5"/>
      <c r="AA1" s="989"/>
      <c r="AB1" s="989"/>
      <c r="AC1" s="989"/>
      <c r="AD1" s="3"/>
      <c r="AE1" s="3"/>
      <c r="AF1" s="3"/>
      <c r="AG1" s="3"/>
      <c r="AH1" s="6"/>
      <c r="AI1" s="3"/>
      <c r="AJ1" s="6"/>
      <c r="AK1" s="7"/>
      <c r="AL1" s="3"/>
      <c r="AM1" s="3" t="s">
        <v>2</v>
      </c>
      <c r="AN1" s="8"/>
      <c r="AO1" s="8"/>
      <c r="AP1" s="3">
        <v>2564</v>
      </c>
      <c r="AQ1" s="3">
        <v>2563</v>
      </c>
    </row>
    <row r="2" spans="1:43" s="1" customFormat="1" ht="22.5" customHeight="1" x14ac:dyDescent="0.2">
      <c r="E2" s="304"/>
      <c r="F2" s="305"/>
      <c r="G2" s="305"/>
      <c r="H2" s="305"/>
      <c r="I2" s="305"/>
      <c r="J2" s="305"/>
      <c r="K2" s="305"/>
      <c r="L2" s="305"/>
      <c r="M2" s="305"/>
      <c r="N2" s="305"/>
      <c r="O2" s="306"/>
      <c r="P2" s="990" t="s">
        <v>3</v>
      </c>
      <c r="Q2" s="990"/>
      <c r="R2" s="990"/>
      <c r="S2" s="990"/>
      <c r="T2" s="990"/>
      <c r="U2" s="990"/>
      <c r="V2" s="990"/>
      <c r="W2" s="990"/>
      <c r="X2" s="990"/>
      <c r="Y2" s="990"/>
      <c r="Z2" s="990"/>
      <c r="AA2" s="990"/>
      <c r="AB2" s="990"/>
      <c r="AC2" s="990"/>
      <c r="AD2" s="990"/>
      <c r="AE2" s="990"/>
      <c r="AF2" s="990"/>
      <c r="AG2" s="990"/>
      <c r="AH2" s="990"/>
      <c r="AI2" s="990"/>
      <c r="AJ2" s="990"/>
      <c r="AK2" s="990"/>
      <c r="AL2" s="990"/>
      <c r="AM2" s="990"/>
      <c r="AN2" s="990"/>
      <c r="AO2" s="736"/>
    </row>
    <row r="3" spans="1:43" s="1" customFormat="1" ht="22.5" customHeight="1" x14ac:dyDescent="0.2">
      <c r="E3" s="304"/>
      <c r="F3" s="305"/>
      <c r="G3" s="305"/>
      <c r="H3" s="305"/>
      <c r="I3" s="305"/>
      <c r="J3" s="305"/>
      <c r="K3" s="305"/>
      <c r="L3" s="305"/>
      <c r="M3" s="305"/>
      <c r="N3" s="305"/>
      <c r="O3" s="306"/>
      <c r="P3" s="991" t="s">
        <v>4</v>
      </c>
      <c r="Q3" s="991"/>
      <c r="R3" s="991"/>
      <c r="S3" s="991"/>
      <c r="T3" s="991"/>
      <c r="U3" s="991"/>
      <c r="V3" s="991"/>
      <c r="W3" s="991"/>
      <c r="X3" s="991"/>
      <c r="Y3" s="991"/>
      <c r="Z3" s="991"/>
      <c r="AA3" s="991"/>
      <c r="AB3" s="991"/>
      <c r="AC3" s="991"/>
      <c r="AD3" s="991"/>
      <c r="AE3" s="991"/>
      <c r="AF3" s="991"/>
      <c r="AG3" s="991"/>
      <c r="AH3" s="991"/>
      <c r="AI3" s="991"/>
      <c r="AJ3" s="991"/>
      <c r="AK3" s="991"/>
      <c r="AL3" s="991"/>
      <c r="AM3" s="991"/>
      <c r="AN3" s="991"/>
      <c r="AO3" s="736"/>
    </row>
    <row r="4" spans="1:43" s="1" customFormat="1" ht="22.5" customHeight="1" x14ac:dyDescent="0.2">
      <c r="E4" s="304"/>
      <c r="F4" s="305"/>
      <c r="G4" s="305"/>
      <c r="H4" s="305"/>
      <c r="I4" s="305"/>
      <c r="J4" s="305"/>
      <c r="K4" s="305"/>
      <c r="L4" s="305"/>
      <c r="M4" s="305"/>
      <c r="N4" s="305"/>
      <c r="O4" s="306"/>
      <c r="P4" s="307" t="s">
        <v>460</v>
      </c>
      <c r="Q4" s="308"/>
      <c r="R4" s="308"/>
      <c r="S4" s="308"/>
      <c r="T4" s="308"/>
      <c r="U4" s="308"/>
      <c r="V4" s="992" t="str">
        <f>B13</f>
        <v>นาย</v>
      </c>
      <c r="W4" s="992"/>
      <c r="X4" s="993" t="str">
        <f>C13</f>
        <v xml:space="preserve">สมหมาย  </v>
      </c>
      <c r="Y4" s="993"/>
      <c r="Z4" s="993" t="str">
        <f>D13</f>
        <v>ระยับศรี</v>
      </c>
      <c r="AA4" s="993"/>
      <c r="AB4" s="993"/>
      <c r="AC4" s="994"/>
      <c r="AD4" s="307" t="s">
        <v>461</v>
      </c>
      <c r="AE4" s="728"/>
      <c r="AF4" s="308"/>
      <c r="AG4" s="748" t="str">
        <f>B13</f>
        <v>นาย</v>
      </c>
      <c r="AH4" s="740" t="str">
        <f>C13</f>
        <v xml:space="preserve">สมหมาย  </v>
      </c>
      <c r="AI4" s="308"/>
      <c r="AJ4" s="308" t="str">
        <f>D13</f>
        <v>ระยับศรี</v>
      </c>
      <c r="AK4" s="308"/>
      <c r="AL4" s="308"/>
      <c r="AM4" s="308"/>
      <c r="AN4" s="309"/>
      <c r="AO4" s="308"/>
      <c r="AP4" s="308"/>
      <c r="AQ4" s="308"/>
    </row>
    <row r="5" spans="1:43" s="1" customFormat="1" ht="22.5" customHeight="1" x14ac:dyDescent="0.2">
      <c r="E5" s="304"/>
      <c r="F5" s="305"/>
      <c r="G5" s="305"/>
      <c r="H5" s="305"/>
      <c r="I5" s="305"/>
      <c r="J5" s="305"/>
      <c r="K5" s="305"/>
      <c r="L5" s="305"/>
      <c r="M5" s="305"/>
      <c r="N5" s="305"/>
      <c r="O5" s="306"/>
      <c r="P5" s="307" t="s">
        <v>462</v>
      </c>
      <c r="Q5" s="308"/>
      <c r="R5" s="308"/>
      <c r="S5" s="1007">
        <f>E13</f>
        <v>5</v>
      </c>
      <c r="T5" s="1008"/>
      <c r="U5" s="310" t="str">
        <f>F13</f>
        <v>หมู่ที่</v>
      </c>
      <c r="V5" s="1009">
        <f>G13</f>
        <v>2</v>
      </c>
      <c r="W5" s="1009"/>
      <c r="X5" s="308"/>
      <c r="Y5" s="311"/>
      <c r="Z5" s="312" t="str">
        <f>H13</f>
        <v>ถนน</v>
      </c>
      <c r="AA5" s="313"/>
      <c r="AB5" s="308"/>
      <c r="AC5" s="309"/>
      <c r="AD5" s="307" t="s">
        <v>462</v>
      </c>
      <c r="AE5" s="728"/>
      <c r="AF5" s="728"/>
      <c r="AG5" s="314">
        <f>E13</f>
        <v>5</v>
      </c>
      <c r="AH5" s="308"/>
      <c r="AI5" s="315" t="str">
        <f>F13</f>
        <v>หมู่ที่</v>
      </c>
      <c r="AJ5" s="727">
        <f>G13</f>
        <v>2</v>
      </c>
      <c r="AK5" s="308"/>
      <c r="AL5" s="315" t="str">
        <f>H13</f>
        <v>ถนน</v>
      </c>
      <c r="AM5" s="308"/>
      <c r="AN5" s="309"/>
      <c r="AO5" s="308"/>
      <c r="AP5" s="308"/>
      <c r="AQ5" s="308"/>
    </row>
    <row r="6" spans="1:43" s="1" customFormat="1" ht="22.5" customHeight="1" x14ac:dyDescent="0.2">
      <c r="E6" s="304"/>
      <c r="F6" s="305"/>
      <c r="G6" s="305"/>
      <c r="H6" s="305"/>
      <c r="I6" s="305"/>
      <c r="J6" s="305"/>
      <c r="K6" s="305"/>
      <c r="L6" s="305"/>
      <c r="M6" s="305"/>
      <c r="N6" s="305"/>
      <c r="O6" s="306"/>
      <c r="P6" s="307" t="s">
        <v>463</v>
      </c>
      <c r="Q6" s="308"/>
      <c r="R6" s="308"/>
      <c r="S6" s="308"/>
      <c r="T6" s="308"/>
      <c r="U6" s="1009" t="str">
        <f>I13</f>
        <v>ตำบลตะขบ</v>
      </c>
      <c r="V6" s="993"/>
      <c r="W6" s="993"/>
      <c r="X6" s="993"/>
      <c r="Y6" s="312"/>
      <c r="Z6" s="315" t="str">
        <f>J13</f>
        <v>อำเภอปักธงชัย</v>
      </c>
      <c r="AA6" s="313"/>
      <c r="AB6" s="308"/>
      <c r="AC6" s="308"/>
      <c r="AD6" s="307" t="s">
        <v>463</v>
      </c>
      <c r="AE6" s="728"/>
      <c r="AF6" s="308"/>
      <c r="AG6" s="308"/>
      <c r="AH6" s="308"/>
      <c r="AI6" s="315" t="str">
        <f>I13</f>
        <v>ตำบลตะขบ</v>
      </c>
      <c r="AJ6" s="308"/>
      <c r="AK6" s="308"/>
      <c r="AL6" s="315" t="str">
        <f>J13</f>
        <v>อำเภอปักธงชัย</v>
      </c>
      <c r="AM6" s="308"/>
      <c r="AN6" s="309"/>
      <c r="AO6" s="308"/>
      <c r="AP6" s="308"/>
      <c r="AQ6" s="308"/>
    </row>
    <row r="7" spans="1:43" s="1" customFormat="1" ht="22.5" customHeight="1" x14ac:dyDescent="0.2">
      <c r="E7" s="304"/>
      <c r="F7" s="305"/>
      <c r="G7" s="305"/>
      <c r="H7" s="305"/>
      <c r="I7" s="305"/>
      <c r="J7" s="305"/>
      <c r="K7" s="305"/>
      <c r="L7" s="305"/>
      <c r="M7" s="305"/>
      <c r="N7" s="305"/>
      <c r="O7" s="306"/>
      <c r="P7" s="316" t="str">
        <f>K13</f>
        <v>จังหวัดนครราชสีมา</v>
      </c>
      <c r="Q7" s="317"/>
      <c r="R7" s="317"/>
      <c r="S7" s="317"/>
      <c r="T7" s="317"/>
      <c r="U7" s="317" t="s">
        <v>464</v>
      </c>
      <c r="V7" s="317"/>
      <c r="W7" s="317"/>
      <c r="X7" s="317"/>
      <c r="Y7" s="318"/>
      <c r="Z7" s="317"/>
      <c r="AA7" s="319"/>
      <c r="AB7" s="317"/>
      <c r="AC7" s="317"/>
      <c r="AD7" s="316" t="str">
        <f>K13</f>
        <v>จังหวัดนครราชสีมา</v>
      </c>
      <c r="AE7" s="744"/>
      <c r="AF7" s="317"/>
      <c r="AG7" s="317"/>
      <c r="AH7" s="317"/>
      <c r="AI7" s="317" t="s">
        <v>464</v>
      </c>
      <c r="AJ7" s="317"/>
      <c r="AK7" s="317"/>
      <c r="AL7" s="317"/>
      <c r="AM7" s="317"/>
      <c r="AN7" s="320"/>
      <c r="AO7" s="308"/>
      <c r="AP7" s="317"/>
      <c r="AQ7" s="317"/>
    </row>
    <row r="8" spans="1:43" s="323" customFormat="1" ht="22.5" customHeight="1" x14ac:dyDescent="0.2">
      <c r="A8" s="753"/>
      <c r="B8" s="753"/>
      <c r="C8" s="753"/>
      <c r="D8" s="753"/>
      <c r="E8" s="9"/>
      <c r="F8" s="321"/>
      <c r="G8" s="321"/>
      <c r="H8" s="321"/>
      <c r="I8" s="321"/>
      <c r="J8" s="321"/>
      <c r="K8" s="321"/>
      <c r="L8" s="321"/>
      <c r="M8" s="321"/>
      <c r="N8" s="321"/>
      <c r="O8" s="306"/>
      <c r="P8" s="1004" t="s">
        <v>5</v>
      </c>
      <c r="Q8" s="1005"/>
      <c r="R8" s="1005"/>
      <c r="S8" s="1005"/>
      <c r="T8" s="1005"/>
      <c r="U8" s="1005"/>
      <c r="V8" s="1005"/>
      <c r="W8" s="1005"/>
      <c r="X8" s="1005"/>
      <c r="Y8" s="1005"/>
      <c r="Z8" s="1005"/>
      <c r="AA8" s="1005"/>
      <c r="AB8" s="1005"/>
      <c r="AC8" s="1006"/>
      <c r="AD8" s="1004" t="s">
        <v>6</v>
      </c>
      <c r="AE8" s="1005"/>
      <c r="AF8" s="1005"/>
      <c r="AG8" s="1005"/>
      <c r="AH8" s="1005"/>
      <c r="AI8" s="1005"/>
      <c r="AJ8" s="1005"/>
      <c r="AK8" s="1005"/>
      <c r="AL8" s="1005"/>
      <c r="AM8" s="1005"/>
      <c r="AN8" s="1006"/>
      <c r="AO8" s="322"/>
    </row>
    <row r="9" spans="1:43" s="323" customFormat="1" ht="39" customHeight="1" x14ac:dyDescent="0.2">
      <c r="A9" s="753"/>
      <c r="B9" s="753"/>
      <c r="C9" s="753"/>
      <c r="D9" s="753"/>
      <c r="E9" s="9"/>
      <c r="F9" s="321"/>
      <c r="G9" s="321"/>
      <c r="H9" s="321"/>
      <c r="I9" s="321"/>
      <c r="J9" s="321"/>
      <c r="K9" s="321"/>
      <c r="L9" s="321"/>
      <c r="M9" s="321"/>
      <c r="N9" s="321"/>
      <c r="O9" s="306"/>
      <c r="P9" s="995" t="s">
        <v>7</v>
      </c>
      <c r="Q9" s="995" t="s">
        <v>8</v>
      </c>
      <c r="R9" s="995" t="s">
        <v>9</v>
      </c>
      <c r="S9" s="1010" t="s">
        <v>10</v>
      </c>
      <c r="T9" s="1011"/>
      <c r="U9" s="995" t="s">
        <v>11</v>
      </c>
      <c r="V9" s="1004" t="s">
        <v>12</v>
      </c>
      <c r="W9" s="1005"/>
      <c r="X9" s="1006"/>
      <c r="Y9" s="1004" t="s">
        <v>13</v>
      </c>
      <c r="Z9" s="1005"/>
      <c r="AA9" s="1005"/>
      <c r="AB9" s="1005"/>
      <c r="AC9" s="1006"/>
      <c r="AD9" s="995" t="s">
        <v>7</v>
      </c>
      <c r="AE9" s="995" t="s">
        <v>14</v>
      </c>
      <c r="AF9" s="995" t="s">
        <v>15</v>
      </c>
      <c r="AG9" s="995" t="s">
        <v>16</v>
      </c>
      <c r="AH9" s="1021" t="s">
        <v>17</v>
      </c>
      <c r="AI9" s="1004" t="s">
        <v>18</v>
      </c>
      <c r="AJ9" s="1005"/>
      <c r="AK9" s="1005"/>
      <c r="AL9" s="1006"/>
      <c r="AM9" s="995" t="s">
        <v>19</v>
      </c>
      <c r="AN9" s="995" t="s">
        <v>20</v>
      </c>
      <c r="AO9" s="747"/>
      <c r="AP9" s="995" t="s">
        <v>19</v>
      </c>
      <c r="AQ9" s="995" t="s">
        <v>19</v>
      </c>
    </row>
    <row r="10" spans="1:43" s="323" customFormat="1" ht="39" customHeight="1" x14ac:dyDescent="0.2">
      <c r="A10" s="753"/>
      <c r="B10" s="753"/>
      <c r="C10" s="753"/>
      <c r="D10" s="753"/>
      <c r="E10" s="9"/>
      <c r="F10" s="321"/>
      <c r="G10" s="321"/>
      <c r="H10" s="321"/>
      <c r="I10" s="321"/>
      <c r="J10" s="321"/>
      <c r="K10" s="321"/>
      <c r="L10" s="321"/>
      <c r="M10" s="321"/>
      <c r="N10" s="321"/>
      <c r="O10" s="306"/>
      <c r="P10" s="996"/>
      <c r="Q10" s="996"/>
      <c r="R10" s="996"/>
      <c r="S10" s="995" t="s">
        <v>21</v>
      </c>
      <c r="T10" s="995" t="s">
        <v>22</v>
      </c>
      <c r="U10" s="996"/>
      <c r="V10" s="1015" t="s">
        <v>23</v>
      </c>
      <c r="W10" s="1015" t="s">
        <v>24</v>
      </c>
      <c r="X10" s="1015" t="s">
        <v>25</v>
      </c>
      <c r="Y10" s="1018" t="s">
        <v>26</v>
      </c>
      <c r="Z10" s="995" t="s">
        <v>27</v>
      </c>
      <c r="AA10" s="995" t="s">
        <v>28</v>
      </c>
      <c r="AB10" s="995" t="s">
        <v>29</v>
      </c>
      <c r="AC10" s="995" t="s">
        <v>30</v>
      </c>
      <c r="AD10" s="996"/>
      <c r="AE10" s="996"/>
      <c r="AF10" s="996"/>
      <c r="AG10" s="996"/>
      <c r="AH10" s="1022"/>
      <c r="AI10" s="995" t="s">
        <v>31</v>
      </c>
      <c r="AJ10" s="998" t="s">
        <v>27</v>
      </c>
      <c r="AK10" s="1001" t="s">
        <v>28</v>
      </c>
      <c r="AL10" s="995" t="s">
        <v>29</v>
      </c>
      <c r="AM10" s="996"/>
      <c r="AN10" s="996"/>
      <c r="AO10" s="747"/>
      <c r="AP10" s="996"/>
      <c r="AQ10" s="996"/>
    </row>
    <row r="11" spans="1:43" s="323" customFormat="1" ht="39" customHeight="1" x14ac:dyDescent="0.2">
      <c r="A11" s="753"/>
      <c r="B11" s="753"/>
      <c r="C11" s="753"/>
      <c r="D11" s="753"/>
      <c r="E11" s="9"/>
      <c r="F11" s="321"/>
      <c r="G11" s="321"/>
      <c r="H11" s="321"/>
      <c r="I11" s="321"/>
      <c r="J11" s="321"/>
      <c r="K11" s="321"/>
      <c r="L11" s="321"/>
      <c r="M11" s="321"/>
      <c r="N11" s="321"/>
      <c r="O11" s="306"/>
      <c r="P11" s="996"/>
      <c r="Q11" s="996"/>
      <c r="R11" s="996"/>
      <c r="S11" s="996"/>
      <c r="T11" s="996"/>
      <c r="U11" s="996"/>
      <c r="V11" s="1016"/>
      <c r="W11" s="1016"/>
      <c r="X11" s="1016"/>
      <c r="Y11" s="1019"/>
      <c r="Z11" s="996"/>
      <c r="AA11" s="996"/>
      <c r="AB11" s="996"/>
      <c r="AC11" s="996"/>
      <c r="AD11" s="996"/>
      <c r="AE11" s="996"/>
      <c r="AF11" s="996"/>
      <c r="AG11" s="996"/>
      <c r="AH11" s="1022"/>
      <c r="AI11" s="996"/>
      <c r="AJ11" s="999"/>
      <c r="AK11" s="1002"/>
      <c r="AL11" s="996"/>
      <c r="AM11" s="996"/>
      <c r="AN11" s="996"/>
      <c r="AO11" s="747"/>
      <c r="AP11" s="996"/>
      <c r="AQ11" s="996"/>
    </row>
    <row r="12" spans="1:43" s="323" customFormat="1" ht="39" customHeight="1" x14ac:dyDescent="0.2">
      <c r="A12" s="753" t="s">
        <v>465</v>
      </c>
      <c r="B12" s="306" t="s">
        <v>466</v>
      </c>
      <c r="C12" s="749" t="s">
        <v>467</v>
      </c>
      <c r="D12" s="749" t="s">
        <v>468</v>
      </c>
      <c r="E12" s="749" t="s">
        <v>469</v>
      </c>
      <c r="F12" s="749"/>
      <c r="G12" s="749" t="s">
        <v>470</v>
      </c>
      <c r="H12" s="749" t="s">
        <v>471</v>
      </c>
      <c r="I12" s="749" t="s">
        <v>472</v>
      </c>
      <c r="J12" s="749" t="s">
        <v>473</v>
      </c>
      <c r="K12" s="749" t="s">
        <v>474</v>
      </c>
      <c r="L12" s="749" t="s">
        <v>475</v>
      </c>
      <c r="M12" s="9" t="s">
        <v>476</v>
      </c>
      <c r="N12" s="321" t="s">
        <v>477</v>
      </c>
      <c r="O12" s="306" t="s">
        <v>478</v>
      </c>
      <c r="P12" s="997"/>
      <c r="Q12" s="997"/>
      <c r="R12" s="997"/>
      <c r="S12" s="997"/>
      <c r="T12" s="997"/>
      <c r="U12" s="997"/>
      <c r="V12" s="1017"/>
      <c r="W12" s="1017"/>
      <c r="X12" s="1017"/>
      <c r="Y12" s="1020"/>
      <c r="Z12" s="997"/>
      <c r="AA12" s="997"/>
      <c r="AB12" s="997"/>
      <c r="AC12" s="997"/>
      <c r="AD12" s="997"/>
      <c r="AE12" s="997"/>
      <c r="AF12" s="997"/>
      <c r="AG12" s="997"/>
      <c r="AH12" s="1023"/>
      <c r="AI12" s="997"/>
      <c r="AJ12" s="1000"/>
      <c r="AK12" s="1003"/>
      <c r="AL12" s="997"/>
      <c r="AM12" s="997"/>
      <c r="AN12" s="997"/>
      <c r="AO12" s="747"/>
      <c r="AP12" s="997"/>
      <c r="AQ12" s="997"/>
    </row>
    <row r="13" spans="1:43" s="337" customFormat="1" ht="25.5" customHeight="1" x14ac:dyDescent="0.2">
      <c r="A13" s="324"/>
      <c r="B13" s="324" t="s">
        <v>479</v>
      </c>
      <c r="C13" s="324" t="s">
        <v>480</v>
      </c>
      <c r="D13" s="324" t="s">
        <v>481</v>
      </c>
      <c r="E13" s="325">
        <v>5</v>
      </c>
      <c r="F13" s="326" t="s">
        <v>482</v>
      </c>
      <c r="G13" s="326">
        <v>2</v>
      </c>
      <c r="H13" s="326" t="s">
        <v>471</v>
      </c>
      <c r="I13" s="327" t="s">
        <v>483</v>
      </c>
      <c r="J13" s="327" t="s">
        <v>484</v>
      </c>
      <c r="K13" s="327" t="s">
        <v>485</v>
      </c>
      <c r="L13" s="328">
        <v>30150</v>
      </c>
      <c r="M13" s="326"/>
      <c r="N13" s="326"/>
      <c r="O13" s="329"/>
      <c r="P13" s="330">
        <v>1</v>
      </c>
      <c r="Q13" s="330" t="s">
        <v>32</v>
      </c>
      <c r="R13" s="330">
        <v>74298</v>
      </c>
      <c r="S13" s="330">
        <v>11</v>
      </c>
      <c r="T13" s="330">
        <v>4754</v>
      </c>
      <c r="U13" s="330" t="s">
        <v>33</v>
      </c>
      <c r="V13" s="330">
        <v>0</v>
      </c>
      <c r="W13" s="330">
        <v>0</v>
      </c>
      <c r="X13" s="330">
        <v>73</v>
      </c>
      <c r="Y13" s="331">
        <v>70.75</v>
      </c>
      <c r="Z13" s="330"/>
      <c r="AA13" s="331">
        <v>2.25</v>
      </c>
      <c r="AB13" s="330"/>
      <c r="AC13" s="332"/>
      <c r="AD13" s="330"/>
      <c r="AE13" s="333"/>
      <c r="AF13" s="330"/>
      <c r="AG13" s="330"/>
      <c r="AH13" s="334"/>
      <c r="AI13" s="331"/>
      <c r="AJ13" s="334"/>
      <c r="AK13" s="335"/>
      <c r="AL13" s="330"/>
      <c r="AM13" s="330"/>
      <c r="AN13" s="332"/>
      <c r="AO13" s="336"/>
      <c r="AP13" s="330"/>
      <c r="AQ13" s="330"/>
    </row>
    <row r="14" spans="1:43" s="337" customFormat="1" ht="56.25" x14ac:dyDescent="0.2">
      <c r="A14" s="324"/>
      <c r="B14" s="324"/>
      <c r="C14" s="324"/>
      <c r="D14" s="324"/>
      <c r="E14" s="325"/>
      <c r="F14" s="326"/>
      <c r="G14" s="326"/>
      <c r="H14" s="326"/>
      <c r="I14" s="326"/>
      <c r="J14" s="326"/>
      <c r="K14" s="326"/>
      <c r="L14" s="326"/>
      <c r="M14" s="326"/>
      <c r="N14" s="326"/>
      <c r="O14" s="329"/>
      <c r="P14" s="330"/>
      <c r="Q14" s="330"/>
      <c r="R14" s="330"/>
      <c r="S14" s="330"/>
      <c r="T14" s="330"/>
      <c r="U14" s="330"/>
      <c r="V14" s="330"/>
      <c r="W14" s="330"/>
      <c r="X14" s="330"/>
      <c r="Y14" s="331"/>
      <c r="Z14" s="330"/>
      <c r="AA14" s="331"/>
      <c r="AB14" s="330"/>
      <c r="AC14" s="332"/>
      <c r="AD14" s="330"/>
      <c r="AE14" s="333">
        <v>5</v>
      </c>
      <c r="AF14" s="338" t="s">
        <v>34</v>
      </c>
      <c r="AG14" s="330" t="s">
        <v>35</v>
      </c>
      <c r="AH14" s="334">
        <f>3*3</f>
        <v>9</v>
      </c>
      <c r="AI14" s="331"/>
      <c r="AJ14" s="334"/>
      <c r="AK14" s="335">
        <v>9</v>
      </c>
      <c r="AL14" s="330"/>
      <c r="AM14" s="330">
        <v>22</v>
      </c>
      <c r="AN14" s="332" t="s">
        <v>36</v>
      </c>
      <c r="AO14" s="336"/>
      <c r="AP14" s="330">
        <v>21</v>
      </c>
      <c r="AQ14" s="330">
        <v>20</v>
      </c>
    </row>
    <row r="15" spans="1:43" s="337" customFormat="1" ht="25.5" customHeight="1" x14ac:dyDescent="0.2">
      <c r="A15" s="324"/>
      <c r="B15" s="324"/>
      <c r="C15" s="324"/>
      <c r="D15" s="324"/>
      <c r="E15" s="325"/>
      <c r="F15" s="326"/>
      <c r="G15" s="326"/>
      <c r="H15" s="326"/>
      <c r="I15" s="326"/>
      <c r="J15" s="326"/>
      <c r="K15" s="326"/>
      <c r="L15" s="326"/>
      <c r="M15" s="326"/>
      <c r="N15" s="326"/>
      <c r="O15" s="329"/>
      <c r="P15" s="330">
        <v>2</v>
      </c>
      <c r="Q15" s="330" t="s">
        <v>32</v>
      </c>
      <c r="R15" s="330">
        <v>19130</v>
      </c>
      <c r="S15" s="330">
        <v>38</v>
      </c>
      <c r="T15" s="330">
        <v>1727</v>
      </c>
      <c r="U15" s="330" t="s">
        <v>33</v>
      </c>
      <c r="V15" s="330">
        <v>13</v>
      </c>
      <c r="W15" s="330">
        <v>0</v>
      </c>
      <c r="X15" s="330">
        <v>78</v>
      </c>
      <c r="Y15" s="331">
        <v>5278</v>
      </c>
      <c r="Z15" s="330"/>
      <c r="AA15" s="331"/>
      <c r="AB15" s="330"/>
      <c r="AC15" s="332"/>
      <c r="AD15" s="330"/>
      <c r="AE15" s="333"/>
      <c r="AF15" s="330"/>
      <c r="AG15" s="330"/>
      <c r="AH15" s="334"/>
      <c r="AI15" s="331"/>
      <c r="AJ15" s="334"/>
      <c r="AK15" s="335"/>
      <c r="AL15" s="330"/>
      <c r="AM15" s="330"/>
      <c r="AN15" s="332"/>
      <c r="AO15" s="336"/>
      <c r="AP15" s="330"/>
      <c r="AQ15" s="330"/>
    </row>
    <row r="16" spans="1:43" s="337" customFormat="1" ht="25.5" customHeight="1" x14ac:dyDescent="0.2">
      <c r="A16" s="324"/>
      <c r="B16" s="324"/>
      <c r="C16" s="324"/>
      <c r="D16" s="324"/>
      <c r="E16" s="325"/>
      <c r="F16" s="326"/>
      <c r="G16" s="326"/>
      <c r="H16" s="326"/>
      <c r="I16" s="326"/>
      <c r="J16" s="326"/>
      <c r="K16" s="326"/>
      <c r="L16" s="326"/>
      <c r="M16" s="326"/>
      <c r="N16" s="326"/>
      <c r="O16" s="329"/>
      <c r="P16" s="330">
        <v>3</v>
      </c>
      <c r="Q16" s="330" t="s">
        <v>32</v>
      </c>
      <c r="R16" s="330">
        <v>19119</v>
      </c>
      <c r="S16" s="330">
        <v>24</v>
      </c>
      <c r="T16" s="330">
        <v>1718</v>
      </c>
      <c r="U16" s="330" t="s">
        <v>33</v>
      </c>
      <c r="V16" s="330">
        <v>26</v>
      </c>
      <c r="W16" s="330">
        <v>1</v>
      </c>
      <c r="X16" s="330">
        <v>76</v>
      </c>
      <c r="Y16" s="331">
        <v>10576</v>
      </c>
      <c r="Z16" s="330"/>
      <c r="AA16" s="331"/>
      <c r="AB16" s="330"/>
      <c r="AC16" s="332"/>
      <c r="AD16" s="330"/>
      <c r="AE16" s="333"/>
      <c r="AF16" s="330"/>
      <c r="AG16" s="330"/>
      <c r="AH16" s="334"/>
      <c r="AI16" s="331"/>
      <c r="AJ16" s="334"/>
      <c r="AK16" s="335"/>
      <c r="AL16" s="330"/>
      <c r="AM16" s="330"/>
      <c r="AN16" s="332"/>
      <c r="AO16" s="336"/>
      <c r="AP16" s="330"/>
      <c r="AQ16" s="330"/>
    </row>
    <row r="17" spans="1:43" s="337" customFormat="1" ht="25.5" customHeight="1" x14ac:dyDescent="0.2">
      <c r="A17" s="324"/>
      <c r="B17" s="324"/>
      <c r="C17" s="324"/>
      <c r="D17" s="324"/>
      <c r="E17" s="325"/>
      <c r="F17" s="326"/>
      <c r="G17" s="326"/>
      <c r="H17" s="326"/>
      <c r="I17" s="326"/>
      <c r="J17" s="326"/>
      <c r="K17" s="326"/>
      <c r="L17" s="326"/>
      <c r="M17" s="326"/>
      <c r="N17" s="326"/>
      <c r="O17" s="329"/>
      <c r="P17" s="339"/>
      <c r="Q17" s="339"/>
      <c r="R17" s="339"/>
      <c r="S17" s="339"/>
      <c r="T17" s="339"/>
      <c r="U17" s="339"/>
      <c r="V17" s="339"/>
      <c r="W17" s="339"/>
      <c r="X17" s="339"/>
      <c r="Y17" s="340"/>
      <c r="Z17" s="339"/>
      <c r="AA17" s="340"/>
      <c r="AB17" s="339"/>
      <c r="AC17" s="341"/>
      <c r="AD17" s="339"/>
      <c r="AE17" s="342"/>
      <c r="AF17" s="339"/>
      <c r="AG17" s="339"/>
      <c r="AH17" s="343"/>
      <c r="AI17" s="340"/>
      <c r="AJ17" s="343"/>
      <c r="AK17" s="344"/>
      <c r="AL17" s="339"/>
      <c r="AM17" s="339"/>
      <c r="AN17" s="341"/>
      <c r="AO17" s="336"/>
      <c r="AP17" s="330"/>
      <c r="AQ17" s="330"/>
    </row>
    <row r="18" spans="1:43" s="1" customFormat="1" ht="22.5" customHeight="1" x14ac:dyDescent="0.2">
      <c r="E18" s="304"/>
      <c r="F18" s="305"/>
      <c r="G18" s="305"/>
      <c r="H18" s="305"/>
      <c r="I18" s="305"/>
      <c r="J18" s="305"/>
      <c r="K18" s="305"/>
      <c r="L18" s="305"/>
      <c r="M18" s="305"/>
      <c r="N18" s="305"/>
      <c r="O18" s="306"/>
      <c r="P18" s="345" t="s">
        <v>460</v>
      </c>
      <c r="Q18" s="346"/>
      <c r="R18" s="346"/>
      <c r="S18" s="346"/>
      <c r="T18" s="346"/>
      <c r="U18" s="346"/>
      <c r="V18" s="1012" t="str">
        <f>B27</f>
        <v>นาง</v>
      </c>
      <c r="W18" s="1012"/>
      <c r="X18" s="1013" t="str">
        <f>C27</f>
        <v xml:space="preserve">ทองปลิว </v>
      </c>
      <c r="Y18" s="1013"/>
      <c r="Z18" s="1013" t="str">
        <f>D27</f>
        <v xml:space="preserve"> เทียมตะขบ</v>
      </c>
      <c r="AA18" s="1013"/>
      <c r="AB18" s="1013"/>
      <c r="AC18" s="1014"/>
      <c r="AD18" s="345" t="s">
        <v>461</v>
      </c>
      <c r="AE18" s="730"/>
      <c r="AF18" s="346"/>
      <c r="AG18" s="745" t="str">
        <f>B27</f>
        <v>นาง</v>
      </c>
      <c r="AH18" s="731" t="str">
        <f>C27</f>
        <v xml:space="preserve">ทองปลิว </v>
      </c>
      <c r="AI18" s="346"/>
      <c r="AJ18" s="346" t="str">
        <f>D27</f>
        <v xml:space="preserve"> เทียมตะขบ</v>
      </c>
      <c r="AK18" s="346"/>
      <c r="AL18" s="346"/>
      <c r="AM18" s="346"/>
      <c r="AN18" s="347"/>
      <c r="AO18" s="308"/>
      <c r="AP18" s="308"/>
      <c r="AQ18" s="308"/>
    </row>
    <row r="19" spans="1:43" s="1" customFormat="1" ht="22.5" customHeight="1" x14ac:dyDescent="0.2">
      <c r="E19" s="304"/>
      <c r="F19" s="305"/>
      <c r="G19" s="305"/>
      <c r="H19" s="305"/>
      <c r="I19" s="305"/>
      <c r="J19" s="305"/>
      <c r="K19" s="305"/>
      <c r="L19" s="305"/>
      <c r="M19" s="305"/>
      <c r="N19" s="305"/>
      <c r="O19" s="306"/>
      <c r="P19" s="307" t="s">
        <v>462</v>
      </c>
      <c r="Q19" s="308"/>
      <c r="R19" s="308"/>
      <c r="S19" s="1007">
        <f>E27</f>
        <v>40</v>
      </c>
      <c r="T19" s="1008"/>
      <c r="U19" s="310" t="str">
        <f>F27</f>
        <v>หมู่ที่</v>
      </c>
      <c r="V19" s="1009">
        <f>G27</f>
        <v>2</v>
      </c>
      <c r="W19" s="1009"/>
      <c r="X19" s="308"/>
      <c r="Y19" s="311"/>
      <c r="Z19" s="312" t="str">
        <f>H27</f>
        <v>ถนน</v>
      </c>
      <c r="AA19" s="313"/>
      <c r="AB19" s="308"/>
      <c r="AC19" s="309"/>
      <c r="AD19" s="307" t="s">
        <v>462</v>
      </c>
      <c r="AE19" s="728"/>
      <c r="AF19" s="728"/>
      <c r="AG19" s="314">
        <f>E27</f>
        <v>40</v>
      </c>
      <c r="AH19" s="308"/>
      <c r="AI19" s="315" t="str">
        <f>F27</f>
        <v>หมู่ที่</v>
      </c>
      <c r="AJ19" s="727">
        <f>G27</f>
        <v>2</v>
      </c>
      <c r="AK19" s="308"/>
      <c r="AL19" s="315" t="str">
        <f>H27</f>
        <v>ถนน</v>
      </c>
      <c r="AM19" s="308"/>
      <c r="AN19" s="309"/>
      <c r="AO19" s="308"/>
      <c r="AP19" s="308"/>
      <c r="AQ19" s="308"/>
    </row>
    <row r="20" spans="1:43" s="1" customFormat="1" ht="22.5" customHeight="1" x14ac:dyDescent="0.2">
      <c r="E20" s="304"/>
      <c r="F20" s="305"/>
      <c r="G20" s="305"/>
      <c r="H20" s="305"/>
      <c r="I20" s="305"/>
      <c r="J20" s="305"/>
      <c r="K20" s="305"/>
      <c r="L20" s="305"/>
      <c r="M20" s="305"/>
      <c r="N20" s="305"/>
      <c r="O20" s="306"/>
      <c r="P20" s="307" t="s">
        <v>463</v>
      </c>
      <c r="Q20" s="308"/>
      <c r="R20" s="308"/>
      <c r="S20" s="308"/>
      <c r="T20" s="308"/>
      <c r="U20" s="1009" t="str">
        <f>I27</f>
        <v>ตำบลตะขบ</v>
      </c>
      <c r="V20" s="993"/>
      <c r="W20" s="993"/>
      <c r="X20" s="993"/>
      <c r="Y20" s="312"/>
      <c r="Z20" s="315" t="str">
        <f>J27</f>
        <v>อำเภอปักธงชัย</v>
      </c>
      <c r="AA20" s="313"/>
      <c r="AB20" s="308"/>
      <c r="AC20" s="308"/>
      <c r="AD20" s="307" t="s">
        <v>463</v>
      </c>
      <c r="AE20" s="728"/>
      <c r="AF20" s="308"/>
      <c r="AG20" s="308"/>
      <c r="AH20" s="308"/>
      <c r="AI20" s="315" t="str">
        <f>I27</f>
        <v>ตำบลตะขบ</v>
      </c>
      <c r="AJ20" s="308"/>
      <c r="AK20" s="308"/>
      <c r="AL20" s="315" t="str">
        <f>J27</f>
        <v>อำเภอปักธงชัย</v>
      </c>
      <c r="AM20" s="308"/>
      <c r="AN20" s="309"/>
      <c r="AO20" s="308"/>
      <c r="AP20" s="308"/>
      <c r="AQ20" s="308"/>
    </row>
    <row r="21" spans="1:43" s="1" customFormat="1" ht="22.5" customHeight="1" x14ac:dyDescent="0.2">
      <c r="E21" s="304"/>
      <c r="F21" s="305"/>
      <c r="G21" s="305"/>
      <c r="H21" s="305"/>
      <c r="I21" s="305"/>
      <c r="J21" s="305"/>
      <c r="K21" s="305"/>
      <c r="L21" s="305"/>
      <c r="M21" s="305"/>
      <c r="N21" s="305"/>
      <c r="O21" s="306"/>
      <c r="P21" s="316" t="str">
        <f>K27</f>
        <v>จังหวัดนครราชสีมา</v>
      </c>
      <c r="Q21" s="317"/>
      <c r="R21" s="317"/>
      <c r="S21" s="317"/>
      <c r="T21" s="317"/>
      <c r="U21" s="317" t="s">
        <v>464</v>
      </c>
      <c r="V21" s="317"/>
      <c r="W21" s="317"/>
      <c r="X21" s="317"/>
      <c r="Y21" s="318"/>
      <c r="Z21" s="317"/>
      <c r="AA21" s="319"/>
      <c r="AB21" s="317"/>
      <c r="AC21" s="317"/>
      <c r="AD21" s="316" t="str">
        <f>K27</f>
        <v>จังหวัดนครราชสีมา</v>
      </c>
      <c r="AE21" s="744"/>
      <c r="AF21" s="317"/>
      <c r="AG21" s="317"/>
      <c r="AH21" s="317"/>
      <c r="AI21" s="317" t="s">
        <v>464</v>
      </c>
      <c r="AJ21" s="317"/>
      <c r="AK21" s="317"/>
      <c r="AL21" s="317"/>
      <c r="AM21" s="317"/>
      <c r="AN21" s="320"/>
      <c r="AO21" s="308"/>
      <c r="AP21" s="317"/>
      <c r="AQ21" s="317"/>
    </row>
    <row r="22" spans="1:43" s="323" customFormat="1" ht="22.5" customHeight="1" x14ac:dyDescent="0.2">
      <c r="A22" s="753"/>
      <c r="B22" s="753"/>
      <c r="C22" s="753"/>
      <c r="D22" s="753"/>
      <c r="E22" s="9"/>
      <c r="F22" s="321"/>
      <c r="G22" s="321"/>
      <c r="H22" s="321"/>
      <c r="I22" s="321"/>
      <c r="J22" s="321"/>
      <c r="K22" s="321"/>
      <c r="L22" s="321"/>
      <c r="M22" s="321"/>
      <c r="N22" s="321"/>
      <c r="O22" s="306"/>
      <c r="P22" s="1004" t="s">
        <v>5</v>
      </c>
      <c r="Q22" s="1005"/>
      <c r="R22" s="1005"/>
      <c r="S22" s="1005"/>
      <c r="T22" s="1005"/>
      <c r="U22" s="1005"/>
      <c r="V22" s="1005"/>
      <c r="W22" s="1005"/>
      <c r="X22" s="1005"/>
      <c r="Y22" s="1005"/>
      <c r="Z22" s="1005"/>
      <c r="AA22" s="1005"/>
      <c r="AB22" s="1005"/>
      <c r="AC22" s="1006"/>
      <c r="AD22" s="1004" t="s">
        <v>6</v>
      </c>
      <c r="AE22" s="1005"/>
      <c r="AF22" s="1005"/>
      <c r="AG22" s="1005"/>
      <c r="AH22" s="1005"/>
      <c r="AI22" s="1005"/>
      <c r="AJ22" s="1005"/>
      <c r="AK22" s="1005"/>
      <c r="AL22" s="1005"/>
      <c r="AM22" s="1005"/>
      <c r="AN22" s="1006"/>
      <c r="AO22" s="322"/>
    </row>
    <row r="23" spans="1:43" s="323" customFormat="1" ht="39" customHeight="1" x14ac:dyDescent="0.2">
      <c r="A23" s="753"/>
      <c r="B23" s="753"/>
      <c r="C23" s="753"/>
      <c r="D23" s="753"/>
      <c r="E23" s="9"/>
      <c r="F23" s="321"/>
      <c r="G23" s="321"/>
      <c r="H23" s="321"/>
      <c r="I23" s="321"/>
      <c r="J23" s="321"/>
      <c r="K23" s="321"/>
      <c r="L23" s="321"/>
      <c r="M23" s="321"/>
      <c r="N23" s="321"/>
      <c r="O23" s="306"/>
      <c r="P23" s="995" t="s">
        <v>7</v>
      </c>
      <c r="Q23" s="995" t="s">
        <v>8</v>
      </c>
      <c r="R23" s="995" t="s">
        <v>9</v>
      </c>
      <c r="S23" s="1010" t="s">
        <v>10</v>
      </c>
      <c r="T23" s="1011"/>
      <c r="U23" s="995" t="s">
        <v>11</v>
      </c>
      <c r="V23" s="1004" t="s">
        <v>12</v>
      </c>
      <c r="W23" s="1005"/>
      <c r="X23" s="1006"/>
      <c r="Y23" s="1004" t="s">
        <v>13</v>
      </c>
      <c r="Z23" s="1005"/>
      <c r="AA23" s="1005"/>
      <c r="AB23" s="1005"/>
      <c r="AC23" s="1006"/>
      <c r="AD23" s="995" t="s">
        <v>7</v>
      </c>
      <c r="AE23" s="995" t="s">
        <v>14</v>
      </c>
      <c r="AF23" s="995" t="s">
        <v>15</v>
      </c>
      <c r="AG23" s="995" t="s">
        <v>16</v>
      </c>
      <c r="AH23" s="1021" t="s">
        <v>17</v>
      </c>
      <c r="AI23" s="1004" t="s">
        <v>18</v>
      </c>
      <c r="AJ23" s="1005"/>
      <c r="AK23" s="1005"/>
      <c r="AL23" s="1006"/>
      <c r="AM23" s="995" t="s">
        <v>19</v>
      </c>
      <c r="AN23" s="995" t="s">
        <v>20</v>
      </c>
      <c r="AO23" s="747"/>
      <c r="AP23" s="995" t="s">
        <v>19</v>
      </c>
      <c r="AQ23" s="995" t="s">
        <v>19</v>
      </c>
    </row>
    <row r="24" spans="1:43" s="323" customFormat="1" ht="39" customHeight="1" x14ac:dyDescent="0.2">
      <c r="A24" s="753"/>
      <c r="B24" s="753"/>
      <c r="C24" s="753"/>
      <c r="D24" s="753"/>
      <c r="E24" s="9"/>
      <c r="F24" s="321"/>
      <c r="G24" s="321"/>
      <c r="H24" s="321"/>
      <c r="I24" s="321"/>
      <c r="J24" s="321"/>
      <c r="K24" s="321"/>
      <c r="L24" s="321"/>
      <c r="M24" s="321"/>
      <c r="N24" s="321"/>
      <c r="O24" s="306"/>
      <c r="P24" s="996"/>
      <c r="Q24" s="996"/>
      <c r="R24" s="996"/>
      <c r="S24" s="995" t="s">
        <v>21</v>
      </c>
      <c r="T24" s="995" t="s">
        <v>22</v>
      </c>
      <c r="U24" s="996"/>
      <c r="V24" s="1015" t="s">
        <v>23</v>
      </c>
      <c r="W24" s="1015" t="s">
        <v>24</v>
      </c>
      <c r="X24" s="1015" t="s">
        <v>25</v>
      </c>
      <c r="Y24" s="1018" t="s">
        <v>26</v>
      </c>
      <c r="Z24" s="995" t="s">
        <v>27</v>
      </c>
      <c r="AA24" s="995" t="s">
        <v>28</v>
      </c>
      <c r="AB24" s="995" t="s">
        <v>29</v>
      </c>
      <c r="AC24" s="995" t="s">
        <v>30</v>
      </c>
      <c r="AD24" s="996"/>
      <c r="AE24" s="996"/>
      <c r="AF24" s="996"/>
      <c r="AG24" s="996"/>
      <c r="AH24" s="1022"/>
      <c r="AI24" s="995" t="s">
        <v>31</v>
      </c>
      <c r="AJ24" s="998" t="s">
        <v>27</v>
      </c>
      <c r="AK24" s="1001" t="s">
        <v>28</v>
      </c>
      <c r="AL24" s="995" t="s">
        <v>29</v>
      </c>
      <c r="AM24" s="996"/>
      <c r="AN24" s="996"/>
      <c r="AO24" s="747"/>
      <c r="AP24" s="996"/>
      <c r="AQ24" s="996"/>
    </row>
    <row r="25" spans="1:43" s="323" customFormat="1" ht="39" customHeight="1" x14ac:dyDescent="0.2">
      <c r="A25" s="753"/>
      <c r="B25" s="753"/>
      <c r="C25" s="753"/>
      <c r="D25" s="753"/>
      <c r="E25" s="9"/>
      <c r="F25" s="321"/>
      <c r="G25" s="321"/>
      <c r="H25" s="321"/>
      <c r="I25" s="321"/>
      <c r="J25" s="321"/>
      <c r="K25" s="321"/>
      <c r="L25" s="321"/>
      <c r="M25" s="321"/>
      <c r="N25" s="321"/>
      <c r="O25" s="306"/>
      <c r="P25" s="996"/>
      <c r="Q25" s="996"/>
      <c r="R25" s="996"/>
      <c r="S25" s="996"/>
      <c r="T25" s="996"/>
      <c r="U25" s="996"/>
      <c r="V25" s="1016"/>
      <c r="W25" s="1016"/>
      <c r="X25" s="1016"/>
      <c r="Y25" s="1019"/>
      <c r="Z25" s="996"/>
      <c r="AA25" s="996"/>
      <c r="AB25" s="996"/>
      <c r="AC25" s="996"/>
      <c r="AD25" s="996"/>
      <c r="AE25" s="996"/>
      <c r="AF25" s="996"/>
      <c r="AG25" s="996"/>
      <c r="AH25" s="1022"/>
      <c r="AI25" s="996"/>
      <c r="AJ25" s="999"/>
      <c r="AK25" s="1002"/>
      <c r="AL25" s="996"/>
      <c r="AM25" s="996"/>
      <c r="AN25" s="996"/>
      <c r="AO25" s="747"/>
      <c r="AP25" s="996"/>
      <c r="AQ25" s="996"/>
    </row>
    <row r="26" spans="1:43" s="323" customFormat="1" ht="39" customHeight="1" x14ac:dyDescent="0.2">
      <c r="A26" s="753" t="s">
        <v>465</v>
      </c>
      <c r="B26" s="753" t="s">
        <v>466</v>
      </c>
      <c r="C26" s="753" t="s">
        <v>467</v>
      </c>
      <c r="D26" s="753" t="s">
        <v>468</v>
      </c>
      <c r="E26" s="9" t="s">
        <v>486</v>
      </c>
      <c r="F26" s="749"/>
      <c r="G26" s="749" t="s">
        <v>470</v>
      </c>
      <c r="H26" s="749" t="s">
        <v>471</v>
      </c>
      <c r="I26" s="749" t="s">
        <v>472</v>
      </c>
      <c r="J26" s="749" t="s">
        <v>473</v>
      </c>
      <c r="K26" s="749" t="s">
        <v>474</v>
      </c>
      <c r="L26" s="749" t="s">
        <v>475</v>
      </c>
      <c r="M26" s="9" t="s">
        <v>476</v>
      </c>
      <c r="N26" s="321" t="s">
        <v>477</v>
      </c>
      <c r="O26" s="306" t="s">
        <v>478</v>
      </c>
      <c r="P26" s="997"/>
      <c r="Q26" s="997"/>
      <c r="R26" s="997"/>
      <c r="S26" s="997"/>
      <c r="T26" s="997"/>
      <c r="U26" s="997"/>
      <c r="V26" s="1017"/>
      <c r="W26" s="1017"/>
      <c r="X26" s="1017"/>
      <c r="Y26" s="1020"/>
      <c r="Z26" s="997"/>
      <c r="AA26" s="997"/>
      <c r="AB26" s="997"/>
      <c r="AC26" s="997"/>
      <c r="AD26" s="997"/>
      <c r="AE26" s="997"/>
      <c r="AF26" s="997"/>
      <c r="AG26" s="997"/>
      <c r="AH26" s="1023"/>
      <c r="AI26" s="997"/>
      <c r="AJ26" s="1000"/>
      <c r="AK26" s="1003"/>
      <c r="AL26" s="997"/>
      <c r="AM26" s="997"/>
      <c r="AN26" s="997"/>
      <c r="AO26" s="747"/>
      <c r="AP26" s="997"/>
      <c r="AQ26" s="997"/>
    </row>
    <row r="27" spans="1:43" s="337" customFormat="1" ht="25.5" customHeight="1" x14ac:dyDescent="0.2">
      <c r="A27" s="324"/>
      <c r="B27" s="324" t="s">
        <v>487</v>
      </c>
      <c r="C27" s="324" t="s">
        <v>488</v>
      </c>
      <c r="D27" s="324" t="s">
        <v>489</v>
      </c>
      <c r="E27" s="325">
        <v>40</v>
      </c>
      <c r="F27" s="326" t="s">
        <v>482</v>
      </c>
      <c r="G27" s="326">
        <v>2</v>
      </c>
      <c r="H27" s="326" t="s">
        <v>471</v>
      </c>
      <c r="I27" s="327" t="s">
        <v>483</v>
      </c>
      <c r="J27" s="327" t="s">
        <v>484</v>
      </c>
      <c r="K27" s="327" t="s">
        <v>485</v>
      </c>
      <c r="L27" s="328">
        <v>30150</v>
      </c>
      <c r="M27" s="326"/>
      <c r="N27" s="326"/>
      <c r="O27" s="329"/>
      <c r="P27" s="330">
        <v>4</v>
      </c>
      <c r="Q27" s="330" t="s">
        <v>32</v>
      </c>
      <c r="R27" s="330">
        <v>32113</v>
      </c>
      <c r="S27" s="330">
        <v>123</v>
      </c>
      <c r="T27" s="330">
        <v>1852</v>
      </c>
      <c r="U27" s="330" t="s">
        <v>33</v>
      </c>
      <c r="V27" s="330">
        <v>0</v>
      </c>
      <c r="W27" s="330">
        <v>0</v>
      </c>
      <c r="X27" s="330">
        <v>80</v>
      </c>
      <c r="Y27" s="331">
        <v>75.5</v>
      </c>
      <c r="Z27" s="330"/>
      <c r="AA27" s="331">
        <v>4.5</v>
      </c>
      <c r="AB27" s="330"/>
      <c r="AC27" s="332"/>
      <c r="AD27" s="330"/>
      <c r="AE27" s="333"/>
      <c r="AF27" s="330"/>
      <c r="AG27" s="330"/>
      <c r="AH27" s="334"/>
      <c r="AI27" s="331"/>
      <c r="AJ27" s="334"/>
      <c r="AK27" s="335"/>
      <c r="AL27" s="330"/>
      <c r="AM27" s="330"/>
      <c r="AN27" s="332"/>
      <c r="AO27" s="336"/>
      <c r="AP27" s="330"/>
      <c r="AQ27" s="330"/>
    </row>
    <row r="28" spans="1:43" s="337" customFormat="1" ht="25.5" customHeight="1" x14ac:dyDescent="0.2">
      <c r="A28" s="324"/>
      <c r="B28" s="324"/>
      <c r="C28" s="324"/>
      <c r="D28" s="324"/>
      <c r="E28" s="325"/>
      <c r="F28" s="326"/>
      <c r="G28" s="326"/>
      <c r="H28" s="326"/>
      <c r="I28" s="326"/>
      <c r="J28" s="326"/>
      <c r="K28" s="326"/>
      <c r="L28" s="326"/>
      <c r="M28" s="326"/>
      <c r="N28" s="326"/>
      <c r="O28" s="329"/>
      <c r="P28" s="330"/>
      <c r="Q28" s="330"/>
      <c r="R28" s="330"/>
      <c r="S28" s="330"/>
      <c r="T28" s="330"/>
      <c r="U28" s="330"/>
      <c r="V28" s="330"/>
      <c r="W28" s="330"/>
      <c r="X28" s="330"/>
      <c r="Y28" s="331"/>
      <c r="Z28" s="330"/>
      <c r="AA28" s="331"/>
      <c r="AB28" s="330"/>
      <c r="AC28" s="332"/>
      <c r="AD28" s="330">
        <v>1</v>
      </c>
      <c r="AE28" s="333">
        <v>40</v>
      </c>
      <c r="AF28" s="330" t="s">
        <v>37</v>
      </c>
      <c r="AG28" s="330" t="s">
        <v>38</v>
      </c>
      <c r="AH28" s="334">
        <v>18</v>
      </c>
      <c r="AI28" s="331"/>
      <c r="AJ28" s="334"/>
      <c r="AK28" s="335">
        <v>18</v>
      </c>
      <c r="AL28" s="330"/>
      <c r="AM28" s="330">
        <v>17</v>
      </c>
      <c r="AN28" s="332" t="s">
        <v>36</v>
      </c>
      <c r="AO28" s="336"/>
      <c r="AP28" s="330">
        <v>16</v>
      </c>
      <c r="AQ28" s="330">
        <v>15</v>
      </c>
    </row>
    <row r="29" spans="1:43" s="337" customFormat="1" ht="25.5" customHeight="1" x14ac:dyDescent="0.2">
      <c r="A29" s="324"/>
      <c r="B29" s="324"/>
      <c r="C29" s="324"/>
      <c r="D29" s="324"/>
      <c r="E29" s="325"/>
      <c r="F29" s="326"/>
      <c r="G29" s="326"/>
      <c r="H29" s="326"/>
      <c r="I29" s="326"/>
      <c r="J29" s="326"/>
      <c r="K29" s="326"/>
      <c r="L29" s="326"/>
      <c r="M29" s="326"/>
      <c r="N29" s="326"/>
      <c r="O29" s="329"/>
      <c r="P29" s="330">
        <v>5</v>
      </c>
      <c r="Q29" s="330" t="s">
        <v>39</v>
      </c>
      <c r="R29" s="330" t="s">
        <v>40</v>
      </c>
      <c r="S29" s="330"/>
      <c r="T29" s="330"/>
      <c r="U29" s="330" t="s">
        <v>33</v>
      </c>
      <c r="V29" s="330">
        <v>12</v>
      </c>
      <c r="W29" s="330">
        <v>0</v>
      </c>
      <c r="X29" s="330">
        <v>0</v>
      </c>
      <c r="Y29" s="331">
        <v>4800</v>
      </c>
      <c r="Z29" s="330"/>
      <c r="AA29" s="331"/>
      <c r="AB29" s="330"/>
      <c r="AC29" s="332"/>
      <c r="AD29" s="330"/>
      <c r="AE29" s="333"/>
      <c r="AF29" s="330"/>
      <c r="AG29" s="330"/>
      <c r="AH29" s="334"/>
      <c r="AI29" s="331"/>
      <c r="AJ29" s="334"/>
      <c r="AK29" s="335"/>
      <c r="AL29" s="330"/>
      <c r="AM29" s="330"/>
      <c r="AN29" s="332"/>
      <c r="AO29" s="336"/>
      <c r="AP29" s="330"/>
      <c r="AQ29" s="330"/>
    </row>
    <row r="30" spans="1:43" s="337" customFormat="1" ht="25.5" customHeight="1" x14ac:dyDescent="0.2">
      <c r="A30" s="324"/>
      <c r="B30" s="324"/>
      <c r="C30" s="324"/>
      <c r="D30" s="324"/>
      <c r="E30" s="325"/>
      <c r="F30" s="326"/>
      <c r="G30" s="326"/>
      <c r="H30" s="326"/>
      <c r="I30" s="326"/>
      <c r="J30" s="326"/>
      <c r="K30" s="326"/>
      <c r="L30" s="326"/>
      <c r="M30" s="326"/>
      <c r="N30" s="326"/>
      <c r="O30" s="329"/>
      <c r="P30" s="330">
        <v>6</v>
      </c>
      <c r="Q30" s="330" t="s">
        <v>39</v>
      </c>
      <c r="R30" s="330" t="s">
        <v>40</v>
      </c>
      <c r="S30" s="330"/>
      <c r="T30" s="330"/>
      <c r="U30" s="330" t="s">
        <v>33</v>
      </c>
      <c r="V30" s="330">
        <v>10</v>
      </c>
      <c r="W30" s="330">
        <v>0</v>
      </c>
      <c r="X30" s="330">
        <v>0</v>
      </c>
      <c r="Y30" s="331">
        <v>4000</v>
      </c>
      <c r="Z30" s="330"/>
      <c r="AA30" s="331"/>
      <c r="AB30" s="330"/>
      <c r="AC30" s="332"/>
      <c r="AD30" s="330"/>
      <c r="AE30" s="333"/>
      <c r="AF30" s="330"/>
      <c r="AG30" s="330"/>
      <c r="AH30" s="334"/>
      <c r="AI30" s="331"/>
      <c r="AJ30" s="334"/>
      <c r="AK30" s="335"/>
      <c r="AL30" s="330"/>
      <c r="AM30" s="330"/>
      <c r="AN30" s="332"/>
      <c r="AO30" s="336"/>
      <c r="AP30" s="330"/>
      <c r="AQ30" s="330"/>
    </row>
    <row r="31" spans="1:43" s="337" customFormat="1" ht="25.5" customHeight="1" x14ac:dyDescent="0.2">
      <c r="A31" s="324"/>
      <c r="B31" s="324"/>
      <c r="C31" s="324"/>
      <c r="D31" s="324"/>
      <c r="E31" s="325"/>
      <c r="F31" s="326"/>
      <c r="G31" s="326"/>
      <c r="H31" s="326"/>
      <c r="I31" s="326"/>
      <c r="J31" s="326"/>
      <c r="K31" s="326"/>
      <c r="L31" s="326"/>
      <c r="M31" s="326"/>
      <c r="N31" s="326"/>
      <c r="O31" s="329"/>
      <c r="P31" s="330">
        <v>7</v>
      </c>
      <c r="Q31" s="330" t="s">
        <v>39</v>
      </c>
      <c r="R31" s="330" t="s">
        <v>40</v>
      </c>
      <c r="S31" s="330"/>
      <c r="T31" s="330"/>
      <c r="U31" s="330" t="s">
        <v>33</v>
      </c>
      <c r="V31" s="330">
        <v>1</v>
      </c>
      <c r="W31" s="330">
        <v>2</v>
      </c>
      <c r="X31" s="330">
        <v>0</v>
      </c>
      <c r="Y31" s="331">
        <v>600</v>
      </c>
      <c r="Z31" s="330"/>
      <c r="AA31" s="331"/>
      <c r="AB31" s="330"/>
      <c r="AC31" s="332"/>
      <c r="AD31" s="330"/>
      <c r="AE31" s="333"/>
      <c r="AF31" s="330"/>
      <c r="AG31" s="330"/>
      <c r="AH31" s="334"/>
      <c r="AI31" s="331"/>
      <c r="AJ31" s="334"/>
      <c r="AK31" s="335"/>
      <c r="AL31" s="330"/>
      <c r="AM31" s="330"/>
      <c r="AN31" s="332"/>
      <c r="AO31" s="336"/>
      <c r="AP31" s="330"/>
      <c r="AQ31" s="330"/>
    </row>
    <row r="32" spans="1:43" s="337" customFormat="1" ht="25.5" customHeight="1" x14ac:dyDescent="0.2">
      <c r="A32" s="324"/>
      <c r="B32" s="324"/>
      <c r="C32" s="324"/>
      <c r="D32" s="324"/>
      <c r="E32" s="325"/>
      <c r="F32" s="326"/>
      <c r="G32" s="326"/>
      <c r="H32" s="326"/>
      <c r="I32" s="326"/>
      <c r="J32" s="326"/>
      <c r="K32" s="326"/>
      <c r="L32" s="326"/>
      <c r="M32" s="326"/>
      <c r="N32" s="326"/>
      <c r="O32" s="329"/>
      <c r="P32" s="348"/>
      <c r="Q32" s="348"/>
      <c r="R32" s="348"/>
      <c r="S32" s="348"/>
      <c r="T32" s="348"/>
      <c r="U32" s="348"/>
      <c r="V32" s="348"/>
      <c r="W32" s="348"/>
      <c r="X32" s="348"/>
      <c r="Y32" s="349"/>
      <c r="Z32" s="348"/>
      <c r="AA32" s="349"/>
      <c r="AB32" s="348"/>
      <c r="AC32" s="350"/>
      <c r="AD32" s="348"/>
      <c r="AE32" s="351"/>
      <c r="AF32" s="348"/>
      <c r="AG32" s="348"/>
      <c r="AH32" s="352"/>
      <c r="AI32" s="349"/>
      <c r="AJ32" s="352"/>
      <c r="AK32" s="353"/>
      <c r="AL32" s="348"/>
      <c r="AM32" s="348"/>
      <c r="AN32" s="350"/>
      <c r="AO32" s="336"/>
      <c r="AP32" s="330"/>
      <c r="AQ32" s="330"/>
    </row>
    <row r="33" spans="1:43" s="1" customFormat="1" ht="22.5" customHeight="1" x14ac:dyDescent="0.2">
      <c r="E33" s="304"/>
      <c r="F33" s="305"/>
      <c r="G33" s="305"/>
      <c r="H33" s="305"/>
      <c r="I33" s="305"/>
      <c r="J33" s="305"/>
      <c r="K33" s="305"/>
      <c r="L33" s="305"/>
      <c r="M33" s="305"/>
      <c r="N33" s="305"/>
      <c r="O33" s="306"/>
      <c r="P33" s="345" t="s">
        <v>460</v>
      </c>
      <c r="Q33" s="345"/>
      <c r="R33" s="346"/>
      <c r="S33" s="346"/>
      <c r="T33" s="346"/>
      <c r="U33" s="346"/>
      <c r="V33" s="1012" t="str">
        <f>B42</f>
        <v>นาง</v>
      </c>
      <c r="W33" s="1012"/>
      <c r="X33" s="1013" t="str">
        <f>C42</f>
        <v xml:space="preserve">ถนอม </v>
      </c>
      <c r="Y33" s="1013"/>
      <c r="Z33" s="1013" t="str">
        <f>D42</f>
        <v xml:space="preserve"> ผิวตะขบ</v>
      </c>
      <c r="AA33" s="1013"/>
      <c r="AB33" s="1013"/>
      <c r="AC33" s="1014"/>
      <c r="AD33" s="345" t="s">
        <v>461</v>
      </c>
      <c r="AE33" s="730"/>
      <c r="AF33" s="346"/>
      <c r="AG33" s="745" t="str">
        <f>B42</f>
        <v>นาง</v>
      </c>
      <c r="AH33" s="731" t="str">
        <f>C42</f>
        <v xml:space="preserve">ถนอม </v>
      </c>
      <c r="AI33" s="346"/>
      <c r="AJ33" s="346" t="str">
        <f>D42</f>
        <v xml:space="preserve"> ผิวตะขบ</v>
      </c>
      <c r="AK33" s="346"/>
      <c r="AL33" s="346"/>
      <c r="AM33" s="346"/>
      <c r="AN33" s="347"/>
      <c r="AO33" s="308"/>
      <c r="AP33" s="308"/>
      <c r="AQ33" s="308"/>
    </row>
    <row r="34" spans="1:43" s="1" customFormat="1" ht="22.5" customHeight="1" x14ac:dyDescent="0.2">
      <c r="E34" s="304"/>
      <c r="F34" s="305"/>
      <c r="G34" s="305"/>
      <c r="H34" s="305"/>
      <c r="I34" s="305"/>
      <c r="J34" s="305"/>
      <c r="K34" s="305"/>
      <c r="L34" s="305"/>
      <c r="M34" s="305"/>
      <c r="N34" s="305"/>
      <c r="O34" s="306"/>
      <c r="P34" s="307" t="s">
        <v>462</v>
      </c>
      <c r="Q34" s="307"/>
      <c r="R34" s="308"/>
      <c r="S34" s="1007">
        <f>E42</f>
        <v>58</v>
      </c>
      <c r="T34" s="1008"/>
      <c r="U34" s="310" t="str">
        <f>F42</f>
        <v>หมู่ที่</v>
      </c>
      <c r="V34" s="1009">
        <f>G42</f>
        <v>2</v>
      </c>
      <c r="W34" s="1009"/>
      <c r="X34" s="308"/>
      <c r="Y34" s="311"/>
      <c r="Z34" s="312" t="str">
        <f>H42</f>
        <v>ถนน</v>
      </c>
      <c r="AA34" s="313"/>
      <c r="AB34" s="308"/>
      <c r="AC34" s="309"/>
      <c r="AD34" s="307" t="s">
        <v>462</v>
      </c>
      <c r="AE34" s="728"/>
      <c r="AF34" s="728"/>
      <c r="AG34" s="314">
        <f>E42</f>
        <v>58</v>
      </c>
      <c r="AH34" s="308"/>
      <c r="AI34" s="315" t="str">
        <f>F42</f>
        <v>หมู่ที่</v>
      </c>
      <c r="AJ34" s="727">
        <f>G42</f>
        <v>2</v>
      </c>
      <c r="AK34" s="308"/>
      <c r="AL34" s="315" t="str">
        <f>H42</f>
        <v>ถนน</v>
      </c>
      <c r="AM34" s="308"/>
      <c r="AN34" s="309"/>
      <c r="AO34" s="308"/>
      <c r="AP34" s="308"/>
      <c r="AQ34" s="308"/>
    </row>
    <row r="35" spans="1:43" s="1" customFormat="1" ht="22.5" customHeight="1" x14ac:dyDescent="0.2">
      <c r="E35" s="304"/>
      <c r="F35" s="305"/>
      <c r="G35" s="305"/>
      <c r="H35" s="305"/>
      <c r="I35" s="305"/>
      <c r="J35" s="305"/>
      <c r="K35" s="305"/>
      <c r="L35" s="305"/>
      <c r="M35" s="305"/>
      <c r="N35" s="305"/>
      <c r="O35" s="306"/>
      <c r="P35" s="307" t="s">
        <v>463</v>
      </c>
      <c r="Q35" s="307"/>
      <c r="R35" s="308"/>
      <c r="S35" s="308"/>
      <c r="T35" s="308"/>
      <c r="U35" s="1009" t="str">
        <f>I42</f>
        <v>ตำบลตะขบ</v>
      </c>
      <c r="V35" s="993"/>
      <c r="W35" s="993"/>
      <c r="X35" s="993"/>
      <c r="Y35" s="312"/>
      <c r="Z35" s="315" t="str">
        <f>J42</f>
        <v>อำเภอปักธงชัย</v>
      </c>
      <c r="AA35" s="313"/>
      <c r="AB35" s="308"/>
      <c r="AC35" s="308"/>
      <c r="AD35" s="307" t="s">
        <v>463</v>
      </c>
      <c r="AE35" s="728"/>
      <c r="AF35" s="308"/>
      <c r="AG35" s="308"/>
      <c r="AH35" s="308"/>
      <c r="AI35" s="315" t="str">
        <f>I42</f>
        <v>ตำบลตะขบ</v>
      </c>
      <c r="AJ35" s="308"/>
      <c r="AK35" s="308"/>
      <c r="AL35" s="315" t="str">
        <f>J42</f>
        <v>อำเภอปักธงชัย</v>
      </c>
      <c r="AM35" s="308"/>
      <c r="AN35" s="309"/>
      <c r="AO35" s="308"/>
      <c r="AP35" s="308"/>
      <c r="AQ35" s="308"/>
    </row>
    <row r="36" spans="1:43" s="1" customFormat="1" ht="22.5" customHeight="1" x14ac:dyDescent="0.2">
      <c r="E36" s="304"/>
      <c r="F36" s="305"/>
      <c r="G36" s="305"/>
      <c r="H36" s="305"/>
      <c r="I36" s="305"/>
      <c r="J36" s="305"/>
      <c r="K36" s="305"/>
      <c r="L36" s="305"/>
      <c r="M36" s="305"/>
      <c r="N36" s="305"/>
      <c r="O36" s="306"/>
      <c r="P36" s="316" t="str">
        <f>K42</f>
        <v>จังหวัดนครราชสีมา</v>
      </c>
      <c r="Q36" s="354"/>
      <c r="R36" s="317"/>
      <c r="S36" s="317"/>
      <c r="T36" s="317"/>
      <c r="U36" s="317" t="s">
        <v>464</v>
      </c>
      <c r="V36" s="317"/>
      <c r="W36" s="317"/>
      <c r="X36" s="317"/>
      <c r="Y36" s="318"/>
      <c r="Z36" s="317"/>
      <c r="AA36" s="319"/>
      <c r="AB36" s="317"/>
      <c r="AC36" s="317"/>
      <c r="AD36" s="316" t="str">
        <f>K42</f>
        <v>จังหวัดนครราชสีมา</v>
      </c>
      <c r="AE36" s="744"/>
      <c r="AF36" s="317"/>
      <c r="AG36" s="317"/>
      <c r="AH36" s="317"/>
      <c r="AI36" s="317" t="s">
        <v>464</v>
      </c>
      <c r="AJ36" s="317"/>
      <c r="AK36" s="317"/>
      <c r="AL36" s="317"/>
      <c r="AM36" s="317"/>
      <c r="AN36" s="320"/>
      <c r="AO36" s="308"/>
      <c r="AP36" s="317"/>
      <c r="AQ36" s="317"/>
    </row>
    <row r="37" spans="1:43" s="323" customFormat="1" ht="22.5" customHeight="1" x14ac:dyDescent="0.2">
      <c r="A37" s="753"/>
      <c r="B37" s="753"/>
      <c r="C37" s="753"/>
      <c r="D37" s="753"/>
      <c r="E37" s="9"/>
      <c r="F37" s="321"/>
      <c r="G37" s="321"/>
      <c r="H37" s="321"/>
      <c r="I37" s="321"/>
      <c r="J37" s="321"/>
      <c r="K37" s="321"/>
      <c r="L37" s="321"/>
      <c r="M37" s="321"/>
      <c r="N37" s="321"/>
      <c r="O37" s="306"/>
      <c r="P37" s="1004" t="s">
        <v>5</v>
      </c>
      <c r="Q37" s="1005"/>
      <c r="R37" s="1005"/>
      <c r="S37" s="1005"/>
      <c r="T37" s="1005"/>
      <c r="U37" s="1005"/>
      <c r="V37" s="1005"/>
      <c r="W37" s="1005"/>
      <c r="X37" s="1005"/>
      <c r="Y37" s="1005"/>
      <c r="Z37" s="1005"/>
      <c r="AA37" s="1005"/>
      <c r="AB37" s="1005"/>
      <c r="AC37" s="1006"/>
      <c r="AD37" s="1004" t="s">
        <v>6</v>
      </c>
      <c r="AE37" s="1005"/>
      <c r="AF37" s="1005"/>
      <c r="AG37" s="1005"/>
      <c r="AH37" s="1005"/>
      <c r="AI37" s="1005"/>
      <c r="AJ37" s="1005"/>
      <c r="AK37" s="1005"/>
      <c r="AL37" s="1005"/>
      <c r="AM37" s="1005"/>
      <c r="AN37" s="1006"/>
      <c r="AO37" s="322"/>
    </row>
    <row r="38" spans="1:43" s="323" customFormat="1" ht="39" customHeight="1" x14ac:dyDescent="0.2">
      <c r="A38" s="753"/>
      <c r="B38" s="753"/>
      <c r="C38" s="753"/>
      <c r="D38" s="753"/>
      <c r="E38" s="9"/>
      <c r="F38" s="321"/>
      <c r="G38" s="321"/>
      <c r="H38" s="321"/>
      <c r="I38" s="321"/>
      <c r="J38" s="321"/>
      <c r="K38" s="321"/>
      <c r="L38" s="321"/>
      <c r="M38" s="321"/>
      <c r="N38" s="321"/>
      <c r="O38" s="306"/>
      <c r="P38" s="995" t="s">
        <v>7</v>
      </c>
      <c r="Q38" s="995" t="s">
        <v>8</v>
      </c>
      <c r="R38" s="995" t="s">
        <v>9</v>
      </c>
      <c r="S38" s="1010" t="s">
        <v>10</v>
      </c>
      <c r="T38" s="1011"/>
      <c r="U38" s="995" t="s">
        <v>11</v>
      </c>
      <c r="V38" s="1004" t="s">
        <v>12</v>
      </c>
      <c r="W38" s="1005"/>
      <c r="X38" s="1006"/>
      <c r="Y38" s="1004" t="s">
        <v>13</v>
      </c>
      <c r="Z38" s="1005"/>
      <c r="AA38" s="1005"/>
      <c r="AB38" s="1005"/>
      <c r="AC38" s="1006"/>
      <c r="AD38" s="995" t="s">
        <v>7</v>
      </c>
      <c r="AE38" s="995" t="s">
        <v>14</v>
      </c>
      <c r="AF38" s="995" t="s">
        <v>15</v>
      </c>
      <c r="AG38" s="995" t="s">
        <v>16</v>
      </c>
      <c r="AH38" s="1021" t="s">
        <v>17</v>
      </c>
      <c r="AI38" s="1004" t="s">
        <v>18</v>
      </c>
      <c r="AJ38" s="1005"/>
      <c r="AK38" s="1005"/>
      <c r="AL38" s="1006"/>
      <c r="AM38" s="995" t="s">
        <v>19</v>
      </c>
      <c r="AN38" s="995" t="s">
        <v>20</v>
      </c>
      <c r="AO38" s="747"/>
      <c r="AP38" s="995" t="s">
        <v>19</v>
      </c>
      <c r="AQ38" s="995" t="s">
        <v>19</v>
      </c>
    </row>
    <row r="39" spans="1:43" s="323" customFormat="1" ht="39" customHeight="1" x14ac:dyDescent="0.2">
      <c r="A39" s="753"/>
      <c r="B39" s="753"/>
      <c r="C39" s="753"/>
      <c r="D39" s="753"/>
      <c r="E39" s="9"/>
      <c r="F39" s="321"/>
      <c r="G39" s="321"/>
      <c r="H39" s="321"/>
      <c r="I39" s="321"/>
      <c r="J39" s="321"/>
      <c r="K39" s="321"/>
      <c r="L39" s="321"/>
      <c r="M39" s="321"/>
      <c r="N39" s="321"/>
      <c r="O39" s="306"/>
      <c r="P39" s="996"/>
      <c r="Q39" s="996"/>
      <c r="R39" s="996"/>
      <c r="S39" s="995" t="s">
        <v>21</v>
      </c>
      <c r="T39" s="995" t="s">
        <v>22</v>
      </c>
      <c r="U39" s="996"/>
      <c r="V39" s="1015" t="s">
        <v>23</v>
      </c>
      <c r="W39" s="1015" t="s">
        <v>24</v>
      </c>
      <c r="X39" s="1015" t="s">
        <v>25</v>
      </c>
      <c r="Y39" s="1018" t="s">
        <v>26</v>
      </c>
      <c r="Z39" s="995" t="s">
        <v>27</v>
      </c>
      <c r="AA39" s="995" t="s">
        <v>28</v>
      </c>
      <c r="AB39" s="995" t="s">
        <v>29</v>
      </c>
      <c r="AC39" s="995" t="s">
        <v>30</v>
      </c>
      <c r="AD39" s="996"/>
      <c r="AE39" s="996"/>
      <c r="AF39" s="996"/>
      <c r="AG39" s="996"/>
      <c r="AH39" s="1022"/>
      <c r="AI39" s="995" t="s">
        <v>31</v>
      </c>
      <c r="AJ39" s="998" t="s">
        <v>27</v>
      </c>
      <c r="AK39" s="1001" t="s">
        <v>28</v>
      </c>
      <c r="AL39" s="995" t="s">
        <v>29</v>
      </c>
      <c r="AM39" s="996"/>
      <c r="AN39" s="996"/>
      <c r="AO39" s="747"/>
      <c r="AP39" s="996"/>
      <c r="AQ39" s="996"/>
    </row>
    <row r="40" spans="1:43" s="323" customFormat="1" ht="39" customHeight="1" x14ac:dyDescent="0.2">
      <c r="A40" s="753"/>
      <c r="B40" s="753"/>
      <c r="C40" s="753"/>
      <c r="D40" s="753"/>
      <c r="E40" s="9"/>
      <c r="F40" s="321"/>
      <c r="G40" s="321"/>
      <c r="H40" s="321"/>
      <c r="I40" s="321"/>
      <c r="J40" s="321"/>
      <c r="K40" s="321"/>
      <c r="L40" s="321"/>
      <c r="M40" s="321"/>
      <c r="N40" s="321"/>
      <c r="O40" s="306"/>
      <c r="P40" s="996"/>
      <c r="Q40" s="996"/>
      <c r="R40" s="996"/>
      <c r="S40" s="996"/>
      <c r="T40" s="996"/>
      <c r="U40" s="996"/>
      <c r="V40" s="1016"/>
      <c r="W40" s="1016"/>
      <c r="X40" s="1016"/>
      <c r="Y40" s="1019"/>
      <c r="Z40" s="996"/>
      <c r="AA40" s="996"/>
      <c r="AB40" s="996"/>
      <c r="AC40" s="996"/>
      <c r="AD40" s="996"/>
      <c r="AE40" s="996"/>
      <c r="AF40" s="996"/>
      <c r="AG40" s="996"/>
      <c r="AH40" s="1022"/>
      <c r="AI40" s="996"/>
      <c r="AJ40" s="999"/>
      <c r="AK40" s="1002"/>
      <c r="AL40" s="996"/>
      <c r="AM40" s="996"/>
      <c r="AN40" s="996"/>
      <c r="AO40" s="747"/>
      <c r="AP40" s="996"/>
      <c r="AQ40" s="996"/>
    </row>
    <row r="41" spans="1:43" s="323" customFormat="1" ht="39" customHeight="1" x14ac:dyDescent="0.2">
      <c r="A41" s="753" t="s">
        <v>465</v>
      </c>
      <c r="B41" s="753" t="s">
        <v>466</v>
      </c>
      <c r="C41" s="753" t="s">
        <v>467</v>
      </c>
      <c r="D41" s="753" t="s">
        <v>468</v>
      </c>
      <c r="E41" s="9" t="s">
        <v>486</v>
      </c>
      <c r="F41" s="749"/>
      <c r="G41" s="749" t="s">
        <v>470</v>
      </c>
      <c r="H41" s="749" t="s">
        <v>471</v>
      </c>
      <c r="I41" s="749" t="s">
        <v>472</v>
      </c>
      <c r="J41" s="749" t="s">
        <v>473</v>
      </c>
      <c r="K41" s="749" t="s">
        <v>474</v>
      </c>
      <c r="L41" s="749" t="s">
        <v>475</v>
      </c>
      <c r="M41" s="9" t="s">
        <v>476</v>
      </c>
      <c r="N41" s="321" t="s">
        <v>477</v>
      </c>
      <c r="O41" s="306" t="s">
        <v>478</v>
      </c>
      <c r="P41" s="997"/>
      <c r="Q41" s="997"/>
      <c r="R41" s="997"/>
      <c r="S41" s="997"/>
      <c r="T41" s="997"/>
      <c r="U41" s="997"/>
      <c r="V41" s="1017"/>
      <c r="W41" s="1017"/>
      <c r="X41" s="1017"/>
      <c r="Y41" s="1020"/>
      <c r="Z41" s="997"/>
      <c r="AA41" s="997"/>
      <c r="AB41" s="997"/>
      <c r="AC41" s="997"/>
      <c r="AD41" s="997"/>
      <c r="AE41" s="997"/>
      <c r="AF41" s="997"/>
      <c r="AG41" s="997"/>
      <c r="AH41" s="1023"/>
      <c r="AI41" s="997"/>
      <c r="AJ41" s="1000"/>
      <c r="AK41" s="1003"/>
      <c r="AL41" s="997"/>
      <c r="AM41" s="997"/>
      <c r="AN41" s="997"/>
      <c r="AO41" s="747"/>
      <c r="AP41" s="997"/>
      <c r="AQ41" s="997"/>
    </row>
    <row r="42" spans="1:43" s="337" customFormat="1" ht="17.25" customHeight="1" x14ac:dyDescent="0.2">
      <c r="A42" s="324"/>
      <c r="B42" s="324" t="s">
        <v>487</v>
      </c>
      <c r="C42" s="324" t="s">
        <v>490</v>
      </c>
      <c r="D42" s="324" t="s">
        <v>491</v>
      </c>
      <c r="E42" s="325">
        <v>58</v>
      </c>
      <c r="F42" s="326" t="s">
        <v>482</v>
      </c>
      <c r="G42" s="326">
        <v>2</v>
      </c>
      <c r="H42" s="326" t="s">
        <v>471</v>
      </c>
      <c r="I42" s="327" t="s">
        <v>483</v>
      </c>
      <c r="J42" s="327" t="s">
        <v>484</v>
      </c>
      <c r="K42" s="327" t="s">
        <v>485</v>
      </c>
      <c r="L42" s="328">
        <v>30150</v>
      </c>
      <c r="M42" s="326"/>
      <c r="N42" s="326"/>
      <c r="O42" s="329"/>
      <c r="P42" s="330">
        <v>8</v>
      </c>
      <c r="Q42" s="330" t="s">
        <v>32</v>
      </c>
      <c r="R42" s="330">
        <v>76393</v>
      </c>
      <c r="S42" s="330">
        <v>13</v>
      </c>
      <c r="T42" s="330">
        <v>4894</v>
      </c>
      <c r="U42" s="330" t="s">
        <v>33</v>
      </c>
      <c r="V42" s="330">
        <v>0</v>
      </c>
      <c r="W42" s="330">
        <v>0</v>
      </c>
      <c r="X42" s="330">
        <v>28</v>
      </c>
      <c r="Y42" s="331"/>
      <c r="Z42" s="330">
        <v>23.5</v>
      </c>
      <c r="AA42" s="331">
        <v>4.5</v>
      </c>
      <c r="AB42" s="330"/>
      <c r="AC42" s="332"/>
      <c r="AD42" s="330"/>
      <c r="AE42" s="333"/>
      <c r="AF42" s="330"/>
      <c r="AG42" s="330"/>
      <c r="AH42" s="334"/>
      <c r="AI42" s="331"/>
      <c r="AJ42" s="334"/>
      <c r="AK42" s="335"/>
      <c r="AL42" s="330"/>
      <c r="AM42" s="330"/>
      <c r="AN42" s="332"/>
      <c r="AO42" s="336"/>
      <c r="AP42" s="330"/>
      <c r="AQ42" s="330"/>
    </row>
    <row r="43" spans="1:43" s="337" customFormat="1" ht="56.25" x14ac:dyDescent="0.2">
      <c r="A43" s="324"/>
      <c r="B43" s="324"/>
      <c r="C43" s="324"/>
      <c r="D43" s="324"/>
      <c r="E43" s="325"/>
      <c r="F43" s="326"/>
      <c r="G43" s="326"/>
      <c r="H43" s="326"/>
      <c r="I43" s="326"/>
      <c r="J43" s="326"/>
      <c r="K43" s="326"/>
      <c r="L43" s="326"/>
      <c r="M43" s="326"/>
      <c r="N43" s="326"/>
      <c r="O43" s="329"/>
      <c r="P43" s="330"/>
      <c r="Q43" s="330"/>
      <c r="R43" s="330"/>
      <c r="S43" s="330"/>
      <c r="T43" s="330"/>
      <c r="U43" s="330"/>
      <c r="V43" s="330"/>
      <c r="W43" s="330"/>
      <c r="X43" s="330"/>
      <c r="Y43" s="331"/>
      <c r="Z43" s="330"/>
      <c r="AA43" s="331"/>
      <c r="AB43" s="330"/>
      <c r="AC43" s="332"/>
      <c r="AD43" s="330">
        <v>1</v>
      </c>
      <c r="AE43" s="333">
        <v>58</v>
      </c>
      <c r="AF43" s="338" t="s">
        <v>41</v>
      </c>
      <c r="AG43" s="330" t="s">
        <v>35</v>
      </c>
      <c r="AH43" s="334">
        <v>18</v>
      </c>
      <c r="AI43" s="331"/>
      <c r="AJ43" s="334"/>
      <c r="AK43" s="335">
        <v>18</v>
      </c>
      <c r="AL43" s="330"/>
      <c r="AM43" s="330">
        <v>5</v>
      </c>
      <c r="AN43" s="332" t="s">
        <v>36</v>
      </c>
      <c r="AO43" s="336"/>
      <c r="AP43" s="330">
        <v>4</v>
      </c>
      <c r="AQ43" s="330">
        <v>3</v>
      </c>
    </row>
    <row r="44" spans="1:43" s="337" customFormat="1" ht="37.5" x14ac:dyDescent="0.2">
      <c r="A44" s="324"/>
      <c r="B44" s="324"/>
      <c r="C44" s="324"/>
      <c r="D44" s="324"/>
      <c r="E44" s="325"/>
      <c r="F44" s="326"/>
      <c r="G44" s="326"/>
      <c r="H44" s="326"/>
      <c r="I44" s="326"/>
      <c r="J44" s="326"/>
      <c r="K44" s="326"/>
      <c r="L44" s="326"/>
      <c r="M44" s="326"/>
      <c r="N44" s="326"/>
      <c r="O44" s="329"/>
      <c r="P44" s="330">
        <v>9</v>
      </c>
      <c r="Q44" s="330" t="s">
        <v>32</v>
      </c>
      <c r="R44" s="330">
        <v>32114</v>
      </c>
      <c r="S44" s="330">
        <v>124</v>
      </c>
      <c r="T44" s="330">
        <v>1857</v>
      </c>
      <c r="U44" s="330" t="s">
        <v>33</v>
      </c>
      <c r="V44" s="330">
        <v>0</v>
      </c>
      <c r="W44" s="330">
        <v>0</v>
      </c>
      <c r="X44" s="330">
        <v>38</v>
      </c>
      <c r="Y44" s="331"/>
      <c r="Z44" s="330">
        <v>38</v>
      </c>
      <c r="AA44" s="331"/>
      <c r="AB44" s="330"/>
      <c r="AC44" s="332"/>
      <c r="AD44" s="330">
        <v>2</v>
      </c>
      <c r="AE44" s="333" t="s">
        <v>42</v>
      </c>
      <c r="AF44" s="355" t="s">
        <v>43</v>
      </c>
      <c r="AG44" s="355" t="s">
        <v>44</v>
      </c>
      <c r="AH44" s="334">
        <v>152</v>
      </c>
      <c r="AI44" s="331"/>
      <c r="AJ44" s="334">
        <v>152</v>
      </c>
      <c r="AK44" s="335"/>
      <c r="AL44" s="330"/>
      <c r="AM44" s="330">
        <v>32</v>
      </c>
      <c r="AN44" s="356" t="s">
        <v>45</v>
      </c>
      <c r="AO44" s="357"/>
      <c r="AP44" s="330">
        <v>31</v>
      </c>
      <c r="AQ44" s="330">
        <v>30</v>
      </c>
    </row>
    <row r="45" spans="1:43" s="337" customFormat="1" ht="17.25" customHeight="1" x14ac:dyDescent="0.2">
      <c r="A45" s="324"/>
      <c r="B45" s="324"/>
      <c r="C45" s="324"/>
      <c r="D45" s="324"/>
      <c r="E45" s="325"/>
      <c r="F45" s="326"/>
      <c r="G45" s="326"/>
      <c r="H45" s="326"/>
      <c r="I45" s="326"/>
      <c r="J45" s="326"/>
      <c r="K45" s="326"/>
      <c r="L45" s="326"/>
      <c r="M45" s="326"/>
      <c r="N45" s="326"/>
      <c r="O45" s="329"/>
      <c r="P45" s="330">
        <v>10</v>
      </c>
      <c r="Q45" s="330" t="s">
        <v>32</v>
      </c>
      <c r="R45" s="330">
        <v>19127</v>
      </c>
      <c r="S45" s="330">
        <v>34</v>
      </c>
      <c r="T45" s="330">
        <v>184</v>
      </c>
      <c r="U45" s="330" t="s">
        <v>33</v>
      </c>
      <c r="V45" s="330">
        <v>8</v>
      </c>
      <c r="W45" s="330">
        <v>2</v>
      </c>
      <c r="X45" s="330">
        <v>54</v>
      </c>
      <c r="Y45" s="331">
        <v>3454</v>
      </c>
      <c r="Z45" s="330"/>
      <c r="AA45" s="331"/>
      <c r="AB45" s="330"/>
      <c r="AC45" s="332"/>
      <c r="AD45" s="330"/>
      <c r="AE45" s="333"/>
      <c r="AF45" s="330"/>
      <c r="AG45" s="330"/>
      <c r="AH45" s="334"/>
      <c r="AI45" s="331"/>
      <c r="AJ45" s="334"/>
      <c r="AK45" s="335"/>
      <c r="AL45" s="330"/>
      <c r="AM45" s="330"/>
      <c r="AN45" s="332"/>
      <c r="AO45" s="336"/>
      <c r="AP45" s="330"/>
      <c r="AQ45" s="330"/>
    </row>
    <row r="46" spans="1:43" s="337" customFormat="1" ht="17.25" customHeight="1" x14ac:dyDescent="0.2">
      <c r="A46" s="324"/>
      <c r="B46" s="324"/>
      <c r="C46" s="324"/>
      <c r="D46" s="324"/>
      <c r="E46" s="325"/>
      <c r="F46" s="326"/>
      <c r="G46" s="326"/>
      <c r="H46" s="326"/>
      <c r="I46" s="326"/>
      <c r="J46" s="326"/>
      <c r="K46" s="326"/>
      <c r="L46" s="326"/>
      <c r="M46" s="326"/>
      <c r="N46" s="326"/>
      <c r="O46" s="329"/>
      <c r="P46" s="330">
        <v>11</v>
      </c>
      <c r="Q46" s="330" t="s">
        <v>32</v>
      </c>
      <c r="R46" s="330">
        <v>12473</v>
      </c>
      <c r="S46" s="330">
        <v>35</v>
      </c>
      <c r="T46" s="330">
        <v>722</v>
      </c>
      <c r="U46" s="330" t="s">
        <v>33</v>
      </c>
      <c r="V46" s="330">
        <v>9</v>
      </c>
      <c r="W46" s="330">
        <v>0</v>
      </c>
      <c r="X46" s="330">
        <v>91</v>
      </c>
      <c r="Y46" s="331">
        <v>3691</v>
      </c>
      <c r="Z46" s="330"/>
      <c r="AA46" s="331"/>
      <c r="AB46" s="330"/>
      <c r="AC46" s="332"/>
      <c r="AD46" s="330"/>
      <c r="AE46" s="333"/>
      <c r="AF46" s="330"/>
      <c r="AG46" s="330"/>
      <c r="AH46" s="334"/>
      <c r="AI46" s="331"/>
      <c r="AJ46" s="334"/>
      <c r="AK46" s="335"/>
      <c r="AL46" s="330"/>
      <c r="AM46" s="330"/>
      <c r="AN46" s="332"/>
      <c r="AO46" s="336"/>
      <c r="AP46" s="330"/>
      <c r="AQ46" s="330"/>
    </row>
    <row r="47" spans="1:43" s="337" customFormat="1" ht="17.25" customHeight="1" x14ac:dyDescent="0.2">
      <c r="A47" s="324"/>
      <c r="B47" s="324"/>
      <c r="C47" s="324"/>
      <c r="D47" s="324"/>
      <c r="E47" s="325"/>
      <c r="F47" s="326"/>
      <c r="G47" s="326"/>
      <c r="H47" s="326"/>
      <c r="I47" s="326"/>
      <c r="J47" s="326"/>
      <c r="K47" s="326"/>
      <c r="L47" s="326"/>
      <c r="M47" s="326"/>
      <c r="N47" s="326"/>
      <c r="O47" s="329"/>
      <c r="P47" s="330">
        <v>12</v>
      </c>
      <c r="Q47" s="330" t="s">
        <v>39</v>
      </c>
      <c r="R47" s="330" t="s">
        <v>46</v>
      </c>
      <c r="S47" s="330"/>
      <c r="T47" s="330"/>
      <c r="U47" s="330" t="s">
        <v>33</v>
      </c>
      <c r="V47" s="330">
        <v>1</v>
      </c>
      <c r="W47" s="330">
        <v>0</v>
      </c>
      <c r="X47" s="330">
        <v>0</v>
      </c>
      <c r="Y47" s="331">
        <v>400</v>
      </c>
      <c r="Z47" s="330"/>
      <c r="AA47" s="331"/>
      <c r="AB47" s="330"/>
      <c r="AC47" s="332"/>
      <c r="AD47" s="330"/>
      <c r="AE47" s="333"/>
      <c r="AF47" s="330"/>
      <c r="AG47" s="330"/>
      <c r="AH47" s="334"/>
      <c r="AI47" s="331"/>
      <c r="AJ47" s="334"/>
      <c r="AK47" s="335"/>
      <c r="AL47" s="330"/>
      <c r="AM47" s="330"/>
      <c r="AN47" s="332"/>
      <c r="AO47" s="336"/>
      <c r="AP47" s="330"/>
      <c r="AQ47" s="330"/>
    </row>
    <row r="48" spans="1:43" s="337" customFormat="1" ht="17.25" customHeight="1" x14ac:dyDescent="0.2">
      <c r="A48" s="324"/>
      <c r="B48" s="324"/>
      <c r="C48" s="324"/>
      <c r="D48" s="324"/>
      <c r="E48" s="325"/>
      <c r="F48" s="326"/>
      <c r="G48" s="326"/>
      <c r="H48" s="326"/>
      <c r="I48" s="326"/>
      <c r="J48" s="326"/>
      <c r="K48" s="326"/>
      <c r="L48" s="326"/>
      <c r="M48" s="326"/>
      <c r="N48" s="326"/>
      <c r="O48" s="329"/>
      <c r="P48" s="330">
        <v>13</v>
      </c>
      <c r="Q48" s="330" t="s">
        <v>39</v>
      </c>
      <c r="R48" s="330" t="s">
        <v>47</v>
      </c>
      <c r="S48" s="330"/>
      <c r="T48" s="330"/>
      <c r="U48" s="330" t="s">
        <v>33</v>
      </c>
      <c r="V48" s="330">
        <v>25</v>
      </c>
      <c r="W48" s="330">
        <v>0</v>
      </c>
      <c r="X48" s="330">
        <v>0</v>
      </c>
      <c r="Y48" s="331">
        <v>10000</v>
      </c>
      <c r="Z48" s="330"/>
      <c r="AA48" s="331"/>
      <c r="AB48" s="330"/>
      <c r="AC48" s="332"/>
      <c r="AD48" s="330"/>
      <c r="AE48" s="333"/>
      <c r="AF48" s="330"/>
      <c r="AG48" s="330"/>
      <c r="AH48" s="334"/>
      <c r="AI48" s="331"/>
      <c r="AJ48" s="334"/>
      <c r="AK48" s="335"/>
      <c r="AL48" s="330"/>
      <c r="AM48" s="330"/>
      <c r="AN48" s="332"/>
      <c r="AO48" s="336"/>
      <c r="AP48" s="330"/>
      <c r="AQ48" s="330"/>
    </row>
    <row r="49" spans="1:43" s="337" customFormat="1" ht="22.5" customHeight="1" x14ac:dyDescent="0.2">
      <c r="A49" s="324"/>
      <c r="B49" s="324"/>
      <c r="C49" s="324"/>
      <c r="D49" s="324"/>
      <c r="E49" s="325"/>
      <c r="F49" s="326"/>
      <c r="G49" s="326"/>
      <c r="H49" s="326"/>
      <c r="I49" s="326"/>
      <c r="J49" s="326"/>
      <c r="K49" s="326"/>
      <c r="L49" s="326"/>
      <c r="M49" s="326"/>
      <c r="N49" s="326"/>
      <c r="O49" s="329"/>
      <c r="P49" s="330"/>
      <c r="Q49" s="330"/>
      <c r="R49" s="330"/>
      <c r="S49" s="330"/>
      <c r="T49" s="330"/>
      <c r="U49" s="330"/>
      <c r="V49" s="330"/>
      <c r="W49" s="330"/>
      <c r="X49" s="330"/>
      <c r="Y49" s="331"/>
      <c r="Z49" s="330"/>
      <c r="AA49" s="331"/>
      <c r="AB49" s="330"/>
      <c r="AC49" s="332"/>
      <c r="AD49" s="330"/>
      <c r="AE49" s="333"/>
      <c r="AF49" s="330"/>
      <c r="AG49" s="330"/>
      <c r="AH49" s="334"/>
      <c r="AI49" s="331"/>
      <c r="AJ49" s="334"/>
      <c r="AK49" s="331"/>
      <c r="AL49" s="330"/>
      <c r="AM49" s="330"/>
      <c r="AN49" s="332"/>
      <c r="AO49" s="336"/>
      <c r="AP49" s="330"/>
      <c r="AQ49" s="330"/>
    </row>
    <row r="50" spans="1:43" s="337" customFormat="1" ht="25.5" customHeight="1" x14ac:dyDescent="0.2">
      <c r="A50" s="324"/>
      <c r="B50" s="324"/>
      <c r="C50" s="324"/>
      <c r="D50" s="324"/>
      <c r="E50" s="325"/>
      <c r="F50" s="326"/>
      <c r="G50" s="326"/>
      <c r="H50" s="326"/>
      <c r="I50" s="326"/>
      <c r="J50" s="326"/>
      <c r="K50" s="326"/>
      <c r="L50" s="326"/>
      <c r="M50" s="326"/>
      <c r="N50" s="326"/>
      <c r="O50" s="329"/>
      <c r="P50" s="358"/>
      <c r="Q50" s="359"/>
      <c r="R50" s="358"/>
      <c r="S50" s="358"/>
      <c r="T50" s="358"/>
      <c r="U50" s="358"/>
      <c r="V50" s="358"/>
      <c r="W50" s="358"/>
      <c r="X50" s="358"/>
      <c r="Y50" s="360"/>
      <c r="Z50" s="358"/>
      <c r="AA50" s="360"/>
      <c r="AB50" s="358"/>
      <c r="AC50" s="361"/>
      <c r="AD50" s="358"/>
      <c r="AE50" s="362"/>
      <c r="AF50" s="358"/>
      <c r="AG50" s="358"/>
      <c r="AH50" s="363"/>
      <c r="AI50" s="360"/>
      <c r="AJ50" s="363"/>
      <c r="AK50" s="360"/>
      <c r="AL50" s="358"/>
      <c r="AM50" s="358"/>
      <c r="AN50" s="361"/>
      <c r="AO50" s="364"/>
      <c r="AP50" s="365"/>
      <c r="AQ50" s="365"/>
    </row>
    <row r="51" spans="1:43" s="1" customFormat="1" ht="22.5" customHeight="1" x14ac:dyDescent="0.2">
      <c r="E51" s="304"/>
      <c r="F51" s="305"/>
      <c r="G51" s="305"/>
      <c r="H51" s="305"/>
      <c r="I51" s="305"/>
      <c r="J51" s="305"/>
      <c r="K51" s="305"/>
      <c r="L51" s="305"/>
      <c r="M51" s="305"/>
      <c r="N51" s="305"/>
      <c r="O51" s="306"/>
      <c r="P51" s="345" t="s">
        <v>460</v>
      </c>
      <c r="Q51" s="346"/>
      <c r="R51" s="346"/>
      <c r="S51" s="346"/>
      <c r="T51" s="346"/>
      <c r="U51" s="346"/>
      <c r="V51" s="1012" t="str">
        <f>B60</f>
        <v>นาย</v>
      </c>
      <c r="W51" s="1012"/>
      <c r="X51" s="1013" t="str">
        <f>C60</f>
        <v xml:space="preserve">เพ็ชร  </v>
      </c>
      <c r="Y51" s="1013"/>
      <c r="Z51" s="1013" t="str">
        <f>D60</f>
        <v>พะนะจะโปะ</v>
      </c>
      <c r="AA51" s="1013"/>
      <c r="AB51" s="1013"/>
      <c r="AC51" s="1014"/>
      <c r="AD51" s="345" t="s">
        <v>461</v>
      </c>
      <c r="AE51" s="730"/>
      <c r="AF51" s="346"/>
      <c r="AG51" s="745" t="str">
        <f>B60</f>
        <v>นาย</v>
      </c>
      <c r="AH51" s="731" t="str">
        <f>C60</f>
        <v xml:space="preserve">เพ็ชร  </v>
      </c>
      <c r="AI51" s="346"/>
      <c r="AJ51" s="346" t="str">
        <f>D60</f>
        <v>พะนะจะโปะ</v>
      </c>
      <c r="AK51" s="346"/>
      <c r="AL51" s="346"/>
      <c r="AM51" s="346"/>
      <c r="AN51" s="347"/>
      <c r="AO51" s="308"/>
      <c r="AP51" s="308"/>
      <c r="AQ51" s="308"/>
    </row>
    <row r="52" spans="1:43" s="1" customFormat="1" ht="22.5" customHeight="1" x14ac:dyDescent="0.2">
      <c r="E52" s="304"/>
      <c r="F52" s="305"/>
      <c r="G52" s="305"/>
      <c r="H52" s="305"/>
      <c r="I52" s="305"/>
      <c r="J52" s="305"/>
      <c r="K52" s="305"/>
      <c r="L52" s="305"/>
      <c r="M52" s="305"/>
      <c r="N52" s="305"/>
      <c r="O52" s="306"/>
      <c r="P52" s="307" t="s">
        <v>462</v>
      </c>
      <c r="Q52" s="308"/>
      <c r="R52" s="308"/>
      <c r="S52" s="1007">
        <f>E60</f>
        <v>275</v>
      </c>
      <c r="T52" s="1008"/>
      <c r="U52" s="310" t="str">
        <f>F60</f>
        <v>หมู่ที่</v>
      </c>
      <c r="V52" s="1009">
        <f>G60</f>
        <v>2</v>
      </c>
      <c r="W52" s="1009"/>
      <c r="X52" s="308"/>
      <c r="Y52" s="311"/>
      <c r="Z52" s="312" t="str">
        <f>H60</f>
        <v>ถนน</v>
      </c>
      <c r="AA52" s="313"/>
      <c r="AB52" s="308"/>
      <c r="AC52" s="309"/>
      <c r="AD52" s="307" t="s">
        <v>462</v>
      </c>
      <c r="AE52" s="728"/>
      <c r="AF52" s="728"/>
      <c r="AG52" s="314">
        <f>E60</f>
        <v>275</v>
      </c>
      <c r="AH52" s="308"/>
      <c r="AI52" s="315" t="str">
        <f>F60</f>
        <v>หมู่ที่</v>
      </c>
      <c r="AJ52" s="727">
        <f>G60</f>
        <v>2</v>
      </c>
      <c r="AK52" s="308"/>
      <c r="AL52" s="315" t="str">
        <f>H60</f>
        <v>ถนน</v>
      </c>
      <c r="AM52" s="308"/>
      <c r="AN52" s="309"/>
      <c r="AO52" s="308"/>
      <c r="AP52" s="308"/>
      <c r="AQ52" s="308"/>
    </row>
    <row r="53" spans="1:43" s="1" customFormat="1" ht="22.5" customHeight="1" x14ac:dyDescent="0.2">
      <c r="E53" s="304"/>
      <c r="F53" s="305"/>
      <c r="G53" s="305"/>
      <c r="H53" s="305"/>
      <c r="I53" s="305"/>
      <c r="J53" s="305"/>
      <c r="K53" s="305"/>
      <c r="L53" s="305"/>
      <c r="M53" s="305"/>
      <c r="N53" s="305"/>
      <c r="O53" s="306"/>
      <c r="P53" s="307" t="s">
        <v>463</v>
      </c>
      <c r="Q53" s="308"/>
      <c r="R53" s="308"/>
      <c r="S53" s="308"/>
      <c r="T53" s="308"/>
      <c r="U53" s="1009" t="str">
        <f>I60</f>
        <v>ตำบลตะขบ</v>
      </c>
      <c r="V53" s="993"/>
      <c r="W53" s="993"/>
      <c r="X53" s="993"/>
      <c r="Y53" s="312"/>
      <c r="Z53" s="315" t="str">
        <f>J60</f>
        <v>อำเภอปักธงชัย</v>
      </c>
      <c r="AA53" s="313"/>
      <c r="AB53" s="308"/>
      <c r="AC53" s="308"/>
      <c r="AD53" s="307" t="s">
        <v>463</v>
      </c>
      <c r="AE53" s="728"/>
      <c r="AF53" s="308"/>
      <c r="AG53" s="308"/>
      <c r="AH53" s="308"/>
      <c r="AI53" s="315" t="str">
        <f>I60</f>
        <v>ตำบลตะขบ</v>
      </c>
      <c r="AJ53" s="308"/>
      <c r="AK53" s="308"/>
      <c r="AL53" s="315" t="str">
        <f>J60</f>
        <v>อำเภอปักธงชัย</v>
      </c>
      <c r="AM53" s="308"/>
      <c r="AN53" s="309"/>
      <c r="AO53" s="308"/>
      <c r="AP53" s="308"/>
      <c r="AQ53" s="308"/>
    </row>
    <row r="54" spans="1:43" s="1" customFormat="1" ht="22.5" customHeight="1" x14ac:dyDescent="0.2">
      <c r="E54" s="304"/>
      <c r="F54" s="305"/>
      <c r="G54" s="305"/>
      <c r="H54" s="305"/>
      <c r="I54" s="305"/>
      <c r="J54" s="305"/>
      <c r="K54" s="305"/>
      <c r="L54" s="305"/>
      <c r="M54" s="305"/>
      <c r="N54" s="305"/>
      <c r="O54" s="306"/>
      <c r="P54" s="316" t="str">
        <f>K60</f>
        <v>จังหวัดนครราชสีมา</v>
      </c>
      <c r="Q54" s="317"/>
      <c r="R54" s="317"/>
      <c r="S54" s="317"/>
      <c r="T54" s="317"/>
      <c r="U54" s="317" t="s">
        <v>464</v>
      </c>
      <c r="V54" s="317"/>
      <c r="W54" s="317"/>
      <c r="X54" s="317"/>
      <c r="Y54" s="318"/>
      <c r="Z54" s="317"/>
      <c r="AA54" s="319"/>
      <c r="AB54" s="317"/>
      <c r="AC54" s="317"/>
      <c r="AD54" s="316" t="str">
        <f>K60</f>
        <v>จังหวัดนครราชสีมา</v>
      </c>
      <c r="AE54" s="744"/>
      <c r="AF54" s="317"/>
      <c r="AG54" s="317"/>
      <c r="AH54" s="317"/>
      <c r="AI54" s="317" t="s">
        <v>464</v>
      </c>
      <c r="AJ54" s="317"/>
      <c r="AK54" s="317"/>
      <c r="AL54" s="317"/>
      <c r="AM54" s="317"/>
      <c r="AN54" s="320"/>
      <c r="AO54" s="308"/>
      <c r="AP54" s="317"/>
      <c r="AQ54" s="317"/>
    </row>
    <row r="55" spans="1:43" s="323" customFormat="1" ht="22.5" customHeight="1" x14ac:dyDescent="0.2">
      <c r="A55" s="753"/>
      <c r="B55" s="753"/>
      <c r="C55" s="753"/>
      <c r="D55" s="753"/>
      <c r="E55" s="9"/>
      <c r="F55" s="321"/>
      <c r="G55" s="321"/>
      <c r="H55" s="321"/>
      <c r="I55" s="321"/>
      <c r="J55" s="321"/>
      <c r="K55" s="321"/>
      <c r="L55" s="321"/>
      <c r="M55" s="321"/>
      <c r="N55" s="321"/>
      <c r="O55" s="306"/>
      <c r="P55" s="1004" t="s">
        <v>5</v>
      </c>
      <c r="Q55" s="1005"/>
      <c r="R55" s="1005"/>
      <c r="S55" s="1005"/>
      <c r="T55" s="1005"/>
      <c r="U55" s="1005"/>
      <c r="V55" s="1005"/>
      <c r="W55" s="1005"/>
      <c r="X55" s="1005"/>
      <c r="Y55" s="1005"/>
      <c r="Z55" s="1005"/>
      <c r="AA55" s="1005"/>
      <c r="AB55" s="1005"/>
      <c r="AC55" s="1006"/>
      <c r="AD55" s="1004" t="s">
        <v>6</v>
      </c>
      <c r="AE55" s="1005"/>
      <c r="AF55" s="1005"/>
      <c r="AG55" s="1005"/>
      <c r="AH55" s="1005"/>
      <c r="AI55" s="1005"/>
      <c r="AJ55" s="1005"/>
      <c r="AK55" s="1005"/>
      <c r="AL55" s="1005"/>
      <c r="AM55" s="1005"/>
      <c r="AN55" s="1006"/>
      <c r="AO55" s="322"/>
    </row>
    <row r="56" spans="1:43" s="323" customFormat="1" ht="39" customHeight="1" x14ac:dyDescent="0.2">
      <c r="A56" s="753"/>
      <c r="B56" s="753"/>
      <c r="C56" s="753"/>
      <c r="D56" s="753"/>
      <c r="E56" s="9"/>
      <c r="F56" s="321"/>
      <c r="G56" s="321"/>
      <c r="H56" s="321"/>
      <c r="I56" s="321"/>
      <c r="J56" s="321"/>
      <c r="K56" s="321"/>
      <c r="L56" s="321"/>
      <c r="M56" s="321"/>
      <c r="N56" s="321"/>
      <c r="O56" s="306"/>
      <c r="P56" s="995" t="s">
        <v>7</v>
      </c>
      <c r="Q56" s="995" t="s">
        <v>8</v>
      </c>
      <c r="R56" s="995" t="s">
        <v>9</v>
      </c>
      <c r="S56" s="1010" t="s">
        <v>10</v>
      </c>
      <c r="T56" s="1011"/>
      <c r="U56" s="995" t="s">
        <v>11</v>
      </c>
      <c r="V56" s="1004" t="s">
        <v>12</v>
      </c>
      <c r="W56" s="1005"/>
      <c r="X56" s="1006"/>
      <c r="Y56" s="1004" t="s">
        <v>13</v>
      </c>
      <c r="Z56" s="1005"/>
      <c r="AA56" s="1005"/>
      <c r="AB56" s="1005"/>
      <c r="AC56" s="1006"/>
      <c r="AD56" s="995" t="s">
        <v>7</v>
      </c>
      <c r="AE56" s="995" t="s">
        <v>14</v>
      </c>
      <c r="AF56" s="995" t="s">
        <v>15</v>
      </c>
      <c r="AG56" s="995" t="s">
        <v>16</v>
      </c>
      <c r="AH56" s="1021" t="s">
        <v>17</v>
      </c>
      <c r="AI56" s="1004" t="s">
        <v>18</v>
      </c>
      <c r="AJ56" s="1005"/>
      <c r="AK56" s="1005"/>
      <c r="AL56" s="1006"/>
      <c r="AM56" s="995" t="s">
        <v>19</v>
      </c>
      <c r="AN56" s="995" t="s">
        <v>20</v>
      </c>
      <c r="AO56" s="747"/>
      <c r="AP56" s="995" t="s">
        <v>19</v>
      </c>
      <c r="AQ56" s="995" t="s">
        <v>19</v>
      </c>
    </row>
    <row r="57" spans="1:43" s="323" customFormat="1" ht="39" customHeight="1" x14ac:dyDescent="0.2">
      <c r="A57" s="753"/>
      <c r="B57" s="753"/>
      <c r="C57" s="753"/>
      <c r="D57" s="753"/>
      <c r="E57" s="9"/>
      <c r="F57" s="321"/>
      <c r="G57" s="321"/>
      <c r="H57" s="321"/>
      <c r="I57" s="321"/>
      <c r="J57" s="321"/>
      <c r="K57" s="321"/>
      <c r="L57" s="321"/>
      <c r="M57" s="321"/>
      <c r="N57" s="321"/>
      <c r="O57" s="306"/>
      <c r="P57" s="996"/>
      <c r="Q57" s="996"/>
      <c r="R57" s="996"/>
      <c r="S57" s="995" t="s">
        <v>21</v>
      </c>
      <c r="T57" s="995" t="s">
        <v>22</v>
      </c>
      <c r="U57" s="996"/>
      <c r="V57" s="1015" t="s">
        <v>23</v>
      </c>
      <c r="W57" s="1015" t="s">
        <v>24</v>
      </c>
      <c r="X57" s="1015" t="s">
        <v>25</v>
      </c>
      <c r="Y57" s="1018" t="s">
        <v>26</v>
      </c>
      <c r="Z57" s="995" t="s">
        <v>27</v>
      </c>
      <c r="AA57" s="995" t="s">
        <v>28</v>
      </c>
      <c r="AB57" s="995" t="s">
        <v>29</v>
      </c>
      <c r="AC57" s="995" t="s">
        <v>30</v>
      </c>
      <c r="AD57" s="996"/>
      <c r="AE57" s="996"/>
      <c r="AF57" s="996"/>
      <c r="AG57" s="996"/>
      <c r="AH57" s="1022"/>
      <c r="AI57" s="995" t="s">
        <v>31</v>
      </c>
      <c r="AJ57" s="998" t="s">
        <v>27</v>
      </c>
      <c r="AK57" s="1001" t="s">
        <v>28</v>
      </c>
      <c r="AL57" s="995" t="s">
        <v>29</v>
      </c>
      <c r="AM57" s="996"/>
      <c r="AN57" s="996"/>
      <c r="AO57" s="747"/>
      <c r="AP57" s="996"/>
      <c r="AQ57" s="996"/>
    </row>
    <row r="58" spans="1:43" s="323" customFormat="1" ht="39" customHeight="1" x14ac:dyDescent="0.2">
      <c r="A58" s="753"/>
      <c r="B58" s="753"/>
      <c r="C58" s="753"/>
      <c r="D58" s="753"/>
      <c r="E58" s="9"/>
      <c r="F58" s="321"/>
      <c r="G58" s="321"/>
      <c r="H58" s="321"/>
      <c r="I58" s="321"/>
      <c r="J58" s="321"/>
      <c r="K58" s="321"/>
      <c r="L58" s="321"/>
      <c r="M58" s="321"/>
      <c r="N58" s="321"/>
      <c r="O58" s="306"/>
      <c r="P58" s="996"/>
      <c r="Q58" s="996"/>
      <c r="R58" s="996"/>
      <c r="S58" s="996"/>
      <c r="T58" s="996"/>
      <c r="U58" s="996"/>
      <c r="V58" s="1016"/>
      <c r="W58" s="1016"/>
      <c r="X58" s="1016"/>
      <c r="Y58" s="1019"/>
      <c r="Z58" s="996"/>
      <c r="AA58" s="996"/>
      <c r="AB58" s="996"/>
      <c r="AC58" s="996"/>
      <c r="AD58" s="996"/>
      <c r="AE58" s="996"/>
      <c r="AF58" s="996"/>
      <c r="AG58" s="996"/>
      <c r="AH58" s="1022"/>
      <c r="AI58" s="996"/>
      <c r="AJ58" s="999"/>
      <c r="AK58" s="1002"/>
      <c r="AL58" s="996"/>
      <c r="AM58" s="996"/>
      <c r="AN58" s="996"/>
      <c r="AO58" s="747"/>
      <c r="AP58" s="996"/>
      <c r="AQ58" s="996"/>
    </row>
    <row r="59" spans="1:43" s="323" customFormat="1" ht="39" customHeight="1" x14ac:dyDescent="0.2">
      <c r="A59" s="753" t="s">
        <v>465</v>
      </c>
      <c r="B59" s="753" t="s">
        <v>466</v>
      </c>
      <c r="C59" s="753" t="s">
        <v>467</v>
      </c>
      <c r="D59" s="753" t="s">
        <v>468</v>
      </c>
      <c r="E59" s="9" t="s">
        <v>486</v>
      </c>
      <c r="F59" s="749"/>
      <c r="G59" s="749" t="s">
        <v>470</v>
      </c>
      <c r="H59" s="749" t="s">
        <v>471</v>
      </c>
      <c r="I59" s="749" t="s">
        <v>472</v>
      </c>
      <c r="J59" s="749" t="s">
        <v>473</v>
      </c>
      <c r="K59" s="749" t="s">
        <v>474</v>
      </c>
      <c r="L59" s="749" t="s">
        <v>475</v>
      </c>
      <c r="M59" s="9" t="s">
        <v>476</v>
      </c>
      <c r="N59" s="321" t="s">
        <v>477</v>
      </c>
      <c r="O59" s="306" t="s">
        <v>478</v>
      </c>
      <c r="P59" s="997"/>
      <c r="Q59" s="997"/>
      <c r="R59" s="997"/>
      <c r="S59" s="997"/>
      <c r="T59" s="997"/>
      <c r="U59" s="997"/>
      <c r="V59" s="1017"/>
      <c r="W59" s="1017"/>
      <c r="X59" s="1017"/>
      <c r="Y59" s="1020"/>
      <c r="Z59" s="997"/>
      <c r="AA59" s="997"/>
      <c r="AB59" s="997"/>
      <c r="AC59" s="997"/>
      <c r="AD59" s="997"/>
      <c r="AE59" s="997"/>
      <c r="AF59" s="997"/>
      <c r="AG59" s="997"/>
      <c r="AH59" s="1023"/>
      <c r="AI59" s="997"/>
      <c r="AJ59" s="1000"/>
      <c r="AK59" s="1003"/>
      <c r="AL59" s="997"/>
      <c r="AM59" s="997"/>
      <c r="AN59" s="997"/>
      <c r="AO59" s="747"/>
      <c r="AP59" s="997"/>
      <c r="AQ59" s="997"/>
    </row>
    <row r="60" spans="1:43" s="337" customFormat="1" ht="25.5" customHeight="1" x14ac:dyDescent="0.2">
      <c r="A60" s="324"/>
      <c r="B60" s="324" t="s">
        <v>479</v>
      </c>
      <c r="C60" s="324" t="s">
        <v>492</v>
      </c>
      <c r="D60" s="324" t="s">
        <v>493</v>
      </c>
      <c r="E60" s="325">
        <v>275</v>
      </c>
      <c r="F60" s="326" t="s">
        <v>482</v>
      </c>
      <c r="G60" s="326">
        <v>2</v>
      </c>
      <c r="H60" s="326" t="s">
        <v>471</v>
      </c>
      <c r="I60" s="327" t="s">
        <v>483</v>
      </c>
      <c r="J60" s="327" t="s">
        <v>484</v>
      </c>
      <c r="K60" s="327" t="s">
        <v>485</v>
      </c>
      <c r="L60" s="328">
        <v>30150</v>
      </c>
      <c r="M60" s="326"/>
      <c r="N60" s="326"/>
      <c r="O60" s="329"/>
      <c r="P60" s="330">
        <v>14</v>
      </c>
      <c r="Q60" s="330" t="s">
        <v>32</v>
      </c>
      <c r="R60" s="330">
        <v>41058</v>
      </c>
      <c r="S60" s="330">
        <v>164</v>
      </c>
      <c r="T60" s="330">
        <v>2943</v>
      </c>
      <c r="U60" s="330" t="s">
        <v>33</v>
      </c>
      <c r="V60" s="330">
        <v>1</v>
      </c>
      <c r="W60" s="330">
        <v>1</v>
      </c>
      <c r="X60" s="330">
        <v>58</v>
      </c>
      <c r="Y60" s="331">
        <v>523.6</v>
      </c>
      <c r="Z60" s="330"/>
      <c r="AA60" s="331">
        <v>34.375</v>
      </c>
      <c r="AB60" s="330"/>
      <c r="AC60" s="332"/>
      <c r="AD60" s="330"/>
      <c r="AE60" s="333"/>
      <c r="AF60" s="330"/>
      <c r="AG60" s="330"/>
      <c r="AH60" s="334"/>
      <c r="AI60" s="331"/>
      <c r="AJ60" s="334"/>
      <c r="AK60" s="335"/>
      <c r="AL60" s="330"/>
      <c r="AM60" s="330"/>
      <c r="AN60" s="332"/>
      <c r="AO60" s="336"/>
      <c r="AP60" s="330"/>
      <c r="AQ60" s="330"/>
    </row>
    <row r="61" spans="1:43" s="337" customFormat="1" ht="56.25" x14ac:dyDescent="0.2">
      <c r="A61" s="324"/>
      <c r="B61" s="324"/>
      <c r="C61" s="324"/>
      <c r="D61" s="324"/>
      <c r="E61" s="325"/>
      <c r="F61" s="326"/>
      <c r="G61" s="326"/>
      <c r="H61" s="326"/>
      <c r="I61" s="326"/>
      <c r="J61" s="326"/>
      <c r="K61" s="326"/>
      <c r="L61" s="326"/>
      <c r="M61" s="326"/>
      <c r="N61" s="326"/>
      <c r="O61" s="329"/>
      <c r="P61" s="330"/>
      <c r="Q61" s="330"/>
      <c r="R61" s="330"/>
      <c r="S61" s="330"/>
      <c r="T61" s="330"/>
      <c r="U61" s="330"/>
      <c r="V61" s="330"/>
      <c r="W61" s="330"/>
      <c r="X61" s="330"/>
      <c r="Y61" s="331"/>
      <c r="Z61" s="330"/>
      <c r="AA61" s="331"/>
      <c r="AB61" s="330"/>
      <c r="AC61" s="332"/>
      <c r="AD61" s="330">
        <v>1</v>
      </c>
      <c r="AE61" s="333">
        <v>275</v>
      </c>
      <c r="AF61" s="338" t="s">
        <v>41</v>
      </c>
      <c r="AG61" s="330" t="s">
        <v>38</v>
      </c>
      <c r="AH61" s="334">
        <f>11*12.5</f>
        <v>137.5</v>
      </c>
      <c r="AI61" s="331"/>
      <c r="AJ61" s="334"/>
      <c r="AK61" s="335">
        <v>137.5</v>
      </c>
      <c r="AL61" s="330"/>
      <c r="AM61" s="330">
        <v>36</v>
      </c>
      <c r="AN61" s="332" t="s">
        <v>48</v>
      </c>
      <c r="AO61" s="336"/>
      <c r="AP61" s="330">
        <v>35</v>
      </c>
      <c r="AQ61" s="330">
        <v>34</v>
      </c>
    </row>
    <row r="62" spans="1:43" s="337" customFormat="1" ht="25.5" customHeight="1" x14ac:dyDescent="0.2">
      <c r="A62" s="324"/>
      <c r="B62" s="324"/>
      <c r="C62" s="324"/>
      <c r="D62" s="324"/>
      <c r="E62" s="325"/>
      <c r="F62" s="326"/>
      <c r="G62" s="326"/>
      <c r="H62" s="326"/>
      <c r="I62" s="326"/>
      <c r="J62" s="326"/>
      <c r="K62" s="326"/>
      <c r="L62" s="326"/>
      <c r="M62" s="326"/>
      <c r="N62" s="326"/>
      <c r="O62" s="329"/>
      <c r="P62" s="348"/>
      <c r="Q62" s="348"/>
      <c r="R62" s="348"/>
      <c r="S62" s="348"/>
      <c r="T62" s="348"/>
      <c r="U62" s="348"/>
      <c r="V62" s="348"/>
      <c r="W62" s="348"/>
      <c r="X62" s="348"/>
      <c r="Y62" s="349"/>
      <c r="Z62" s="348"/>
      <c r="AA62" s="349"/>
      <c r="AB62" s="348"/>
      <c r="AC62" s="350"/>
      <c r="AD62" s="348"/>
      <c r="AE62" s="351"/>
      <c r="AF62" s="348"/>
      <c r="AG62" s="348"/>
      <c r="AH62" s="352"/>
      <c r="AI62" s="349"/>
      <c r="AJ62" s="352"/>
      <c r="AK62" s="353"/>
      <c r="AL62" s="348"/>
      <c r="AM62" s="348"/>
      <c r="AN62" s="350"/>
      <c r="AO62" s="336"/>
      <c r="AP62" s="348"/>
      <c r="AQ62" s="348"/>
    </row>
    <row r="63" spans="1:43" s="337" customFormat="1" ht="25.5" customHeight="1" x14ac:dyDescent="0.2">
      <c r="A63" s="324"/>
      <c r="B63" s="324"/>
      <c r="C63" s="324"/>
      <c r="D63" s="324"/>
      <c r="E63" s="325"/>
      <c r="F63" s="326"/>
      <c r="G63" s="326"/>
      <c r="H63" s="326"/>
      <c r="I63" s="326"/>
      <c r="J63" s="326"/>
      <c r="K63" s="326"/>
      <c r="L63" s="326"/>
      <c r="M63" s="326"/>
      <c r="N63" s="326"/>
      <c r="O63" s="329"/>
      <c r="P63" s="348"/>
      <c r="Q63" s="348"/>
      <c r="R63" s="348"/>
      <c r="S63" s="348"/>
      <c r="T63" s="348"/>
      <c r="U63" s="348"/>
      <c r="V63" s="348"/>
      <c r="W63" s="348"/>
      <c r="X63" s="348"/>
      <c r="Y63" s="349"/>
      <c r="Z63" s="348"/>
      <c r="AA63" s="349"/>
      <c r="AB63" s="348"/>
      <c r="AC63" s="350"/>
      <c r="AD63" s="348"/>
      <c r="AE63" s="351"/>
      <c r="AF63" s="348"/>
      <c r="AG63" s="348"/>
      <c r="AH63" s="352"/>
      <c r="AI63" s="349"/>
      <c r="AJ63" s="352"/>
      <c r="AK63" s="353"/>
      <c r="AL63" s="348"/>
      <c r="AM63" s="348"/>
      <c r="AN63" s="350"/>
      <c r="AO63" s="336"/>
      <c r="AP63" s="348"/>
      <c r="AQ63" s="348"/>
    </row>
    <row r="64" spans="1:43" s="337" customFormat="1" ht="25.5" customHeight="1" x14ac:dyDescent="0.2">
      <c r="A64" s="324"/>
      <c r="B64" s="324"/>
      <c r="C64" s="324"/>
      <c r="D64" s="324"/>
      <c r="E64" s="325"/>
      <c r="F64" s="326"/>
      <c r="G64" s="326"/>
      <c r="H64" s="326"/>
      <c r="I64" s="326"/>
      <c r="J64" s="326"/>
      <c r="K64" s="326"/>
      <c r="L64" s="326"/>
      <c r="M64" s="326"/>
      <c r="N64" s="326"/>
      <c r="O64" s="329"/>
      <c r="P64" s="339"/>
      <c r="Q64" s="339"/>
      <c r="R64" s="339"/>
      <c r="S64" s="339"/>
      <c r="T64" s="339"/>
      <c r="U64" s="339"/>
      <c r="V64" s="339"/>
      <c r="W64" s="339"/>
      <c r="X64" s="339"/>
      <c r="Y64" s="340"/>
      <c r="Z64" s="339"/>
      <c r="AA64" s="340"/>
      <c r="AB64" s="339"/>
      <c r="AC64" s="341"/>
      <c r="AD64" s="339"/>
      <c r="AE64" s="342"/>
      <c r="AF64" s="339"/>
      <c r="AG64" s="339"/>
      <c r="AH64" s="343"/>
      <c r="AI64" s="340"/>
      <c r="AJ64" s="343"/>
      <c r="AK64" s="344"/>
      <c r="AL64" s="339"/>
      <c r="AM64" s="339"/>
      <c r="AN64" s="341"/>
      <c r="AO64" s="336"/>
      <c r="AP64" s="348"/>
      <c r="AQ64" s="348"/>
    </row>
    <row r="65" spans="1:43" s="1" customFormat="1" ht="22.5" customHeight="1" x14ac:dyDescent="0.2">
      <c r="E65" s="304"/>
      <c r="F65" s="305"/>
      <c r="G65" s="305"/>
      <c r="H65" s="305"/>
      <c r="I65" s="305"/>
      <c r="J65" s="305"/>
      <c r="K65" s="305"/>
      <c r="L65" s="305"/>
      <c r="M65" s="305"/>
      <c r="N65" s="305"/>
      <c r="O65" s="306"/>
      <c r="P65" s="345" t="s">
        <v>460</v>
      </c>
      <c r="Q65" s="345"/>
      <c r="R65" s="346"/>
      <c r="S65" s="346"/>
      <c r="T65" s="346"/>
      <c r="U65" s="346"/>
      <c r="V65" s="1012" t="str">
        <f>B74</f>
        <v>นาย</v>
      </c>
      <c r="W65" s="1012"/>
      <c r="X65" s="1013" t="str">
        <f>C74</f>
        <v xml:space="preserve">ไพศาล </v>
      </c>
      <c r="Y65" s="1013"/>
      <c r="Z65" s="1013" t="str">
        <f>D74</f>
        <v xml:space="preserve"> วิจิตรพันธ์</v>
      </c>
      <c r="AA65" s="1013"/>
      <c r="AB65" s="1013"/>
      <c r="AC65" s="1014"/>
      <c r="AD65" s="345" t="s">
        <v>461</v>
      </c>
      <c r="AE65" s="730"/>
      <c r="AF65" s="346"/>
      <c r="AG65" s="745" t="str">
        <f>B74</f>
        <v>นาย</v>
      </c>
      <c r="AH65" s="731" t="str">
        <f>C74</f>
        <v xml:space="preserve">ไพศาล </v>
      </c>
      <c r="AI65" s="346"/>
      <c r="AJ65" s="346" t="str">
        <f>D74</f>
        <v xml:space="preserve"> วิจิตรพันธ์</v>
      </c>
      <c r="AK65" s="346"/>
      <c r="AL65" s="346"/>
      <c r="AM65" s="346"/>
      <c r="AN65" s="347"/>
      <c r="AO65" s="308"/>
      <c r="AP65" s="308"/>
      <c r="AQ65" s="308"/>
    </row>
    <row r="66" spans="1:43" s="1" customFormat="1" ht="22.5" customHeight="1" x14ac:dyDescent="0.2">
      <c r="E66" s="304"/>
      <c r="F66" s="305"/>
      <c r="G66" s="305"/>
      <c r="H66" s="305"/>
      <c r="I66" s="305"/>
      <c r="J66" s="305"/>
      <c r="K66" s="305"/>
      <c r="L66" s="305"/>
      <c r="M66" s="305"/>
      <c r="N66" s="305"/>
      <c r="O66" s="306"/>
      <c r="P66" s="307" t="s">
        <v>462</v>
      </c>
      <c r="Q66" s="307"/>
      <c r="R66" s="308"/>
      <c r="S66" s="1007">
        <f>E74</f>
        <v>110</v>
      </c>
      <c r="T66" s="1008"/>
      <c r="U66" s="310" t="str">
        <f>F74</f>
        <v>หมู่ที่</v>
      </c>
      <c r="V66" s="1009">
        <f>G74</f>
        <v>2</v>
      </c>
      <c r="W66" s="1009"/>
      <c r="X66" s="308"/>
      <c r="Y66" s="311"/>
      <c r="Z66" s="312" t="str">
        <f>H74</f>
        <v>ถนน</v>
      </c>
      <c r="AA66" s="313"/>
      <c r="AB66" s="308"/>
      <c r="AC66" s="309"/>
      <c r="AD66" s="307" t="s">
        <v>462</v>
      </c>
      <c r="AE66" s="728"/>
      <c r="AF66" s="728"/>
      <c r="AG66" s="314">
        <f>E74</f>
        <v>110</v>
      </c>
      <c r="AH66" s="308"/>
      <c r="AI66" s="315" t="str">
        <f>F74</f>
        <v>หมู่ที่</v>
      </c>
      <c r="AJ66" s="727">
        <f>G74</f>
        <v>2</v>
      </c>
      <c r="AK66" s="308"/>
      <c r="AL66" s="315" t="str">
        <f>H74</f>
        <v>ถนน</v>
      </c>
      <c r="AM66" s="308"/>
      <c r="AN66" s="309"/>
      <c r="AO66" s="308"/>
      <c r="AP66" s="308"/>
      <c r="AQ66" s="308"/>
    </row>
    <row r="67" spans="1:43" s="1" customFormat="1" ht="22.5" customHeight="1" x14ac:dyDescent="0.2">
      <c r="E67" s="304"/>
      <c r="F67" s="305"/>
      <c r="G67" s="305"/>
      <c r="H67" s="305"/>
      <c r="I67" s="305"/>
      <c r="J67" s="305"/>
      <c r="K67" s="305"/>
      <c r="L67" s="305"/>
      <c r="M67" s="305"/>
      <c r="N67" s="305"/>
      <c r="O67" s="306"/>
      <c r="P67" s="307" t="s">
        <v>463</v>
      </c>
      <c r="Q67" s="307"/>
      <c r="R67" s="308"/>
      <c r="S67" s="308"/>
      <c r="T67" s="308"/>
      <c r="U67" s="1009" t="str">
        <f>I74</f>
        <v>ตำบลตะขบ</v>
      </c>
      <c r="V67" s="993"/>
      <c r="W67" s="993"/>
      <c r="X67" s="993"/>
      <c r="Y67" s="312"/>
      <c r="Z67" s="315" t="str">
        <f>J74</f>
        <v>อำเภอปักธงชัย</v>
      </c>
      <c r="AA67" s="313"/>
      <c r="AB67" s="308"/>
      <c r="AC67" s="308"/>
      <c r="AD67" s="307" t="s">
        <v>463</v>
      </c>
      <c r="AE67" s="728"/>
      <c r="AF67" s="308"/>
      <c r="AG67" s="308"/>
      <c r="AH67" s="308"/>
      <c r="AI67" s="315" t="str">
        <f>I74</f>
        <v>ตำบลตะขบ</v>
      </c>
      <c r="AJ67" s="308"/>
      <c r="AK67" s="308"/>
      <c r="AL67" s="315" t="str">
        <f>J74</f>
        <v>อำเภอปักธงชัย</v>
      </c>
      <c r="AM67" s="308"/>
      <c r="AN67" s="309"/>
      <c r="AO67" s="308"/>
      <c r="AP67" s="308"/>
      <c r="AQ67" s="308"/>
    </row>
    <row r="68" spans="1:43" s="1" customFormat="1" ht="22.5" customHeight="1" x14ac:dyDescent="0.2">
      <c r="E68" s="304"/>
      <c r="F68" s="305"/>
      <c r="G68" s="305"/>
      <c r="H68" s="305"/>
      <c r="I68" s="305"/>
      <c r="J68" s="305"/>
      <c r="K68" s="305"/>
      <c r="L68" s="305"/>
      <c r="M68" s="305"/>
      <c r="N68" s="305"/>
      <c r="O68" s="306"/>
      <c r="P68" s="316" t="str">
        <f>K74</f>
        <v>จังหวัดนครราชสีมา</v>
      </c>
      <c r="Q68" s="354"/>
      <c r="R68" s="317"/>
      <c r="S68" s="317"/>
      <c r="T68" s="317"/>
      <c r="U68" s="317" t="s">
        <v>464</v>
      </c>
      <c r="V68" s="317"/>
      <c r="W68" s="317"/>
      <c r="X68" s="317"/>
      <c r="Y68" s="318"/>
      <c r="Z68" s="317"/>
      <c r="AA68" s="319"/>
      <c r="AB68" s="317"/>
      <c r="AC68" s="317"/>
      <c r="AD68" s="316" t="str">
        <f>K74</f>
        <v>จังหวัดนครราชสีมา</v>
      </c>
      <c r="AE68" s="744"/>
      <c r="AF68" s="317"/>
      <c r="AG68" s="317"/>
      <c r="AH68" s="317"/>
      <c r="AI68" s="317" t="s">
        <v>464</v>
      </c>
      <c r="AJ68" s="317"/>
      <c r="AK68" s="317"/>
      <c r="AL68" s="317"/>
      <c r="AM68" s="317"/>
      <c r="AN68" s="320"/>
      <c r="AO68" s="308"/>
      <c r="AP68" s="317"/>
      <c r="AQ68" s="317"/>
    </row>
    <row r="69" spans="1:43" s="323" customFormat="1" ht="22.5" customHeight="1" x14ac:dyDescent="0.2">
      <c r="A69" s="753"/>
      <c r="B69" s="753"/>
      <c r="C69" s="753"/>
      <c r="D69" s="753"/>
      <c r="E69" s="9"/>
      <c r="F69" s="321"/>
      <c r="G69" s="321"/>
      <c r="H69" s="321"/>
      <c r="I69" s="321"/>
      <c r="J69" s="321"/>
      <c r="K69" s="321"/>
      <c r="L69" s="321"/>
      <c r="M69" s="321"/>
      <c r="N69" s="321"/>
      <c r="O69" s="306"/>
      <c r="P69" s="1004" t="s">
        <v>5</v>
      </c>
      <c r="Q69" s="1005"/>
      <c r="R69" s="1005"/>
      <c r="S69" s="1005"/>
      <c r="T69" s="1005"/>
      <c r="U69" s="1005"/>
      <c r="V69" s="1005"/>
      <c r="W69" s="1005"/>
      <c r="X69" s="1005"/>
      <c r="Y69" s="1005"/>
      <c r="Z69" s="1005"/>
      <c r="AA69" s="1005"/>
      <c r="AB69" s="1005"/>
      <c r="AC69" s="1006"/>
      <c r="AD69" s="1004" t="s">
        <v>6</v>
      </c>
      <c r="AE69" s="1005"/>
      <c r="AF69" s="1005"/>
      <c r="AG69" s="1005"/>
      <c r="AH69" s="1005"/>
      <c r="AI69" s="1005"/>
      <c r="AJ69" s="1005"/>
      <c r="AK69" s="1005"/>
      <c r="AL69" s="1005"/>
      <c r="AM69" s="1005"/>
      <c r="AN69" s="1006"/>
      <c r="AO69" s="322"/>
    </row>
    <row r="70" spans="1:43" s="323" customFormat="1" ht="39" customHeight="1" x14ac:dyDescent="0.2">
      <c r="A70" s="753"/>
      <c r="B70" s="753"/>
      <c r="C70" s="753"/>
      <c r="D70" s="753"/>
      <c r="E70" s="9"/>
      <c r="F70" s="321"/>
      <c r="G70" s="321"/>
      <c r="H70" s="321"/>
      <c r="I70" s="321"/>
      <c r="J70" s="321"/>
      <c r="K70" s="321"/>
      <c r="L70" s="321"/>
      <c r="M70" s="321"/>
      <c r="N70" s="321"/>
      <c r="O70" s="306"/>
      <c r="P70" s="995" t="s">
        <v>7</v>
      </c>
      <c r="Q70" s="995" t="s">
        <v>8</v>
      </c>
      <c r="R70" s="995" t="s">
        <v>9</v>
      </c>
      <c r="S70" s="1010" t="s">
        <v>10</v>
      </c>
      <c r="T70" s="1011"/>
      <c r="U70" s="995" t="s">
        <v>11</v>
      </c>
      <c r="V70" s="1004" t="s">
        <v>12</v>
      </c>
      <c r="W70" s="1005"/>
      <c r="X70" s="1006"/>
      <c r="Y70" s="1004" t="s">
        <v>13</v>
      </c>
      <c r="Z70" s="1005"/>
      <c r="AA70" s="1005"/>
      <c r="AB70" s="1005"/>
      <c r="AC70" s="1006"/>
      <c r="AD70" s="995" t="s">
        <v>7</v>
      </c>
      <c r="AE70" s="995" t="s">
        <v>14</v>
      </c>
      <c r="AF70" s="995" t="s">
        <v>15</v>
      </c>
      <c r="AG70" s="995" t="s">
        <v>16</v>
      </c>
      <c r="AH70" s="1021" t="s">
        <v>17</v>
      </c>
      <c r="AI70" s="1004" t="s">
        <v>18</v>
      </c>
      <c r="AJ70" s="1005"/>
      <c r="AK70" s="1005"/>
      <c r="AL70" s="1006"/>
      <c r="AM70" s="995" t="s">
        <v>19</v>
      </c>
      <c r="AN70" s="995" t="s">
        <v>20</v>
      </c>
      <c r="AO70" s="747"/>
      <c r="AP70" s="995" t="s">
        <v>19</v>
      </c>
      <c r="AQ70" s="995" t="s">
        <v>19</v>
      </c>
    </row>
    <row r="71" spans="1:43" s="323" customFormat="1" ht="39" customHeight="1" x14ac:dyDescent="0.2">
      <c r="A71" s="753"/>
      <c r="B71" s="753"/>
      <c r="C71" s="753"/>
      <c r="D71" s="753"/>
      <c r="E71" s="9"/>
      <c r="F71" s="321"/>
      <c r="G71" s="321"/>
      <c r="H71" s="321"/>
      <c r="I71" s="321"/>
      <c r="J71" s="321"/>
      <c r="K71" s="321"/>
      <c r="L71" s="321"/>
      <c r="M71" s="321"/>
      <c r="N71" s="321"/>
      <c r="O71" s="306"/>
      <c r="P71" s="996"/>
      <c r="Q71" s="996"/>
      <c r="R71" s="996"/>
      <c r="S71" s="995" t="s">
        <v>21</v>
      </c>
      <c r="T71" s="995" t="s">
        <v>22</v>
      </c>
      <c r="U71" s="996"/>
      <c r="V71" s="1015" t="s">
        <v>23</v>
      </c>
      <c r="W71" s="1015" t="s">
        <v>24</v>
      </c>
      <c r="X71" s="1015" t="s">
        <v>25</v>
      </c>
      <c r="Y71" s="1018" t="s">
        <v>26</v>
      </c>
      <c r="Z71" s="995" t="s">
        <v>27</v>
      </c>
      <c r="AA71" s="995" t="s">
        <v>28</v>
      </c>
      <c r="AB71" s="995" t="s">
        <v>29</v>
      </c>
      <c r="AC71" s="995" t="s">
        <v>30</v>
      </c>
      <c r="AD71" s="996"/>
      <c r="AE71" s="996"/>
      <c r="AF71" s="996"/>
      <c r="AG71" s="996"/>
      <c r="AH71" s="1022"/>
      <c r="AI71" s="995" t="s">
        <v>31</v>
      </c>
      <c r="AJ71" s="998" t="s">
        <v>27</v>
      </c>
      <c r="AK71" s="1001" t="s">
        <v>28</v>
      </c>
      <c r="AL71" s="995" t="s">
        <v>29</v>
      </c>
      <c r="AM71" s="996"/>
      <c r="AN71" s="996"/>
      <c r="AO71" s="747"/>
      <c r="AP71" s="996"/>
      <c r="AQ71" s="996"/>
    </row>
    <row r="72" spans="1:43" s="323" customFormat="1" ht="39" customHeight="1" x14ac:dyDescent="0.2">
      <c r="A72" s="753"/>
      <c r="B72" s="753"/>
      <c r="C72" s="753"/>
      <c r="D72" s="753"/>
      <c r="E72" s="9"/>
      <c r="F72" s="321"/>
      <c r="G72" s="321"/>
      <c r="H72" s="321"/>
      <c r="I72" s="321"/>
      <c r="J72" s="321"/>
      <c r="K72" s="321"/>
      <c r="L72" s="321"/>
      <c r="M72" s="321"/>
      <c r="N72" s="321"/>
      <c r="O72" s="306"/>
      <c r="P72" s="996"/>
      <c r="Q72" s="996"/>
      <c r="R72" s="996"/>
      <c r="S72" s="996"/>
      <c r="T72" s="996"/>
      <c r="U72" s="996"/>
      <c r="V72" s="1016"/>
      <c r="W72" s="1016"/>
      <c r="X72" s="1016"/>
      <c r="Y72" s="1019"/>
      <c r="Z72" s="996"/>
      <c r="AA72" s="996"/>
      <c r="AB72" s="996"/>
      <c r="AC72" s="996"/>
      <c r="AD72" s="996"/>
      <c r="AE72" s="996"/>
      <c r="AF72" s="996"/>
      <c r="AG72" s="996"/>
      <c r="AH72" s="1022"/>
      <c r="AI72" s="996"/>
      <c r="AJ72" s="999"/>
      <c r="AK72" s="1002"/>
      <c r="AL72" s="996"/>
      <c r="AM72" s="996"/>
      <c r="AN72" s="996"/>
      <c r="AO72" s="747"/>
      <c r="AP72" s="996"/>
      <c r="AQ72" s="996"/>
    </row>
    <row r="73" spans="1:43" s="323" customFormat="1" ht="39" customHeight="1" x14ac:dyDescent="0.2">
      <c r="A73" s="753" t="s">
        <v>465</v>
      </c>
      <c r="B73" s="753" t="s">
        <v>466</v>
      </c>
      <c r="C73" s="753" t="s">
        <v>467</v>
      </c>
      <c r="D73" s="753" t="s">
        <v>468</v>
      </c>
      <c r="E73" s="9" t="s">
        <v>486</v>
      </c>
      <c r="F73" s="749"/>
      <c r="G73" s="749" t="s">
        <v>470</v>
      </c>
      <c r="H73" s="749" t="s">
        <v>471</v>
      </c>
      <c r="I73" s="749" t="s">
        <v>472</v>
      </c>
      <c r="J73" s="749" t="s">
        <v>473</v>
      </c>
      <c r="K73" s="749" t="s">
        <v>474</v>
      </c>
      <c r="L73" s="749" t="s">
        <v>475</v>
      </c>
      <c r="M73" s="9" t="s">
        <v>476</v>
      </c>
      <c r="N73" s="321" t="s">
        <v>477</v>
      </c>
      <c r="O73" s="306" t="s">
        <v>478</v>
      </c>
      <c r="P73" s="997"/>
      <c r="Q73" s="997"/>
      <c r="R73" s="997"/>
      <c r="S73" s="997"/>
      <c r="T73" s="997"/>
      <c r="U73" s="997"/>
      <c r="V73" s="1017"/>
      <c r="W73" s="1017"/>
      <c r="X73" s="1017"/>
      <c r="Y73" s="1020"/>
      <c r="Z73" s="997"/>
      <c r="AA73" s="997"/>
      <c r="AB73" s="997"/>
      <c r="AC73" s="997"/>
      <c r="AD73" s="997"/>
      <c r="AE73" s="997"/>
      <c r="AF73" s="997"/>
      <c r="AG73" s="997"/>
      <c r="AH73" s="1023"/>
      <c r="AI73" s="997"/>
      <c r="AJ73" s="1000"/>
      <c r="AK73" s="1003"/>
      <c r="AL73" s="997"/>
      <c r="AM73" s="997"/>
      <c r="AN73" s="997"/>
      <c r="AO73" s="747"/>
      <c r="AP73" s="997"/>
      <c r="AQ73" s="997"/>
    </row>
    <row r="74" spans="1:43" s="337" customFormat="1" ht="25.5" customHeight="1" x14ac:dyDescent="0.2">
      <c r="A74" s="324"/>
      <c r="B74" s="324" t="s">
        <v>479</v>
      </c>
      <c r="C74" s="324" t="s">
        <v>494</v>
      </c>
      <c r="D74" s="324" t="s">
        <v>495</v>
      </c>
      <c r="E74" s="325">
        <v>110</v>
      </c>
      <c r="F74" s="326" t="s">
        <v>482</v>
      </c>
      <c r="G74" s="326">
        <v>2</v>
      </c>
      <c r="H74" s="326" t="s">
        <v>471</v>
      </c>
      <c r="I74" s="327" t="s">
        <v>483</v>
      </c>
      <c r="J74" s="327" t="s">
        <v>484</v>
      </c>
      <c r="K74" s="327" t="s">
        <v>485</v>
      </c>
      <c r="L74" s="328">
        <v>30150</v>
      </c>
      <c r="M74" s="326"/>
      <c r="N74" s="326"/>
      <c r="O74" s="329"/>
      <c r="P74" s="330">
        <v>15</v>
      </c>
      <c r="Q74" s="330" t="s">
        <v>39</v>
      </c>
      <c r="R74" s="330"/>
      <c r="S74" s="330"/>
      <c r="T74" s="330"/>
      <c r="U74" s="330" t="s">
        <v>33</v>
      </c>
      <c r="V74" s="330">
        <v>0</v>
      </c>
      <c r="W74" s="330">
        <v>0</v>
      </c>
      <c r="X74" s="331">
        <v>4.5</v>
      </c>
      <c r="Y74" s="331"/>
      <c r="Z74" s="330"/>
      <c r="AA74" s="331">
        <v>4.5</v>
      </c>
      <c r="AB74" s="330"/>
      <c r="AC74" s="332"/>
      <c r="AD74" s="330"/>
      <c r="AE74" s="333"/>
      <c r="AF74" s="330"/>
      <c r="AG74" s="330"/>
      <c r="AH74" s="334"/>
      <c r="AI74" s="331"/>
      <c r="AJ74" s="334"/>
      <c r="AK74" s="335"/>
      <c r="AL74" s="330"/>
      <c r="AM74" s="330"/>
      <c r="AN74" s="332"/>
      <c r="AO74" s="336"/>
      <c r="AP74" s="330"/>
      <c r="AQ74" s="330"/>
    </row>
    <row r="75" spans="1:43" s="337" customFormat="1" ht="36.75" customHeight="1" x14ac:dyDescent="0.2">
      <c r="A75" s="324"/>
      <c r="B75" s="324"/>
      <c r="C75" s="324"/>
      <c r="D75" s="324"/>
      <c r="E75" s="325"/>
      <c r="F75" s="326"/>
      <c r="G75" s="326"/>
      <c r="H75" s="326"/>
      <c r="I75" s="326"/>
      <c r="J75" s="326"/>
      <c r="K75" s="326"/>
      <c r="L75" s="326"/>
      <c r="M75" s="326"/>
      <c r="N75" s="326"/>
      <c r="O75" s="329"/>
      <c r="P75" s="330"/>
      <c r="Q75" s="330"/>
      <c r="R75" s="330"/>
      <c r="S75" s="330"/>
      <c r="T75" s="330"/>
      <c r="U75" s="330"/>
      <c r="V75" s="330"/>
      <c r="W75" s="330"/>
      <c r="X75" s="330"/>
      <c r="Y75" s="331"/>
      <c r="Z75" s="330"/>
      <c r="AA75" s="331"/>
      <c r="AB75" s="330"/>
      <c r="AC75" s="332"/>
      <c r="AD75" s="330"/>
      <c r="AE75" s="333">
        <v>110</v>
      </c>
      <c r="AF75" s="355" t="s">
        <v>49</v>
      </c>
      <c r="AG75" s="330" t="s">
        <v>35</v>
      </c>
      <c r="AH75" s="334">
        <f>6*3</f>
        <v>18</v>
      </c>
      <c r="AI75" s="331"/>
      <c r="AJ75" s="334"/>
      <c r="AK75" s="335">
        <v>18</v>
      </c>
      <c r="AL75" s="330"/>
      <c r="AM75" s="330">
        <v>3</v>
      </c>
      <c r="AN75" s="332" t="s">
        <v>48</v>
      </c>
      <c r="AO75" s="336"/>
      <c r="AP75" s="330">
        <v>2</v>
      </c>
      <c r="AQ75" s="330">
        <v>1</v>
      </c>
    </row>
    <row r="76" spans="1:43" s="337" customFormat="1" ht="25.5" customHeight="1" x14ac:dyDescent="0.2">
      <c r="A76" s="324"/>
      <c r="B76" s="324"/>
      <c r="C76" s="324"/>
      <c r="D76" s="324"/>
      <c r="E76" s="325"/>
      <c r="F76" s="326"/>
      <c r="G76" s="326"/>
      <c r="H76" s="326"/>
      <c r="I76" s="326"/>
      <c r="J76" s="326"/>
      <c r="K76" s="326"/>
      <c r="L76" s="326"/>
      <c r="M76" s="326"/>
      <c r="N76" s="326"/>
      <c r="O76" s="329"/>
      <c r="P76" s="330"/>
      <c r="Q76" s="330"/>
      <c r="R76" s="330"/>
      <c r="S76" s="330"/>
      <c r="T76" s="330"/>
      <c r="U76" s="330"/>
      <c r="V76" s="330"/>
      <c r="W76" s="330"/>
      <c r="X76" s="330"/>
      <c r="Y76" s="331"/>
      <c r="Z76" s="330"/>
      <c r="AA76" s="331"/>
      <c r="AB76" s="330"/>
      <c r="AC76" s="332"/>
      <c r="AD76" s="330"/>
      <c r="AE76" s="333"/>
      <c r="AF76" s="330"/>
      <c r="AG76" s="330"/>
      <c r="AH76" s="334"/>
      <c r="AI76" s="331"/>
      <c r="AJ76" s="334"/>
      <c r="AK76" s="335"/>
      <c r="AL76" s="330"/>
      <c r="AM76" s="330"/>
      <c r="AN76" s="332"/>
      <c r="AO76" s="336"/>
      <c r="AP76" s="330"/>
      <c r="AQ76" s="330"/>
    </row>
    <row r="77" spans="1:43" s="337" customFormat="1" ht="25.5" customHeight="1" x14ac:dyDescent="0.2">
      <c r="A77" s="324"/>
      <c r="B77" s="324"/>
      <c r="C77" s="324"/>
      <c r="D77" s="324"/>
      <c r="E77" s="325"/>
      <c r="F77" s="326"/>
      <c r="G77" s="326"/>
      <c r="H77" s="326"/>
      <c r="I77" s="326"/>
      <c r="J77" s="326"/>
      <c r="K77" s="326"/>
      <c r="L77" s="326"/>
      <c r="M77" s="326"/>
      <c r="N77" s="326"/>
      <c r="O77" s="329"/>
      <c r="P77" s="339"/>
      <c r="Q77" s="339"/>
      <c r="R77" s="339"/>
      <c r="S77" s="339"/>
      <c r="T77" s="339"/>
      <c r="U77" s="339"/>
      <c r="V77" s="339"/>
      <c r="W77" s="339"/>
      <c r="X77" s="339"/>
      <c r="Y77" s="340"/>
      <c r="Z77" s="339"/>
      <c r="AA77" s="340"/>
      <c r="AB77" s="339"/>
      <c r="AC77" s="341"/>
      <c r="AD77" s="339"/>
      <c r="AE77" s="342"/>
      <c r="AF77" s="339"/>
      <c r="AG77" s="339"/>
      <c r="AH77" s="343"/>
      <c r="AI77" s="340"/>
      <c r="AJ77" s="343"/>
      <c r="AK77" s="344"/>
      <c r="AL77" s="339"/>
      <c r="AM77" s="339"/>
      <c r="AN77" s="341"/>
      <c r="AO77" s="336"/>
      <c r="AP77" s="330"/>
      <c r="AQ77" s="330"/>
    </row>
    <row r="78" spans="1:43" s="1" customFormat="1" ht="22.5" customHeight="1" x14ac:dyDescent="0.2">
      <c r="E78" s="304"/>
      <c r="F78" s="305"/>
      <c r="G78" s="305"/>
      <c r="H78" s="305"/>
      <c r="I78" s="305"/>
      <c r="J78" s="305"/>
      <c r="K78" s="305"/>
      <c r="L78" s="305"/>
      <c r="M78" s="305"/>
      <c r="N78" s="305"/>
      <c r="O78" s="306"/>
      <c r="P78" s="345" t="s">
        <v>460</v>
      </c>
      <c r="Q78" s="346"/>
      <c r="R78" s="346"/>
      <c r="S78" s="346"/>
      <c r="T78" s="346"/>
      <c r="U78" s="346"/>
      <c r="V78" s="1012" t="str">
        <f>B87</f>
        <v>นางสาว</v>
      </c>
      <c r="W78" s="1012"/>
      <c r="X78" s="1013" t="str">
        <f>C87</f>
        <v>อารยา</v>
      </c>
      <c r="Y78" s="1013"/>
      <c r="Z78" s="1013" t="str">
        <f>D87</f>
        <v>ชื่นตะขบ</v>
      </c>
      <c r="AA78" s="1013"/>
      <c r="AB78" s="1013"/>
      <c r="AC78" s="1014"/>
      <c r="AD78" s="345" t="s">
        <v>461</v>
      </c>
      <c r="AE78" s="730"/>
      <c r="AF78" s="346"/>
      <c r="AG78" s="745" t="str">
        <f>B87</f>
        <v>นางสาว</v>
      </c>
      <c r="AH78" s="731" t="str">
        <f>C87</f>
        <v>อารยา</v>
      </c>
      <c r="AI78" s="346"/>
      <c r="AJ78" s="346" t="str">
        <f>D87</f>
        <v>ชื่นตะขบ</v>
      </c>
      <c r="AK78" s="346"/>
      <c r="AL78" s="346"/>
      <c r="AM78" s="346"/>
      <c r="AN78" s="347"/>
      <c r="AO78" s="308"/>
      <c r="AP78" s="308"/>
      <c r="AQ78" s="308"/>
    </row>
    <row r="79" spans="1:43" s="1" customFormat="1" ht="22.5" customHeight="1" x14ac:dyDescent="0.2">
      <c r="E79" s="304"/>
      <c r="F79" s="305"/>
      <c r="G79" s="305"/>
      <c r="H79" s="305"/>
      <c r="I79" s="305"/>
      <c r="J79" s="305"/>
      <c r="K79" s="305"/>
      <c r="L79" s="305"/>
      <c r="M79" s="305"/>
      <c r="N79" s="305"/>
      <c r="O79" s="306"/>
      <c r="P79" s="307" t="s">
        <v>462</v>
      </c>
      <c r="Q79" s="308"/>
      <c r="R79" s="308"/>
      <c r="S79" s="1007" t="str">
        <f>E87</f>
        <v>88</v>
      </c>
      <c r="T79" s="1008"/>
      <c r="U79" s="310" t="str">
        <f>F87</f>
        <v>หมู่ที่</v>
      </c>
      <c r="V79" s="1009">
        <f>G87</f>
        <v>2</v>
      </c>
      <c r="W79" s="1009"/>
      <c r="X79" s="308"/>
      <c r="Y79" s="311"/>
      <c r="Z79" s="312" t="str">
        <f>H87</f>
        <v>ถนน</v>
      </c>
      <c r="AA79" s="313"/>
      <c r="AB79" s="308"/>
      <c r="AC79" s="309"/>
      <c r="AD79" s="307" t="s">
        <v>462</v>
      </c>
      <c r="AE79" s="728"/>
      <c r="AF79" s="728"/>
      <c r="AG79" s="314" t="str">
        <f>E87</f>
        <v>88</v>
      </c>
      <c r="AH79" s="308"/>
      <c r="AI79" s="315" t="str">
        <f>F87</f>
        <v>หมู่ที่</v>
      </c>
      <c r="AJ79" s="727">
        <f>G87</f>
        <v>2</v>
      </c>
      <c r="AK79" s="308"/>
      <c r="AL79" s="315" t="str">
        <f>H87</f>
        <v>ถนน</v>
      </c>
      <c r="AM79" s="308"/>
      <c r="AN79" s="309"/>
      <c r="AO79" s="308"/>
      <c r="AP79" s="308"/>
      <c r="AQ79" s="308"/>
    </row>
    <row r="80" spans="1:43" s="1" customFormat="1" ht="22.5" customHeight="1" x14ac:dyDescent="0.2">
      <c r="E80" s="304"/>
      <c r="F80" s="305"/>
      <c r="G80" s="305"/>
      <c r="H80" s="305"/>
      <c r="I80" s="305"/>
      <c r="J80" s="305"/>
      <c r="K80" s="305"/>
      <c r="L80" s="305"/>
      <c r="M80" s="305"/>
      <c r="N80" s="305"/>
      <c r="O80" s="306"/>
      <c r="P80" s="307" t="s">
        <v>463</v>
      </c>
      <c r="Q80" s="308"/>
      <c r="R80" s="308"/>
      <c r="S80" s="308"/>
      <c r="T80" s="308"/>
      <c r="U80" s="1009" t="str">
        <f>I87</f>
        <v>ตำบลตะขบ</v>
      </c>
      <c r="V80" s="993"/>
      <c r="W80" s="993"/>
      <c r="X80" s="993"/>
      <c r="Y80" s="312"/>
      <c r="Z80" s="315" t="str">
        <f>J87</f>
        <v>อำเภอปักธงชัย</v>
      </c>
      <c r="AA80" s="313"/>
      <c r="AB80" s="308"/>
      <c r="AC80" s="308"/>
      <c r="AD80" s="307" t="s">
        <v>463</v>
      </c>
      <c r="AE80" s="728"/>
      <c r="AF80" s="308"/>
      <c r="AG80" s="308"/>
      <c r="AH80" s="308"/>
      <c r="AI80" s="315" t="str">
        <f>I87</f>
        <v>ตำบลตะขบ</v>
      </c>
      <c r="AJ80" s="308"/>
      <c r="AK80" s="308"/>
      <c r="AL80" s="315" t="str">
        <f>J87</f>
        <v>อำเภอปักธงชัย</v>
      </c>
      <c r="AM80" s="308"/>
      <c r="AN80" s="309"/>
      <c r="AO80" s="308"/>
      <c r="AP80" s="308"/>
      <c r="AQ80" s="308"/>
    </row>
    <row r="81" spans="1:43" s="1" customFormat="1" ht="22.5" customHeight="1" x14ac:dyDescent="0.2">
      <c r="E81" s="304"/>
      <c r="F81" s="305"/>
      <c r="G81" s="305"/>
      <c r="H81" s="305"/>
      <c r="I81" s="305"/>
      <c r="J81" s="305"/>
      <c r="K81" s="305"/>
      <c r="L81" s="305"/>
      <c r="M81" s="305"/>
      <c r="N81" s="305"/>
      <c r="O81" s="306"/>
      <c r="P81" s="316" t="str">
        <f>K87</f>
        <v>จังหวัดนครราชสีมา</v>
      </c>
      <c r="Q81" s="317"/>
      <c r="R81" s="317"/>
      <c r="S81" s="317"/>
      <c r="T81" s="317"/>
      <c r="U81" s="317" t="s">
        <v>464</v>
      </c>
      <c r="V81" s="317"/>
      <c r="W81" s="317"/>
      <c r="X81" s="317"/>
      <c r="Y81" s="318"/>
      <c r="Z81" s="317"/>
      <c r="AA81" s="319"/>
      <c r="AB81" s="317"/>
      <c r="AC81" s="317"/>
      <c r="AD81" s="316" t="str">
        <f>K87</f>
        <v>จังหวัดนครราชสีมา</v>
      </c>
      <c r="AE81" s="744"/>
      <c r="AF81" s="317"/>
      <c r="AG81" s="317"/>
      <c r="AH81" s="317"/>
      <c r="AI81" s="317" t="s">
        <v>464</v>
      </c>
      <c r="AJ81" s="317"/>
      <c r="AK81" s="317"/>
      <c r="AL81" s="317"/>
      <c r="AM81" s="317"/>
      <c r="AN81" s="320"/>
      <c r="AO81" s="308"/>
      <c r="AP81" s="317"/>
      <c r="AQ81" s="317"/>
    </row>
    <row r="82" spans="1:43" s="323" customFormat="1" ht="22.5" customHeight="1" x14ac:dyDescent="0.2">
      <c r="A82" s="753"/>
      <c r="B82" s="753"/>
      <c r="C82" s="753"/>
      <c r="D82" s="753"/>
      <c r="E82" s="9"/>
      <c r="F82" s="321"/>
      <c r="G82" s="321"/>
      <c r="H82" s="321"/>
      <c r="I82" s="321"/>
      <c r="J82" s="321"/>
      <c r="K82" s="321"/>
      <c r="L82" s="321"/>
      <c r="M82" s="321"/>
      <c r="N82" s="321"/>
      <c r="O82" s="306"/>
      <c r="P82" s="1004" t="s">
        <v>5</v>
      </c>
      <c r="Q82" s="1005"/>
      <c r="R82" s="1005"/>
      <c r="S82" s="1005"/>
      <c r="T82" s="1005"/>
      <c r="U82" s="1005"/>
      <c r="V82" s="1005"/>
      <c r="W82" s="1005"/>
      <c r="X82" s="1005"/>
      <c r="Y82" s="1005"/>
      <c r="Z82" s="1005"/>
      <c r="AA82" s="1005"/>
      <c r="AB82" s="1005"/>
      <c r="AC82" s="1006"/>
      <c r="AD82" s="1004" t="s">
        <v>6</v>
      </c>
      <c r="AE82" s="1005"/>
      <c r="AF82" s="1005"/>
      <c r="AG82" s="1005"/>
      <c r="AH82" s="1005"/>
      <c r="AI82" s="1005"/>
      <c r="AJ82" s="1005"/>
      <c r="AK82" s="1005"/>
      <c r="AL82" s="1005"/>
      <c r="AM82" s="1005"/>
      <c r="AN82" s="1006"/>
      <c r="AO82" s="322"/>
    </row>
    <row r="83" spans="1:43" s="323" customFormat="1" ht="39" customHeight="1" x14ac:dyDescent="0.2">
      <c r="A83" s="753"/>
      <c r="B83" s="753"/>
      <c r="C83" s="753"/>
      <c r="D83" s="753"/>
      <c r="E83" s="9"/>
      <c r="F83" s="321"/>
      <c r="G83" s="321"/>
      <c r="H83" s="321"/>
      <c r="I83" s="321"/>
      <c r="J83" s="321"/>
      <c r="K83" s="321"/>
      <c r="L83" s="321"/>
      <c r="M83" s="321"/>
      <c r="N83" s="321"/>
      <c r="O83" s="306"/>
      <c r="P83" s="995" t="s">
        <v>7</v>
      </c>
      <c r="Q83" s="995" t="s">
        <v>8</v>
      </c>
      <c r="R83" s="995" t="s">
        <v>9</v>
      </c>
      <c r="S83" s="1010" t="s">
        <v>10</v>
      </c>
      <c r="T83" s="1011"/>
      <c r="U83" s="995" t="s">
        <v>11</v>
      </c>
      <c r="V83" s="1004" t="s">
        <v>12</v>
      </c>
      <c r="W83" s="1005"/>
      <c r="X83" s="1006"/>
      <c r="Y83" s="1004" t="s">
        <v>13</v>
      </c>
      <c r="Z83" s="1005"/>
      <c r="AA83" s="1005"/>
      <c r="AB83" s="1005"/>
      <c r="AC83" s="1006"/>
      <c r="AD83" s="995" t="s">
        <v>7</v>
      </c>
      <c r="AE83" s="995" t="s">
        <v>14</v>
      </c>
      <c r="AF83" s="995" t="s">
        <v>15</v>
      </c>
      <c r="AG83" s="995" t="s">
        <v>16</v>
      </c>
      <c r="AH83" s="1021" t="s">
        <v>17</v>
      </c>
      <c r="AI83" s="1004" t="s">
        <v>18</v>
      </c>
      <c r="AJ83" s="1005"/>
      <c r="AK83" s="1005"/>
      <c r="AL83" s="1006"/>
      <c r="AM83" s="995" t="s">
        <v>19</v>
      </c>
      <c r="AN83" s="995" t="s">
        <v>20</v>
      </c>
      <c r="AO83" s="747"/>
      <c r="AP83" s="995" t="s">
        <v>19</v>
      </c>
      <c r="AQ83" s="995" t="s">
        <v>19</v>
      </c>
    </row>
    <row r="84" spans="1:43" s="323" customFormat="1" ht="39" customHeight="1" x14ac:dyDescent="0.2">
      <c r="A84" s="753"/>
      <c r="B84" s="753"/>
      <c r="C84" s="753"/>
      <c r="D84" s="753"/>
      <c r="E84" s="9"/>
      <c r="F84" s="321"/>
      <c r="G84" s="321"/>
      <c r="H84" s="321"/>
      <c r="I84" s="321"/>
      <c r="J84" s="321"/>
      <c r="K84" s="321"/>
      <c r="L84" s="321"/>
      <c r="M84" s="321"/>
      <c r="N84" s="321"/>
      <c r="O84" s="306"/>
      <c r="P84" s="996"/>
      <c r="Q84" s="996"/>
      <c r="R84" s="996"/>
      <c r="S84" s="995" t="s">
        <v>21</v>
      </c>
      <c r="T84" s="995" t="s">
        <v>22</v>
      </c>
      <c r="U84" s="996"/>
      <c r="V84" s="1015" t="s">
        <v>23</v>
      </c>
      <c r="W84" s="1015" t="s">
        <v>24</v>
      </c>
      <c r="X84" s="1015" t="s">
        <v>25</v>
      </c>
      <c r="Y84" s="1018" t="s">
        <v>26</v>
      </c>
      <c r="Z84" s="995" t="s">
        <v>27</v>
      </c>
      <c r="AA84" s="995" t="s">
        <v>28</v>
      </c>
      <c r="AB84" s="995" t="s">
        <v>29</v>
      </c>
      <c r="AC84" s="995" t="s">
        <v>30</v>
      </c>
      <c r="AD84" s="996"/>
      <c r="AE84" s="996"/>
      <c r="AF84" s="996"/>
      <c r="AG84" s="996"/>
      <c r="AH84" s="1022"/>
      <c r="AI84" s="995" t="s">
        <v>31</v>
      </c>
      <c r="AJ84" s="998" t="s">
        <v>27</v>
      </c>
      <c r="AK84" s="1001" t="s">
        <v>28</v>
      </c>
      <c r="AL84" s="995" t="s">
        <v>29</v>
      </c>
      <c r="AM84" s="996"/>
      <c r="AN84" s="996"/>
      <c r="AO84" s="747"/>
      <c r="AP84" s="996"/>
      <c r="AQ84" s="996"/>
    </row>
    <row r="85" spans="1:43" s="323" customFormat="1" ht="39" customHeight="1" x14ac:dyDescent="0.2">
      <c r="A85" s="753"/>
      <c r="B85" s="753"/>
      <c r="C85" s="753"/>
      <c r="D85" s="753"/>
      <c r="E85" s="9"/>
      <c r="F85" s="321"/>
      <c r="G85" s="321"/>
      <c r="H85" s="321"/>
      <c r="I85" s="321"/>
      <c r="J85" s="321"/>
      <c r="K85" s="321"/>
      <c r="L85" s="321"/>
      <c r="M85" s="321"/>
      <c r="N85" s="321"/>
      <c r="O85" s="306"/>
      <c r="P85" s="996"/>
      <c r="Q85" s="996"/>
      <c r="R85" s="996"/>
      <c r="S85" s="996"/>
      <c r="T85" s="996"/>
      <c r="U85" s="996"/>
      <c r="V85" s="1016"/>
      <c r="W85" s="1016"/>
      <c r="X85" s="1016"/>
      <c r="Y85" s="1019"/>
      <c r="Z85" s="996"/>
      <c r="AA85" s="996"/>
      <c r="AB85" s="996"/>
      <c r="AC85" s="996"/>
      <c r="AD85" s="996"/>
      <c r="AE85" s="996"/>
      <c r="AF85" s="996"/>
      <c r="AG85" s="996"/>
      <c r="AH85" s="1022"/>
      <c r="AI85" s="996"/>
      <c r="AJ85" s="999"/>
      <c r="AK85" s="1002"/>
      <c r="AL85" s="996"/>
      <c r="AM85" s="996"/>
      <c r="AN85" s="996"/>
      <c r="AO85" s="747"/>
      <c r="AP85" s="996"/>
      <c r="AQ85" s="996"/>
    </row>
    <row r="86" spans="1:43" s="323" customFormat="1" ht="39" customHeight="1" x14ac:dyDescent="0.2">
      <c r="A86" s="753" t="s">
        <v>465</v>
      </c>
      <c r="B86" s="753" t="s">
        <v>466</v>
      </c>
      <c r="C86" s="753" t="s">
        <v>467</v>
      </c>
      <c r="D86" s="753" t="s">
        <v>468</v>
      </c>
      <c r="E86" s="9" t="s">
        <v>486</v>
      </c>
      <c r="F86" s="749"/>
      <c r="G86" s="749" t="s">
        <v>470</v>
      </c>
      <c r="H86" s="749" t="s">
        <v>471</v>
      </c>
      <c r="I86" s="749" t="s">
        <v>472</v>
      </c>
      <c r="J86" s="749" t="s">
        <v>473</v>
      </c>
      <c r="K86" s="749" t="s">
        <v>474</v>
      </c>
      <c r="L86" s="749" t="s">
        <v>475</v>
      </c>
      <c r="M86" s="9" t="s">
        <v>476</v>
      </c>
      <c r="N86" s="321" t="s">
        <v>477</v>
      </c>
      <c r="O86" s="306" t="s">
        <v>478</v>
      </c>
      <c r="P86" s="997"/>
      <c r="Q86" s="997"/>
      <c r="R86" s="997"/>
      <c r="S86" s="997"/>
      <c r="T86" s="997"/>
      <c r="U86" s="997"/>
      <c r="V86" s="1017"/>
      <c r="W86" s="1017"/>
      <c r="X86" s="1017"/>
      <c r="Y86" s="1020"/>
      <c r="Z86" s="997"/>
      <c r="AA86" s="997"/>
      <c r="AB86" s="997"/>
      <c r="AC86" s="997"/>
      <c r="AD86" s="997"/>
      <c r="AE86" s="997"/>
      <c r="AF86" s="997"/>
      <c r="AG86" s="997"/>
      <c r="AH86" s="1023"/>
      <c r="AI86" s="997"/>
      <c r="AJ86" s="1000"/>
      <c r="AK86" s="1003"/>
      <c r="AL86" s="997"/>
      <c r="AM86" s="997"/>
      <c r="AN86" s="997"/>
      <c r="AO86" s="747"/>
      <c r="AP86" s="997"/>
      <c r="AQ86" s="997"/>
    </row>
    <row r="87" spans="1:43" s="337" customFormat="1" ht="30.75" customHeight="1" x14ac:dyDescent="0.2">
      <c r="A87" s="324"/>
      <c r="B87" s="324" t="s">
        <v>496</v>
      </c>
      <c r="C87" s="324" t="s">
        <v>497</v>
      </c>
      <c r="D87" s="324" t="s">
        <v>498</v>
      </c>
      <c r="E87" s="325" t="s">
        <v>499</v>
      </c>
      <c r="F87" s="326" t="s">
        <v>482</v>
      </c>
      <c r="G87" s="326">
        <v>2</v>
      </c>
      <c r="H87" s="326" t="s">
        <v>471</v>
      </c>
      <c r="I87" s="327" t="s">
        <v>483</v>
      </c>
      <c r="J87" s="327" t="s">
        <v>484</v>
      </c>
      <c r="K87" s="327" t="s">
        <v>485</v>
      </c>
      <c r="L87" s="328">
        <v>30150</v>
      </c>
      <c r="M87" s="326"/>
      <c r="N87" s="326"/>
      <c r="O87" s="329"/>
      <c r="P87" s="339">
        <v>16</v>
      </c>
      <c r="Q87" s="339" t="s">
        <v>39</v>
      </c>
      <c r="R87" s="339"/>
      <c r="S87" s="339"/>
      <c r="T87" s="339"/>
      <c r="U87" s="339" t="s">
        <v>33</v>
      </c>
      <c r="V87" s="339">
        <v>0</v>
      </c>
      <c r="W87" s="339">
        <v>0</v>
      </c>
      <c r="X87" s="339">
        <v>4.13</v>
      </c>
      <c r="Y87" s="340"/>
      <c r="Z87" s="339"/>
      <c r="AA87" s="340">
        <v>4.13</v>
      </c>
      <c r="AB87" s="339"/>
      <c r="AC87" s="341"/>
      <c r="AD87" s="339"/>
      <c r="AE87" s="342"/>
      <c r="AF87" s="339"/>
      <c r="AG87" s="339"/>
      <c r="AH87" s="343"/>
      <c r="AI87" s="340"/>
      <c r="AJ87" s="343"/>
      <c r="AK87" s="340"/>
      <c r="AL87" s="339"/>
      <c r="AM87" s="339"/>
      <c r="AN87" s="341"/>
      <c r="AO87" s="336"/>
      <c r="AP87" s="339"/>
      <c r="AQ87" s="339"/>
    </row>
    <row r="88" spans="1:43" s="337" customFormat="1" ht="57" customHeight="1" x14ac:dyDescent="0.2">
      <c r="A88" s="324"/>
      <c r="B88" s="324"/>
      <c r="C88" s="324"/>
      <c r="D88" s="324"/>
      <c r="E88" s="325"/>
      <c r="F88" s="326"/>
      <c r="G88" s="326"/>
      <c r="H88" s="326"/>
      <c r="I88" s="326"/>
      <c r="J88" s="326"/>
      <c r="K88" s="326"/>
      <c r="L88" s="326"/>
      <c r="M88" s="326"/>
      <c r="N88" s="326"/>
      <c r="O88" s="329"/>
      <c r="P88" s="339"/>
      <c r="Q88" s="339"/>
      <c r="R88" s="339"/>
      <c r="S88" s="339"/>
      <c r="T88" s="339"/>
      <c r="U88" s="339"/>
      <c r="V88" s="339"/>
      <c r="W88" s="339"/>
      <c r="X88" s="339"/>
      <c r="Y88" s="340"/>
      <c r="Z88" s="339"/>
      <c r="AA88" s="340"/>
      <c r="AB88" s="339"/>
      <c r="AC88" s="341"/>
      <c r="AD88" s="339">
        <v>1</v>
      </c>
      <c r="AE88" s="342">
        <v>88</v>
      </c>
      <c r="AF88" s="366" t="s">
        <v>49</v>
      </c>
      <c r="AG88" s="339" t="s">
        <v>35</v>
      </c>
      <c r="AH88" s="343">
        <v>16.5</v>
      </c>
      <c r="AI88" s="340"/>
      <c r="AJ88" s="343"/>
      <c r="AK88" s="340">
        <v>16.5</v>
      </c>
      <c r="AL88" s="339"/>
      <c r="AM88" s="339">
        <v>12</v>
      </c>
      <c r="AN88" s="341" t="s">
        <v>36</v>
      </c>
      <c r="AO88" s="336"/>
      <c r="AP88" s="339">
        <v>11</v>
      </c>
      <c r="AQ88" s="339">
        <v>10</v>
      </c>
    </row>
    <row r="89" spans="1:43" s="337" customFormat="1" ht="30.75" customHeight="1" x14ac:dyDescent="0.2">
      <c r="A89" s="324"/>
      <c r="B89" s="324"/>
      <c r="C89" s="324"/>
      <c r="D89" s="324"/>
      <c r="E89" s="325"/>
      <c r="F89" s="326"/>
      <c r="G89" s="326"/>
      <c r="H89" s="326"/>
      <c r="I89" s="326"/>
      <c r="J89" s="326"/>
      <c r="K89" s="326"/>
      <c r="L89" s="326"/>
      <c r="M89" s="326"/>
      <c r="N89" s="326"/>
      <c r="O89" s="329"/>
      <c r="P89" s="348"/>
      <c r="Q89" s="348"/>
      <c r="R89" s="348"/>
      <c r="S89" s="348"/>
      <c r="T89" s="348"/>
      <c r="U89" s="348"/>
      <c r="V89" s="348"/>
      <c r="W89" s="348"/>
      <c r="X89" s="348"/>
      <c r="Y89" s="349"/>
      <c r="Z89" s="348"/>
      <c r="AA89" s="349"/>
      <c r="AB89" s="348"/>
      <c r="AC89" s="350"/>
      <c r="AD89" s="348"/>
      <c r="AE89" s="351"/>
      <c r="AF89" s="348"/>
      <c r="AG89" s="348"/>
      <c r="AH89" s="352"/>
      <c r="AI89" s="349"/>
      <c r="AJ89" s="352"/>
      <c r="AK89" s="349"/>
      <c r="AL89" s="348"/>
      <c r="AM89" s="348"/>
      <c r="AN89" s="350"/>
      <c r="AO89" s="336"/>
      <c r="AP89" s="348"/>
      <c r="AQ89" s="348"/>
    </row>
    <row r="90" spans="1:43" s="337" customFormat="1" ht="30.75" customHeight="1" x14ac:dyDescent="0.2">
      <c r="A90" s="324"/>
      <c r="B90" s="324"/>
      <c r="C90" s="324"/>
      <c r="D90" s="324"/>
      <c r="E90" s="325"/>
      <c r="F90" s="326"/>
      <c r="G90" s="326"/>
      <c r="H90" s="326"/>
      <c r="I90" s="326"/>
      <c r="J90" s="326"/>
      <c r="K90" s="326"/>
      <c r="L90" s="326"/>
      <c r="M90" s="326"/>
      <c r="N90" s="326"/>
      <c r="O90" s="329"/>
      <c r="P90" s="348"/>
      <c r="Q90" s="348"/>
      <c r="R90" s="348"/>
      <c r="S90" s="348"/>
      <c r="T90" s="348"/>
      <c r="U90" s="348"/>
      <c r="V90" s="348"/>
      <c r="W90" s="348"/>
      <c r="X90" s="348"/>
      <c r="Y90" s="349"/>
      <c r="Z90" s="348"/>
      <c r="AA90" s="349"/>
      <c r="AB90" s="348"/>
      <c r="AC90" s="350"/>
      <c r="AD90" s="348"/>
      <c r="AE90" s="351"/>
      <c r="AF90" s="348"/>
      <c r="AG90" s="348"/>
      <c r="AH90" s="352"/>
      <c r="AI90" s="349"/>
      <c r="AJ90" s="352"/>
      <c r="AK90" s="349"/>
      <c r="AL90" s="348"/>
      <c r="AM90" s="348"/>
      <c r="AN90" s="350"/>
      <c r="AO90" s="336"/>
      <c r="AP90" s="348"/>
      <c r="AQ90" s="348"/>
    </row>
    <row r="91" spans="1:43" s="337" customFormat="1" ht="30.75" customHeight="1" x14ac:dyDescent="0.2">
      <c r="A91" s="324"/>
      <c r="B91" s="324"/>
      <c r="C91" s="324"/>
      <c r="D91" s="324"/>
      <c r="E91" s="325"/>
      <c r="F91" s="326"/>
      <c r="G91" s="326"/>
      <c r="H91" s="326"/>
      <c r="I91" s="326"/>
      <c r="J91" s="326"/>
      <c r="K91" s="326"/>
      <c r="L91" s="326"/>
      <c r="M91" s="326"/>
      <c r="N91" s="326"/>
      <c r="O91" s="329"/>
      <c r="P91" s="339"/>
      <c r="Q91" s="339"/>
      <c r="R91" s="339"/>
      <c r="S91" s="339"/>
      <c r="T91" s="339"/>
      <c r="U91" s="339"/>
      <c r="V91" s="339"/>
      <c r="W91" s="339"/>
      <c r="X91" s="339"/>
      <c r="Y91" s="340"/>
      <c r="Z91" s="339"/>
      <c r="AA91" s="340"/>
      <c r="AB91" s="339"/>
      <c r="AC91" s="341"/>
      <c r="AD91" s="339"/>
      <c r="AE91" s="342"/>
      <c r="AF91" s="339"/>
      <c r="AG91" s="339"/>
      <c r="AH91" s="343"/>
      <c r="AI91" s="340"/>
      <c r="AJ91" s="343"/>
      <c r="AK91" s="340"/>
      <c r="AL91" s="339"/>
      <c r="AM91" s="339"/>
      <c r="AN91" s="341"/>
      <c r="AO91" s="336"/>
      <c r="AP91" s="348"/>
      <c r="AQ91" s="348"/>
    </row>
    <row r="92" spans="1:43" s="1" customFormat="1" ht="22.5" customHeight="1" x14ac:dyDescent="0.2">
      <c r="E92" s="304"/>
      <c r="F92" s="305"/>
      <c r="G92" s="305"/>
      <c r="H92" s="305"/>
      <c r="I92" s="305"/>
      <c r="J92" s="305"/>
      <c r="K92" s="305"/>
      <c r="L92" s="305"/>
      <c r="M92" s="305"/>
      <c r="N92" s="305"/>
      <c r="O92" s="306"/>
      <c r="P92" s="345" t="s">
        <v>460</v>
      </c>
      <c r="Q92" s="346"/>
      <c r="R92" s="346"/>
      <c r="S92" s="346"/>
      <c r="T92" s="346"/>
      <c r="U92" s="346"/>
      <c r="V92" s="1012" t="str">
        <f>B101</f>
        <v>นางสาว</v>
      </c>
      <c r="W92" s="1012"/>
      <c r="X92" s="1013" t="str">
        <f>C101</f>
        <v>สายฝน</v>
      </c>
      <c r="Y92" s="1013"/>
      <c r="Z92" s="1013" t="str">
        <f>D101</f>
        <v>พรมภา</v>
      </c>
      <c r="AA92" s="1013"/>
      <c r="AB92" s="1013"/>
      <c r="AC92" s="1014"/>
      <c r="AD92" s="345" t="s">
        <v>461</v>
      </c>
      <c r="AE92" s="730"/>
      <c r="AF92" s="346"/>
      <c r="AG92" s="745" t="str">
        <f>B101</f>
        <v>นางสาว</v>
      </c>
      <c r="AH92" s="731" t="str">
        <f>C101</f>
        <v>สายฝน</v>
      </c>
      <c r="AI92" s="346"/>
      <c r="AJ92" s="346" t="str">
        <f>D101</f>
        <v>พรมภา</v>
      </c>
      <c r="AK92" s="346"/>
      <c r="AL92" s="346"/>
      <c r="AM92" s="346"/>
      <c r="AN92" s="347"/>
      <c r="AO92" s="308"/>
      <c r="AP92" s="308"/>
      <c r="AQ92" s="308"/>
    </row>
    <row r="93" spans="1:43" s="1" customFormat="1" ht="22.5" customHeight="1" x14ac:dyDescent="0.2">
      <c r="E93" s="304"/>
      <c r="F93" s="305"/>
      <c r="G93" s="305"/>
      <c r="H93" s="305"/>
      <c r="I93" s="305"/>
      <c r="J93" s="305"/>
      <c r="K93" s="305"/>
      <c r="L93" s="305"/>
      <c r="M93" s="305"/>
      <c r="N93" s="305"/>
      <c r="O93" s="306"/>
      <c r="P93" s="307" t="s">
        <v>462</v>
      </c>
      <c r="Q93" s="308"/>
      <c r="R93" s="308"/>
      <c r="S93" s="1007" t="str">
        <f>E101</f>
        <v>9/2</v>
      </c>
      <c r="T93" s="1008"/>
      <c r="U93" s="310" t="str">
        <f>F101</f>
        <v>หมู่ที่</v>
      </c>
      <c r="V93" s="1009">
        <f>G101</f>
        <v>2</v>
      </c>
      <c r="W93" s="1009"/>
      <c r="X93" s="308"/>
      <c r="Y93" s="311"/>
      <c r="Z93" s="312" t="str">
        <f>H101</f>
        <v>ถนน</v>
      </c>
      <c r="AA93" s="313"/>
      <c r="AB93" s="308"/>
      <c r="AC93" s="309"/>
      <c r="AD93" s="307" t="s">
        <v>462</v>
      </c>
      <c r="AE93" s="728"/>
      <c r="AF93" s="728"/>
      <c r="AG93" s="314" t="str">
        <f>E101</f>
        <v>9/2</v>
      </c>
      <c r="AH93" s="308"/>
      <c r="AI93" s="315" t="str">
        <f>F101</f>
        <v>หมู่ที่</v>
      </c>
      <c r="AJ93" s="727">
        <f>G101</f>
        <v>2</v>
      </c>
      <c r="AK93" s="308"/>
      <c r="AL93" s="315" t="str">
        <f>H101</f>
        <v>ถนน</v>
      </c>
      <c r="AM93" s="308"/>
      <c r="AN93" s="309"/>
      <c r="AO93" s="308"/>
      <c r="AP93" s="308"/>
      <c r="AQ93" s="308"/>
    </row>
    <row r="94" spans="1:43" s="1" customFormat="1" ht="22.5" customHeight="1" x14ac:dyDescent="0.2">
      <c r="E94" s="304"/>
      <c r="F94" s="305"/>
      <c r="G94" s="305"/>
      <c r="H94" s="305"/>
      <c r="I94" s="305"/>
      <c r="J94" s="305"/>
      <c r="K94" s="305"/>
      <c r="L94" s="305"/>
      <c r="M94" s="305"/>
      <c r="N94" s="305"/>
      <c r="O94" s="306"/>
      <c r="P94" s="307" t="s">
        <v>463</v>
      </c>
      <c r="Q94" s="308"/>
      <c r="R94" s="308"/>
      <c r="S94" s="308"/>
      <c r="T94" s="308"/>
      <c r="U94" s="1009" t="str">
        <f>I101</f>
        <v>ตำบลตะขบ</v>
      </c>
      <c r="V94" s="993"/>
      <c r="W94" s="993"/>
      <c r="X94" s="993"/>
      <c r="Y94" s="312"/>
      <c r="Z94" s="315" t="str">
        <f>J101</f>
        <v>อำเภอปักธงชัย</v>
      </c>
      <c r="AA94" s="313"/>
      <c r="AB94" s="308"/>
      <c r="AC94" s="308"/>
      <c r="AD94" s="307" t="s">
        <v>463</v>
      </c>
      <c r="AE94" s="728"/>
      <c r="AF94" s="308"/>
      <c r="AG94" s="308"/>
      <c r="AH94" s="308"/>
      <c r="AI94" s="315" t="str">
        <f>I101</f>
        <v>ตำบลตะขบ</v>
      </c>
      <c r="AJ94" s="308"/>
      <c r="AK94" s="308"/>
      <c r="AL94" s="315" t="str">
        <f>J101</f>
        <v>อำเภอปักธงชัย</v>
      </c>
      <c r="AM94" s="308"/>
      <c r="AN94" s="309"/>
      <c r="AO94" s="308"/>
      <c r="AP94" s="308"/>
      <c r="AQ94" s="308"/>
    </row>
    <row r="95" spans="1:43" s="1" customFormat="1" ht="22.5" customHeight="1" x14ac:dyDescent="0.2">
      <c r="E95" s="304"/>
      <c r="F95" s="305"/>
      <c r="G95" s="305"/>
      <c r="H95" s="305"/>
      <c r="I95" s="305"/>
      <c r="J95" s="305"/>
      <c r="K95" s="305"/>
      <c r="L95" s="305"/>
      <c r="M95" s="305"/>
      <c r="N95" s="305"/>
      <c r="O95" s="306"/>
      <c r="P95" s="316" t="str">
        <f>K101</f>
        <v>จังหวัดนครราชสีมา</v>
      </c>
      <c r="Q95" s="317"/>
      <c r="R95" s="317"/>
      <c r="S95" s="317"/>
      <c r="T95" s="317"/>
      <c r="U95" s="317" t="s">
        <v>464</v>
      </c>
      <c r="V95" s="317"/>
      <c r="W95" s="317"/>
      <c r="X95" s="317"/>
      <c r="Y95" s="318"/>
      <c r="Z95" s="317"/>
      <c r="AA95" s="319"/>
      <c r="AB95" s="317"/>
      <c r="AC95" s="317"/>
      <c r="AD95" s="316" t="str">
        <f>K101</f>
        <v>จังหวัดนครราชสีมา</v>
      </c>
      <c r="AE95" s="744"/>
      <c r="AF95" s="317"/>
      <c r="AG95" s="317"/>
      <c r="AH95" s="317"/>
      <c r="AI95" s="317" t="s">
        <v>464</v>
      </c>
      <c r="AJ95" s="317"/>
      <c r="AK95" s="317"/>
      <c r="AL95" s="317"/>
      <c r="AM95" s="317"/>
      <c r="AN95" s="320"/>
      <c r="AO95" s="308"/>
      <c r="AP95" s="317"/>
      <c r="AQ95" s="317"/>
    </row>
    <row r="96" spans="1:43" s="323" customFormat="1" ht="22.5" customHeight="1" x14ac:dyDescent="0.2">
      <c r="A96" s="753"/>
      <c r="B96" s="753"/>
      <c r="C96" s="753"/>
      <c r="D96" s="753"/>
      <c r="E96" s="9"/>
      <c r="F96" s="321"/>
      <c r="G96" s="321"/>
      <c r="H96" s="321"/>
      <c r="I96" s="321"/>
      <c r="J96" s="321"/>
      <c r="K96" s="321"/>
      <c r="L96" s="321"/>
      <c r="M96" s="321"/>
      <c r="N96" s="321"/>
      <c r="O96" s="306"/>
      <c r="P96" s="1004" t="s">
        <v>5</v>
      </c>
      <c r="Q96" s="1005"/>
      <c r="R96" s="1005"/>
      <c r="S96" s="1005"/>
      <c r="T96" s="1005"/>
      <c r="U96" s="1005"/>
      <c r="V96" s="1005"/>
      <c r="W96" s="1005"/>
      <c r="X96" s="1005"/>
      <c r="Y96" s="1005"/>
      <c r="Z96" s="1005"/>
      <c r="AA96" s="1005"/>
      <c r="AB96" s="1005"/>
      <c r="AC96" s="1006"/>
      <c r="AD96" s="1004" t="s">
        <v>6</v>
      </c>
      <c r="AE96" s="1005"/>
      <c r="AF96" s="1005"/>
      <c r="AG96" s="1005"/>
      <c r="AH96" s="1005"/>
      <c r="AI96" s="1005"/>
      <c r="AJ96" s="1005"/>
      <c r="AK96" s="1005"/>
      <c r="AL96" s="1005"/>
      <c r="AM96" s="1005"/>
      <c r="AN96" s="1006"/>
      <c r="AO96" s="322"/>
    </row>
    <row r="97" spans="1:43" s="323" customFormat="1" ht="39" customHeight="1" x14ac:dyDescent="0.2">
      <c r="A97" s="753"/>
      <c r="B97" s="753"/>
      <c r="C97" s="753"/>
      <c r="D97" s="753"/>
      <c r="E97" s="9"/>
      <c r="F97" s="321"/>
      <c r="G97" s="321"/>
      <c r="H97" s="321"/>
      <c r="I97" s="321"/>
      <c r="J97" s="321"/>
      <c r="K97" s="321"/>
      <c r="L97" s="321"/>
      <c r="M97" s="321"/>
      <c r="N97" s="321"/>
      <c r="O97" s="306"/>
      <c r="P97" s="995" t="s">
        <v>7</v>
      </c>
      <c r="Q97" s="995" t="s">
        <v>8</v>
      </c>
      <c r="R97" s="995" t="s">
        <v>9</v>
      </c>
      <c r="S97" s="1010" t="s">
        <v>10</v>
      </c>
      <c r="T97" s="1011"/>
      <c r="U97" s="995" t="s">
        <v>11</v>
      </c>
      <c r="V97" s="1004" t="s">
        <v>12</v>
      </c>
      <c r="W97" s="1005"/>
      <c r="X97" s="1006"/>
      <c r="Y97" s="1004" t="s">
        <v>13</v>
      </c>
      <c r="Z97" s="1005"/>
      <c r="AA97" s="1005"/>
      <c r="AB97" s="1005"/>
      <c r="AC97" s="1006"/>
      <c r="AD97" s="995" t="s">
        <v>7</v>
      </c>
      <c r="AE97" s="995" t="s">
        <v>14</v>
      </c>
      <c r="AF97" s="995" t="s">
        <v>15</v>
      </c>
      <c r="AG97" s="995" t="s">
        <v>16</v>
      </c>
      <c r="AH97" s="1021" t="s">
        <v>17</v>
      </c>
      <c r="AI97" s="1004" t="s">
        <v>18</v>
      </c>
      <c r="AJ97" s="1005"/>
      <c r="AK97" s="1005"/>
      <c r="AL97" s="1006"/>
      <c r="AM97" s="995" t="s">
        <v>19</v>
      </c>
      <c r="AN97" s="995" t="s">
        <v>20</v>
      </c>
      <c r="AO97" s="747"/>
      <c r="AP97" s="995" t="s">
        <v>19</v>
      </c>
      <c r="AQ97" s="995" t="s">
        <v>19</v>
      </c>
    </row>
    <row r="98" spans="1:43" s="323" customFormat="1" ht="39" customHeight="1" x14ac:dyDescent="0.2">
      <c r="A98" s="753"/>
      <c r="B98" s="753"/>
      <c r="C98" s="753"/>
      <c r="D98" s="753"/>
      <c r="E98" s="9"/>
      <c r="F98" s="321"/>
      <c r="G98" s="321"/>
      <c r="H98" s="321"/>
      <c r="I98" s="321"/>
      <c r="J98" s="321"/>
      <c r="K98" s="321"/>
      <c r="L98" s="321"/>
      <c r="M98" s="321"/>
      <c r="N98" s="321"/>
      <c r="O98" s="306"/>
      <c r="P98" s="996"/>
      <c r="Q98" s="996"/>
      <c r="R98" s="996"/>
      <c r="S98" s="995" t="s">
        <v>21</v>
      </c>
      <c r="T98" s="995" t="s">
        <v>22</v>
      </c>
      <c r="U98" s="996"/>
      <c r="V98" s="1015" t="s">
        <v>23</v>
      </c>
      <c r="W98" s="1015" t="s">
        <v>24</v>
      </c>
      <c r="X98" s="1015" t="s">
        <v>25</v>
      </c>
      <c r="Y98" s="1018" t="s">
        <v>26</v>
      </c>
      <c r="Z98" s="995" t="s">
        <v>27</v>
      </c>
      <c r="AA98" s="995" t="s">
        <v>28</v>
      </c>
      <c r="AB98" s="995" t="s">
        <v>29</v>
      </c>
      <c r="AC98" s="995" t="s">
        <v>30</v>
      </c>
      <c r="AD98" s="996"/>
      <c r="AE98" s="996"/>
      <c r="AF98" s="996"/>
      <c r="AG98" s="996"/>
      <c r="AH98" s="1022"/>
      <c r="AI98" s="995" t="s">
        <v>31</v>
      </c>
      <c r="AJ98" s="998" t="s">
        <v>27</v>
      </c>
      <c r="AK98" s="1001" t="s">
        <v>28</v>
      </c>
      <c r="AL98" s="995" t="s">
        <v>29</v>
      </c>
      <c r="AM98" s="996"/>
      <c r="AN98" s="996"/>
      <c r="AO98" s="747"/>
      <c r="AP98" s="996"/>
      <c r="AQ98" s="996"/>
    </row>
    <row r="99" spans="1:43" s="323" customFormat="1" ht="39" customHeight="1" x14ac:dyDescent="0.2">
      <c r="A99" s="753"/>
      <c r="B99" s="753"/>
      <c r="C99" s="753"/>
      <c r="D99" s="753"/>
      <c r="E99" s="9"/>
      <c r="F99" s="321"/>
      <c r="G99" s="321"/>
      <c r="H99" s="321"/>
      <c r="I99" s="321"/>
      <c r="J99" s="321"/>
      <c r="K99" s="321"/>
      <c r="L99" s="321"/>
      <c r="M99" s="321"/>
      <c r="N99" s="321"/>
      <c r="O99" s="306"/>
      <c r="P99" s="996"/>
      <c r="Q99" s="996"/>
      <c r="R99" s="996"/>
      <c r="S99" s="996"/>
      <c r="T99" s="996"/>
      <c r="U99" s="996"/>
      <c r="V99" s="1016"/>
      <c r="W99" s="1016"/>
      <c r="X99" s="1016"/>
      <c r="Y99" s="1019"/>
      <c r="Z99" s="996"/>
      <c r="AA99" s="996"/>
      <c r="AB99" s="996"/>
      <c r="AC99" s="996"/>
      <c r="AD99" s="996"/>
      <c r="AE99" s="996"/>
      <c r="AF99" s="996"/>
      <c r="AG99" s="996"/>
      <c r="AH99" s="1022"/>
      <c r="AI99" s="996"/>
      <c r="AJ99" s="999"/>
      <c r="AK99" s="1002"/>
      <c r="AL99" s="996"/>
      <c r="AM99" s="996"/>
      <c r="AN99" s="996"/>
      <c r="AO99" s="747"/>
      <c r="AP99" s="996"/>
      <c r="AQ99" s="996"/>
    </row>
    <row r="100" spans="1:43" s="323" customFormat="1" ht="39" customHeight="1" x14ac:dyDescent="0.2">
      <c r="A100" s="753" t="s">
        <v>465</v>
      </c>
      <c r="B100" s="753" t="s">
        <v>466</v>
      </c>
      <c r="C100" s="753" t="s">
        <v>467</v>
      </c>
      <c r="D100" s="753" t="s">
        <v>468</v>
      </c>
      <c r="E100" s="9" t="s">
        <v>486</v>
      </c>
      <c r="F100" s="749"/>
      <c r="G100" s="749" t="s">
        <v>470</v>
      </c>
      <c r="H100" s="749" t="s">
        <v>471</v>
      </c>
      <c r="I100" s="749" t="s">
        <v>472</v>
      </c>
      <c r="J100" s="749" t="s">
        <v>473</v>
      </c>
      <c r="K100" s="749" t="s">
        <v>474</v>
      </c>
      <c r="L100" s="749" t="s">
        <v>475</v>
      </c>
      <c r="M100" s="9" t="s">
        <v>476</v>
      </c>
      <c r="N100" s="321" t="s">
        <v>477</v>
      </c>
      <c r="O100" s="306" t="s">
        <v>478</v>
      </c>
      <c r="P100" s="997"/>
      <c r="Q100" s="997"/>
      <c r="R100" s="997"/>
      <c r="S100" s="997"/>
      <c r="T100" s="997"/>
      <c r="U100" s="997"/>
      <c r="V100" s="1017"/>
      <c r="W100" s="1017"/>
      <c r="X100" s="1017"/>
      <c r="Y100" s="1020"/>
      <c r="Z100" s="997"/>
      <c r="AA100" s="997"/>
      <c r="AB100" s="997"/>
      <c r="AC100" s="997"/>
      <c r="AD100" s="997"/>
      <c r="AE100" s="997"/>
      <c r="AF100" s="997"/>
      <c r="AG100" s="997"/>
      <c r="AH100" s="1023"/>
      <c r="AI100" s="997"/>
      <c r="AJ100" s="1000"/>
      <c r="AK100" s="1003"/>
      <c r="AL100" s="997"/>
      <c r="AM100" s="997"/>
      <c r="AN100" s="997"/>
      <c r="AO100" s="747"/>
      <c r="AP100" s="997"/>
      <c r="AQ100" s="997"/>
    </row>
    <row r="101" spans="1:43" s="337" customFormat="1" ht="25.5" customHeight="1" x14ac:dyDescent="0.2">
      <c r="A101" s="324"/>
      <c r="B101" s="324" t="s">
        <v>496</v>
      </c>
      <c r="C101" s="324" t="s">
        <v>500</v>
      </c>
      <c r="D101" s="324" t="s">
        <v>501</v>
      </c>
      <c r="E101" s="325" t="s">
        <v>50</v>
      </c>
      <c r="F101" s="326" t="s">
        <v>482</v>
      </c>
      <c r="G101" s="326">
        <v>2</v>
      </c>
      <c r="H101" s="326" t="s">
        <v>471</v>
      </c>
      <c r="I101" s="327" t="s">
        <v>483</v>
      </c>
      <c r="J101" s="327" t="s">
        <v>484</v>
      </c>
      <c r="K101" s="327" t="s">
        <v>485</v>
      </c>
      <c r="L101" s="328">
        <v>30150</v>
      </c>
      <c r="M101" s="326"/>
      <c r="N101" s="326"/>
      <c r="O101" s="329"/>
      <c r="P101" s="330">
        <v>17</v>
      </c>
      <c r="Q101" s="330" t="s">
        <v>39</v>
      </c>
      <c r="R101" s="330"/>
      <c r="S101" s="330"/>
      <c r="T101" s="330"/>
      <c r="U101" s="330" t="s">
        <v>33</v>
      </c>
      <c r="V101" s="330">
        <v>0</v>
      </c>
      <c r="W101" s="330">
        <v>0</v>
      </c>
      <c r="X101" s="330">
        <v>5.25</v>
      </c>
      <c r="Y101" s="331"/>
      <c r="Z101" s="330"/>
      <c r="AA101" s="331">
        <v>5.25</v>
      </c>
      <c r="AB101" s="330"/>
      <c r="AC101" s="332"/>
      <c r="AD101" s="330"/>
      <c r="AE101" s="333"/>
      <c r="AF101" s="330"/>
      <c r="AG101" s="330"/>
      <c r="AH101" s="334"/>
      <c r="AI101" s="331"/>
      <c r="AJ101" s="334"/>
      <c r="AK101" s="335"/>
      <c r="AL101" s="330"/>
      <c r="AM101" s="330"/>
      <c r="AN101" s="332"/>
      <c r="AO101" s="336"/>
      <c r="AP101" s="330"/>
      <c r="AQ101" s="330"/>
    </row>
    <row r="102" spans="1:43" s="337" customFormat="1" ht="25.5" customHeight="1" x14ac:dyDescent="0.2">
      <c r="A102" s="324"/>
      <c r="B102" s="324"/>
      <c r="C102" s="324"/>
      <c r="D102" s="324"/>
      <c r="E102" s="325"/>
      <c r="F102" s="326"/>
      <c r="G102" s="326"/>
      <c r="H102" s="326"/>
      <c r="I102" s="326"/>
      <c r="J102" s="326"/>
      <c r="K102" s="326"/>
      <c r="L102" s="326"/>
      <c r="M102" s="326"/>
      <c r="N102" s="326"/>
      <c r="O102" s="329"/>
      <c r="P102" s="330"/>
      <c r="Q102" s="330"/>
      <c r="R102" s="330"/>
      <c r="S102" s="330"/>
      <c r="T102" s="330"/>
      <c r="U102" s="330"/>
      <c r="V102" s="330"/>
      <c r="W102" s="330"/>
      <c r="X102" s="330"/>
      <c r="Y102" s="331"/>
      <c r="Z102" s="330"/>
      <c r="AA102" s="331"/>
      <c r="AB102" s="330"/>
      <c r="AC102" s="332"/>
      <c r="AD102" s="330">
        <v>1</v>
      </c>
      <c r="AE102" s="333" t="s">
        <v>50</v>
      </c>
      <c r="AF102" s="330" t="s">
        <v>37</v>
      </c>
      <c r="AG102" s="330" t="s">
        <v>35</v>
      </c>
      <c r="AH102" s="334">
        <v>21</v>
      </c>
      <c r="AI102" s="331"/>
      <c r="AJ102" s="334"/>
      <c r="AK102" s="335">
        <v>21</v>
      </c>
      <c r="AL102" s="330"/>
      <c r="AM102" s="330">
        <v>17</v>
      </c>
      <c r="AN102" s="332" t="s">
        <v>36</v>
      </c>
      <c r="AO102" s="336"/>
      <c r="AP102" s="330">
        <v>16</v>
      </c>
      <c r="AQ102" s="330">
        <v>15</v>
      </c>
    </row>
    <row r="103" spans="1:43" s="337" customFormat="1" ht="25.5" customHeight="1" x14ac:dyDescent="0.2">
      <c r="A103" s="324"/>
      <c r="B103" s="324"/>
      <c r="C103" s="324"/>
      <c r="D103" s="324"/>
      <c r="E103" s="325"/>
      <c r="F103" s="326"/>
      <c r="G103" s="326"/>
      <c r="H103" s="326"/>
      <c r="I103" s="326"/>
      <c r="J103" s="326"/>
      <c r="K103" s="326"/>
      <c r="L103" s="326"/>
      <c r="M103" s="326"/>
      <c r="N103" s="326"/>
      <c r="O103" s="329"/>
      <c r="P103" s="330"/>
      <c r="Q103" s="330"/>
      <c r="R103" s="330"/>
      <c r="S103" s="330"/>
      <c r="T103" s="330"/>
      <c r="U103" s="330"/>
      <c r="V103" s="330"/>
      <c r="W103" s="330"/>
      <c r="X103" s="330"/>
      <c r="Y103" s="331"/>
      <c r="Z103" s="330"/>
      <c r="AA103" s="331"/>
      <c r="AB103" s="330"/>
      <c r="AC103" s="332"/>
      <c r="AD103" s="330"/>
      <c r="AE103" s="333"/>
      <c r="AF103" s="330"/>
      <c r="AG103" s="330"/>
      <c r="AH103" s="334"/>
      <c r="AI103" s="331"/>
      <c r="AJ103" s="334"/>
      <c r="AK103" s="335"/>
      <c r="AL103" s="330"/>
      <c r="AM103" s="330"/>
      <c r="AN103" s="332"/>
      <c r="AO103" s="336"/>
      <c r="AP103" s="330"/>
      <c r="AQ103" s="330"/>
    </row>
    <row r="104" spans="1:43" s="337" customFormat="1" ht="25.5" customHeight="1" x14ac:dyDescent="0.2">
      <c r="A104" s="324"/>
      <c r="B104" s="324"/>
      <c r="C104" s="324"/>
      <c r="D104" s="324"/>
      <c r="E104" s="325"/>
      <c r="F104" s="326"/>
      <c r="G104" s="326"/>
      <c r="H104" s="326"/>
      <c r="I104" s="326"/>
      <c r="J104" s="326"/>
      <c r="K104" s="326"/>
      <c r="L104" s="326"/>
      <c r="M104" s="326"/>
      <c r="N104" s="326"/>
      <c r="O104" s="329"/>
      <c r="P104" s="330"/>
      <c r="Q104" s="330"/>
      <c r="R104" s="330"/>
      <c r="S104" s="330"/>
      <c r="T104" s="330"/>
      <c r="U104" s="330"/>
      <c r="V104" s="330"/>
      <c r="W104" s="330"/>
      <c r="X104" s="330"/>
      <c r="Y104" s="331"/>
      <c r="Z104" s="330"/>
      <c r="AA104" s="331"/>
      <c r="AB104" s="330"/>
      <c r="AC104" s="332"/>
      <c r="AD104" s="330"/>
      <c r="AE104" s="333"/>
      <c r="AF104" s="330"/>
      <c r="AG104" s="330"/>
      <c r="AH104" s="334"/>
      <c r="AI104" s="331"/>
      <c r="AJ104" s="334"/>
      <c r="AK104" s="335"/>
      <c r="AL104" s="330"/>
      <c r="AM104" s="330"/>
      <c r="AN104" s="332"/>
      <c r="AO104" s="336"/>
      <c r="AP104" s="330"/>
      <c r="AQ104" s="330"/>
    </row>
    <row r="105" spans="1:43" s="337" customFormat="1" ht="25.5" customHeight="1" x14ac:dyDescent="0.2">
      <c r="A105" s="324"/>
      <c r="B105" s="324"/>
      <c r="C105" s="324"/>
      <c r="D105" s="324"/>
      <c r="E105" s="325"/>
      <c r="F105" s="326"/>
      <c r="G105" s="326"/>
      <c r="H105" s="326"/>
      <c r="I105" s="326"/>
      <c r="J105" s="326"/>
      <c r="K105" s="326"/>
      <c r="L105" s="326"/>
      <c r="M105" s="326"/>
      <c r="N105" s="326"/>
      <c r="O105" s="329"/>
      <c r="P105" s="330"/>
      <c r="Q105" s="330"/>
      <c r="R105" s="330"/>
      <c r="S105" s="330"/>
      <c r="T105" s="330"/>
      <c r="U105" s="330"/>
      <c r="V105" s="330"/>
      <c r="W105" s="330"/>
      <c r="X105" s="330"/>
      <c r="Y105" s="331"/>
      <c r="Z105" s="330"/>
      <c r="AA105" s="331"/>
      <c r="AB105" s="330"/>
      <c r="AC105" s="332"/>
      <c r="AD105" s="330"/>
      <c r="AE105" s="333"/>
      <c r="AF105" s="330"/>
      <c r="AG105" s="330"/>
      <c r="AH105" s="334"/>
      <c r="AI105" s="331"/>
      <c r="AJ105" s="334"/>
      <c r="AK105" s="335"/>
      <c r="AL105" s="330"/>
      <c r="AM105" s="330"/>
      <c r="AN105" s="332"/>
      <c r="AO105" s="336"/>
      <c r="AP105" s="330"/>
      <c r="AQ105" s="330"/>
    </row>
    <row r="106" spans="1:43" s="337" customFormat="1" ht="25.5" customHeight="1" x14ac:dyDescent="0.2">
      <c r="A106" s="324"/>
      <c r="B106" s="324"/>
      <c r="C106" s="324"/>
      <c r="D106" s="324"/>
      <c r="E106" s="325"/>
      <c r="F106" s="326"/>
      <c r="G106" s="326"/>
      <c r="H106" s="326"/>
      <c r="I106" s="326"/>
      <c r="J106" s="326"/>
      <c r="K106" s="326"/>
      <c r="L106" s="326"/>
      <c r="M106" s="326"/>
      <c r="N106" s="326"/>
      <c r="O106" s="329"/>
      <c r="P106" s="330"/>
      <c r="Q106" s="330"/>
      <c r="R106" s="330"/>
      <c r="S106" s="330"/>
      <c r="T106" s="330"/>
      <c r="U106" s="330"/>
      <c r="V106" s="330"/>
      <c r="W106" s="330"/>
      <c r="X106" s="330"/>
      <c r="Y106" s="331"/>
      <c r="Z106" s="330"/>
      <c r="AA106" s="331"/>
      <c r="AB106" s="330"/>
      <c r="AC106" s="332"/>
      <c r="AD106" s="330"/>
      <c r="AE106" s="333"/>
      <c r="AF106" s="330"/>
      <c r="AG106" s="330"/>
      <c r="AH106" s="334"/>
      <c r="AI106" s="331"/>
      <c r="AJ106" s="334"/>
      <c r="AK106" s="335"/>
      <c r="AL106" s="330"/>
      <c r="AM106" s="330"/>
      <c r="AN106" s="332"/>
      <c r="AO106" s="336"/>
      <c r="AP106" s="330"/>
      <c r="AQ106" s="330"/>
    </row>
    <row r="107" spans="1:43" s="337" customFormat="1" ht="25.5" customHeight="1" x14ac:dyDescent="0.2">
      <c r="A107" s="324"/>
      <c r="B107" s="324"/>
      <c r="C107" s="324"/>
      <c r="D107" s="324"/>
      <c r="E107" s="325"/>
      <c r="F107" s="326"/>
      <c r="G107" s="326"/>
      <c r="H107" s="326"/>
      <c r="I107" s="326"/>
      <c r="J107" s="326"/>
      <c r="K107" s="326"/>
      <c r="L107" s="326"/>
      <c r="M107" s="326"/>
      <c r="N107" s="326"/>
      <c r="O107" s="329"/>
      <c r="P107" s="339"/>
      <c r="Q107" s="339"/>
      <c r="R107" s="339"/>
      <c r="S107" s="339"/>
      <c r="T107" s="339"/>
      <c r="U107" s="339"/>
      <c r="V107" s="339"/>
      <c r="W107" s="339"/>
      <c r="X107" s="339"/>
      <c r="Y107" s="340"/>
      <c r="Z107" s="339"/>
      <c r="AA107" s="340"/>
      <c r="AB107" s="339"/>
      <c r="AC107" s="341"/>
      <c r="AD107" s="339"/>
      <c r="AE107" s="342"/>
      <c r="AF107" s="339"/>
      <c r="AG107" s="339"/>
      <c r="AH107" s="343"/>
      <c r="AI107" s="340"/>
      <c r="AJ107" s="343"/>
      <c r="AK107" s="344"/>
      <c r="AL107" s="339"/>
      <c r="AM107" s="339"/>
      <c r="AN107" s="341"/>
      <c r="AO107" s="336"/>
      <c r="AP107" s="330"/>
      <c r="AQ107" s="330"/>
    </row>
    <row r="108" spans="1:43" s="1" customFormat="1" ht="22.5" customHeight="1" x14ac:dyDescent="0.2">
      <c r="E108" s="304"/>
      <c r="F108" s="305"/>
      <c r="G108" s="305"/>
      <c r="H108" s="305"/>
      <c r="I108" s="305"/>
      <c r="J108" s="305"/>
      <c r="K108" s="305"/>
      <c r="L108" s="305"/>
      <c r="M108" s="305"/>
      <c r="N108" s="305"/>
      <c r="O108" s="306"/>
      <c r="P108" s="345" t="s">
        <v>460</v>
      </c>
      <c r="Q108" s="346"/>
      <c r="R108" s="346"/>
      <c r="S108" s="346"/>
      <c r="T108" s="346"/>
      <c r="U108" s="346"/>
      <c r="V108" s="1012" t="str">
        <f>B117</f>
        <v>นาง</v>
      </c>
      <c r="W108" s="1012"/>
      <c r="X108" s="1013" t="str">
        <f>C117</f>
        <v>มะลิ</v>
      </c>
      <c r="Y108" s="1013"/>
      <c r="Z108" s="1013" t="str">
        <f>D117</f>
        <v>ดวงตะขบ</v>
      </c>
      <c r="AA108" s="1013"/>
      <c r="AB108" s="1013"/>
      <c r="AC108" s="1014"/>
      <c r="AD108" s="345" t="s">
        <v>461</v>
      </c>
      <c r="AE108" s="730"/>
      <c r="AF108" s="346"/>
      <c r="AG108" s="745" t="str">
        <f>B117</f>
        <v>นาง</v>
      </c>
      <c r="AH108" s="731" t="str">
        <f>C117</f>
        <v>มะลิ</v>
      </c>
      <c r="AI108" s="346"/>
      <c r="AJ108" s="346" t="str">
        <f>D117</f>
        <v>ดวงตะขบ</v>
      </c>
      <c r="AK108" s="346"/>
      <c r="AL108" s="346"/>
      <c r="AM108" s="346"/>
      <c r="AN108" s="347"/>
      <c r="AO108" s="308"/>
      <c r="AP108" s="308"/>
      <c r="AQ108" s="308"/>
    </row>
    <row r="109" spans="1:43" s="1" customFormat="1" ht="22.5" customHeight="1" x14ac:dyDescent="0.2">
      <c r="E109" s="304"/>
      <c r="F109" s="305"/>
      <c r="G109" s="305"/>
      <c r="H109" s="305"/>
      <c r="I109" s="305"/>
      <c r="J109" s="305"/>
      <c r="K109" s="305"/>
      <c r="L109" s="305"/>
      <c r="M109" s="305"/>
      <c r="N109" s="305"/>
      <c r="O109" s="306"/>
      <c r="P109" s="307" t="s">
        <v>462</v>
      </c>
      <c r="Q109" s="308"/>
      <c r="R109" s="308"/>
      <c r="S109" s="1007" t="str">
        <f>E117</f>
        <v>342</v>
      </c>
      <c r="T109" s="1008"/>
      <c r="U109" s="310" t="str">
        <f>F117</f>
        <v>หมู่ที่</v>
      </c>
      <c r="V109" s="1009">
        <f>G117</f>
        <v>2</v>
      </c>
      <c r="W109" s="1009"/>
      <c r="X109" s="308"/>
      <c r="Y109" s="311"/>
      <c r="Z109" s="312" t="str">
        <f>H117</f>
        <v>ถนน</v>
      </c>
      <c r="AA109" s="313"/>
      <c r="AB109" s="308"/>
      <c r="AC109" s="309"/>
      <c r="AD109" s="307" t="s">
        <v>462</v>
      </c>
      <c r="AE109" s="728"/>
      <c r="AF109" s="728"/>
      <c r="AG109" s="314" t="str">
        <f>E117</f>
        <v>342</v>
      </c>
      <c r="AH109" s="308"/>
      <c r="AI109" s="315" t="str">
        <f>F117</f>
        <v>หมู่ที่</v>
      </c>
      <c r="AJ109" s="727">
        <f>G117</f>
        <v>2</v>
      </c>
      <c r="AK109" s="308"/>
      <c r="AL109" s="315" t="str">
        <f>H117</f>
        <v>ถนน</v>
      </c>
      <c r="AM109" s="308"/>
      <c r="AN109" s="309"/>
      <c r="AO109" s="308"/>
      <c r="AP109" s="308"/>
      <c r="AQ109" s="308"/>
    </row>
    <row r="110" spans="1:43" s="1" customFormat="1" ht="22.5" customHeight="1" x14ac:dyDescent="0.2">
      <c r="E110" s="304"/>
      <c r="F110" s="305"/>
      <c r="G110" s="305"/>
      <c r="H110" s="305"/>
      <c r="I110" s="305"/>
      <c r="J110" s="305"/>
      <c r="K110" s="305"/>
      <c r="L110" s="305"/>
      <c r="M110" s="305"/>
      <c r="N110" s="305"/>
      <c r="O110" s="306"/>
      <c r="P110" s="307" t="s">
        <v>463</v>
      </c>
      <c r="Q110" s="308"/>
      <c r="R110" s="308"/>
      <c r="S110" s="308"/>
      <c r="T110" s="308"/>
      <c r="U110" s="1009" t="str">
        <f>I117</f>
        <v>ตำบลตะขบ</v>
      </c>
      <c r="V110" s="993"/>
      <c r="W110" s="993"/>
      <c r="X110" s="993"/>
      <c r="Y110" s="312"/>
      <c r="Z110" s="315" t="str">
        <f>J117</f>
        <v>อำเภอปักธงชัย</v>
      </c>
      <c r="AA110" s="313"/>
      <c r="AB110" s="308"/>
      <c r="AC110" s="308"/>
      <c r="AD110" s="307" t="s">
        <v>463</v>
      </c>
      <c r="AE110" s="728"/>
      <c r="AF110" s="308"/>
      <c r="AG110" s="308"/>
      <c r="AH110" s="308"/>
      <c r="AI110" s="315" t="str">
        <f>I117</f>
        <v>ตำบลตะขบ</v>
      </c>
      <c r="AJ110" s="308"/>
      <c r="AK110" s="308"/>
      <c r="AL110" s="315" t="str">
        <f>J117</f>
        <v>อำเภอปักธงชัย</v>
      </c>
      <c r="AM110" s="308"/>
      <c r="AN110" s="309"/>
      <c r="AO110" s="308"/>
      <c r="AP110" s="308"/>
      <c r="AQ110" s="308"/>
    </row>
    <row r="111" spans="1:43" s="1" customFormat="1" ht="22.5" customHeight="1" x14ac:dyDescent="0.2">
      <c r="E111" s="304"/>
      <c r="F111" s="305"/>
      <c r="G111" s="305"/>
      <c r="H111" s="305"/>
      <c r="I111" s="305"/>
      <c r="J111" s="305"/>
      <c r="K111" s="305"/>
      <c r="L111" s="305"/>
      <c r="M111" s="305"/>
      <c r="N111" s="305"/>
      <c r="O111" s="306"/>
      <c r="P111" s="316" t="str">
        <f>K117</f>
        <v>จังหวัดนครราชสีมา</v>
      </c>
      <c r="Q111" s="317"/>
      <c r="R111" s="317"/>
      <c r="S111" s="317"/>
      <c r="T111" s="317"/>
      <c r="U111" s="317" t="s">
        <v>464</v>
      </c>
      <c r="V111" s="317"/>
      <c r="W111" s="317"/>
      <c r="X111" s="317"/>
      <c r="Y111" s="318"/>
      <c r="Z111" s="317"/>
      <c r="AA111" s="319"/>
      <c r="AB111" s="317"/>
      <c r="AC111" s="317"/>
      <c r="AD111" s="316" t="str">
        <f>K117</f>
        <v>จังหวัดนครราชสีมา</v>
      </c>
      <c r="AE111" s="744"/>
      <c r="AF111" s="317"/>
      <c r="AG111" s="317"/>
      <c r="AH111" s="317"/>
      <c r="AI111" s="317" t="s">
        <v>464</v>
      </c>
      <c r="AJ111" s="317"/>
      <c r="AK111" s="317"/>
      <c r="AL111" s="317"/>
      <c r="AM111" s="317"/>
      <c r="AN111" s="320"/>
      <c r="AO111" s="308"/>
      <c r="AP111" s="317"/>
      <c r="AQ111" s="317"/>
    </row>
    <row r="112" spans="1:43" s="323" customFormat="1" ht="22.5" customHeight="1" x14ac:dyDescent="0.2">
      <c r="A112" s="753"/>
      <c r="B112" s="753"/>
      <c r="C112" s="753"/>
      <c r="D112" s="753"/>
      <c r="E112" s="9"/>
      <c r="F112" s="321"/>
      <c r="G112" s="321"/>
      <c r="H112" s="321"/>
      <c r="I112" s="321"/>
      <c r="J112" s="321"/>
      <c r="K112" s="321"/>
      <c r="L112" s="321"/>
      <c r="M112" s="321"/>
      <c r="N112" s="321"/>
      <c r="O112" s="306"/>
      <c r="P112" s="1004" t="s">
        <v>5</v>
      </c>
      <c r="Q112" s="1005"/>
      <c r="R112" s="1005"/>
      <c r="S112" s="1005"/>
      <c r="T112" s="1005"/>
      <c r="U112" s="1005"/>
      <c r="V112" s="1005"/>
      <c r="W112" s="1005"/>
      <c r="X112" s="1005"/>
      <c r="Y112" s="1005"/>
      <c r="Z112" s="1005"/>
      <c r="AA112" s="1005"/>
      <c r="AB112" s="1005"/>
      <c r="AC112" s="1006"/>
      <c r="AD112" s="1004" t="s">
        <v>6</v>
      </c>
      <c r="AE112" s="1005"/>
      <c r="AF112" s="1005"/>
      <c r="AG112" s="1005"/>
      <c r="AH112" s="1005"/>
      <c r="AI112" s="1005"/>
      <c r="AJ112" s="1005"/>
      <c r="AK112" s="1005"/>
      <c r="AL112" s="1005"/>
      <c r="AM112" s="1005"/>
      <c r="AN112" s="1006"/>
      <c r="AO112" s="322"/>
    </row>
    <row r="113" spans="1:43" s="323" customFormat="1" ht="39" customHeight="1" x14ac:dyDescent="0.2">
      <c r="A113" s="753"/>
      <c r="B113" s="753"/>
      <c r="C113" s="753"/>
      <c r="D113" s="753"/>
      <c r="E113" s="9"/>
      <c r="F113" s="321"/>
      <c r="G113" s="321"/>
      <c r="H113" s="321"/>
      <c r="I113" s="321"/>
      <c r="J113" s="321"/>
      <c r="K113" s="321"/>
      <c r="L113" s="321"/>
      <c r="M113" s="321"/>
      <c r="N113" s="321"/>
      <c r="O113" s="306"/>
      <c r="P113" s="995" t="s">
        <v>7</v>
      </c>
      <c r="Q113" s="995" t="s">
        <v>8</v>
      </c>
      <c r="R113" s="995" t="s">
        <v>9</v>
      </c>
      <c r="S113" s="1010" t="s">
        <v>10</v>
      </c>
      <c r="T113" s="1011"/>
      <c r="U113" s="995" t="s">
        <v>11</v>
      </c>
      <c r="V113" s="1004" t="s">
        <v>12</v>
      </c>
      <c r="W113" s="1005"/>
      <c r="X113" s="1006"/>
      <c r="Y113" s="1004" t="s">
        <v>13</v>
      </c>
      <c r="Z113" s="1005"/>
      <c r="AA113" s="1005"/>
      <c r="AB113" s="1005"/>
      <c r="AC113" s="1006"/>
      <c r="AD113" s="995" t="s">
        <v>7</v>
      </c>
      <c r="AE113" s="995" t="s">
        <v>14</v>
      </c>
      <c r="AF113" s="995" t="s">
        <v>15</v>
      </c>
      <c r="AG113" s="995" t="s">
        <v>16</v>
      </c>
      <c r="AH113" s="1021" t="s">
        <v>17</v>
      </c>
      <c r="AI113" s="1004" t="s">
        <v>18</v>
      </c>
      <c r="AJ113" s="1005"/>
      <c r="AK113" s="1005"/>
      <c r="AL113" s="1006"/>
      <c r="AM113" s="995" t="s">
        <v>19</v>
      </c>
      <c r="AN113" s="995" t="s">
        <v>20</v>
      </c>
      <c r="AO113" s="747"/>
      <c r="AP113" s="995" t="s">
        <v>19</v>
      </c>
      <c r="AQ113" s="995" t="s">
        <v>19</v>
      </c>
    </row>
    <row r="114" spans="1:43" s="323" customFormat="1" ht="39" customHeight="1" x14ac:dyDescent="0.2">
      <c r="A114" s="753"/>
      <c r="B114" s="753"/>
      <c r="C114" s="753"/>
      <c r="D114" s="753"/>
      <c r="E114" s="9"/>
      <c r="F114" s="321"/>
      <c r="G114" s="321"/>
      <c r="H114" s="321"/>
      <c r="I114" s="321"/>
      <c r="J114" s="321"/>
      <c r="K114" s="321"/>
      <c r="L114" s="321"/>
      <c r="M114" s="321"/>
      <c r="N114" s="321"/>
      <c r="O114" s="306"/>
      <c r="P114" s="996"/>
      <c r="Q114" s="996"/>
      <c r="R114" s="996"/>
      <c r="S114" s="995" t="s">
        <v>21</v>
      </c>
      <c r="T114" s="995" t="s">
        <v>22</v>
      </c>
      <c r="U114" s="996"/>
      <c r="V114" s="1015" t="s">
        <v>23</v>
      </c>
      <c r="W114" s="1015" t="s">
        <v>24</v>
      </c>
      <c r="X114" s="1015" t="s">
        <v>25</v>
      </c>
      <c r="Y114" s="1018" t="s">
        <v>26</v>
      </c>
      <c r="Z114" s="995" t="s">
        <v>27</v>
      </c>
      <c r="AA114" s="995" t="s">
        <v>28</v>
      </c>
      <c r="AB114" s="995" t="s">
        <v>29</v>
      </c>
      <c r="AC114" s="995" t="s">
        <v>30</v>
      </c>
      <c r="AD114" s="996"/>
      <c r="AE114" s="996"/>
      <c r="AF114" s="996"/>
      <c r="AG114" s="996"/>
      <c r="AH114" s="1022"/>
      <c r="AI114" s="995" t="s">
        <v>31</v>
      </c>
      <c r="AJ114" s="998" t="s">
        <v>27</v>
      </c>
      <c r="AK114" s="1001" t="s">
        <v>28</v>
      </c>
      <c r="AL114" s="995" t="s">
        <v>29</v>
      </c>
      <c r="AM114" s="996"/>
      <c r="AN114" s="996"/>
      <c r="AO114" s="747"/>
      <c r="AP114" s="996"/>
      <c r="AQ114" s="996"/>
    </row>
    <row r="115" spans="1:43" s="323" customFormat="1" ht="39" customHeight="1" x14ac:dyDescent="0.2">
      <c r="A115" s="753"/>
      <c r="B115" s="753"/>
      <c r="C115" s="753"/>
      <c r="D115" s="753"/>
      <c r="E115" s="9"/>
      <c r="F115" s="321"/>
      <c r="G115" s="321"/>
      <c r="H115" s="321"/>
      <c r="I115" s="321"/>
      <c r="J115" s="321"/>
      <c r="K115" s="321"/>
      <c r="L115" s="321"/>
      <c r="M115" s="321"/>
      <c r="N115" s="321"/>
      <c r="O115" s="306"/>
      <c r="P115" s="996"/>
      <c r="Q115" s="996"/>
      <c r="R115" s="996"/>
      <c r="S115" s="996"/>
      <c r="T115" s="996"/>
      <c r="U115" s="996"/>
      <c r="V115" s="1016"/>
      <c r="W115" s="1016"/>
      <c r="X115" s="1016"/>
      <c r="Y115" s="1019"/>
      <c r="Z115" s="996"/>
      <c r="AA115" s="996"/>
      <c r="AB115" s="996"/>
      <c r="AC115" s="996"/>
      <c r="AD115" s="996"/>
      <c r="AE115" s="996"/>
      <c r="AF115" s="996"/>
      <c r="AG115" s="996"/>
      <c r="AH115" s="1022"/>
      <c r="AI115" s="996"/>
      <c r="AJ115" s="999"/>
      <c r="AK115" s="1002"/>
      <c r="AL115" s="996"/>
      <c r="AM115" s="996"/>
      <c r="AN115" s="996"/>
      <c r="AO115" s="747"/>
      <c r="AP115" s="996"/>
      <c r="AQ115" s="996"/>
    </row>
    <row r="116" spans="1:43" s="323" customFormat="1" ht="39" customHeight="1" x14ac:dyDescent="0.2">
      <c r="A116" s="753" t="s">
        <v>465</v>
      </c>
      <c r="B116" s="753" t="s">
        <v>466</v>
      </c>
      <c r="C116" s="753" t="s">
        <v>467</v>
      </c>
      <c r="D116" s="753" t="s">
        <v>468</v>
      </c>
      <c r="E116" s="9" t="s">
        <v>486</v>
      </c>
      <c r="F116" s="749"/>
      <c r="G116" s="749" t="s">
        <v>470</v>
      </c>
      <c r="H116" s="749" t="s">
        <v>471</v>
      </c>
      <c r="I116" s="749" t="s">
        <v>472</v>
      </c>
      <c r="J116" s="749" t="s">
        <v>473</v>
      </c>
      <c r="K116" s="749" t="s">
        <v>474</v>
      </c>
      <c r="L116" s="749" t="s">
        <v>475</v>
      </c>
      <c r="M116" s="9" t="s">
        <v>476</v>
      </c>
      <c r="N116" s="321" t="s">
        <v>477</v>
      </c>
      <c r="O116" s="306" t="s">
        <v>478</v>
      </c>
      <c r="P116" s="997"/>
      <c r="Q116" s="997"/>
      <c r="R116" s="997"/>
      <c r="S116" s="997"/>
      <c r="T116" s="997"/>
      <c r="U116" s="997"/>
      <c r="V116" s="1017"/>
      <c r="W116" s="1017"/>
      <c r="X116" s="1017"/>
      <c r="Y116" s="1020"/>
      <c r="Z116" s="997"/>
      <c r="AA116" s="997"/>
      <c r="AB116" s="997"/>
      <c r="AC116" s="997"/>
      <c r="AD116" s="997"/>
      <c r="AE116" s="997"/>
      <c r="AF116" s="997"/>
      <c r="AG116" s="997"/>
      <c r="AH116" s="1023"/>
      <c r="AI116" s="997"/>
      <c r="AJ116" s="1000"/>
      <c r="AK116" s="1003"/>
      <c r="AL116" s="997"/>
      <c r="AM116" s="997"/>
      <c r="AN116" s="997"/>
      <c r="AO116" s="747"/>
      <c r="AP116" s="997"/>
      <c r="AQ116" s="997"/>
    </row>
    <row r="117" spans="1:43" s="337" customFormat="1" ht="75.75" customHeight="1" x14ac:dyDescent="0.2">
      <c r="A117" s="324"/>
      <c r="B117" s="324" t="s">
        <v>487</v>
      </c>
      <c r="C117" s="324" t="s">
        <v>502</v>
      </c>
      <c r="D117" s="324" t="s">
        <v>503</v>
      </c>
      <c r="E117" s="325" t="s">
        <v>51</v>
      </c>
      <c r="F117" s="326" t="s">
        <v>482</v>
      </c>
      <c r="G117" s="326">
        <v>2</v>
      </c>
      <c r="H117" s="326" t="s">
        <v>471</v>
      </c>
      <c r="I117" s="327" t="s">
        <v>483</v>
      </c>
      <c r="J117" s="327" t="s">
        <v>484</v>
      </c>
      <c r="K117" s="327" t="s">
        <v>485</v>
      </c>
      <c r="L117" s="328">
        <v>30150</v>
      </c>
      <c r="M117" s="326"/>
      <c r="N117" s="326"/>
      <c r="O117" s="329"/>
      <c r="P117" s="339">
        <v>18</v>
      </c>
      <c r="Q117" s="339" t="s">
        <v>32</v>
      </c>
      <c r="R117" s="339">
        <v>32135</v>
      </c>
      <c r="S117" s="339">
        <v>133</v>
      </c>
      <c r="T117" s="339">
        <v>1865</v>
      </c>
      <c r="U117" s="339" t="s">
        <v>33</v>
      </c>
      <c r="V117" s="339">
        <v>0</v>
      </c>
      <c r="W117" s="339">
        <v>0</v>
      </c>
      <c r="X117" s="339">
        <v>42</v>
      </c>
      <c r="Y117" s="340">
        <v>38.07</v>
      </c>
      <c r="Z117" s="339"/>
      <c r="AA117" s="340">
        <v>3.93</v>
      </c>
      <c r="AB117" s="339"/>
      <c r="AC117" s="341"/>
      <c r="AD117" s="339">
        <v>1</v>
      </c>
      <c r="AE117" s="342" t="s">
        <v>51</v>
      </c>
      <c r="AF117" s="366" t="s">
        <v>52</v>
      </c>
      <c r="AG117" s="366" t="s">
        <v>44</v>
      </c>
      <c r="AH117" s="343">
        <v>15.75</v>
      </c>
      <c r="AI117" s="340"/>
      <c r="AJ117" s="343"/>
      <c r="AK117" s="340">
        <v>15.75</v>
      </c>
      <c r="AL117" s="339"/>
      <c r="AM117" s="339">
        <v>25</v>
      </c>
      <c r="AN117" s="341" t="s">
        <v>53</v>
      </c>
      <c r="AO117" s="336"/>
      <c r="AP117" s="339"/>
      <c r="AQ117" s="339"/>
    </row>
    <row r="118" spans="1:43" s="1" customFormat="1" ht="22.5" customHeight="1" x14ac:dyDescent="0.2">
      <c r="E118" s="304"/>
      <c r="F118" s="305"/>
      <c r="G118" s="305"/>
      <c r="H118" s="305"/>
      <c r="I118" s="305"/>
      <c r="J118" s="305"/>
      <c r="K118" s="305"/>
      <c r="L118" s="305"/>
      <c r="M118" s="305"/>
      <c r="N118" s="305"/>
      <c r="O118" s="306"/>
      <c r="P118" s="307" t="s">
        <v>460</v>
      </c>
      <c r="Q118" s="308"/>
      <c r="R118" s="308"/>
      <c r="S118" s="308"/>
      <c r="T118" s="308"/>
      <c r="U118" s="308"/>
      <c r="V118" s="992" t="str">
        <f>B127</f>
        <v>นาง</v>
      </c>
      <c r="W118" s="992"/>
      <c r="X118" s="993" t="str">
        <f>C127</f>
        <v>สงัด</v>
      </c>
      <c r="Y118" s="993"/>
      <c r="Z118" s="993" t="str">
        <f>D127</f>
        <v>อ้มพรมราช</v>
      </c>
      <c r="AA118" s="993"/>
      <c r="AB118" s="993"/>
      <c r="AC118" s="994"/>
      <c r="AD118" s="307" t="s">
        <v>461</v>
      </c>
      <c r="AE118" s="728"/>
      <c r="AF118" s="308"/>
      <c r="AG118" s="748" t="str">
        <f>B127</f>
        <v>นาง</v>
      </c>
      <c r="AH118" s="740" t="str">
        <f>C127</f>
        <v>สงัด</v>
      </c>
      <c r="AI118" s="308"/>
      <c r="AJ118" s="308" t="str">
        <f>D127</f>
        <v>อ้มพรมราช</v>
      </c>
      <c r="AK118" s="308"/>
      <c r="AL118" s="308"/>
      <c r="AM118" s="308"/>
      <c r="AN118" s="309"/>
      <c r="AO118" s="308"/>
      <c r="AP118" s="308"/>
      <c r="AQ118" s="308"/>
    </row>
    <row r="119" spans="1:43" s="1" customFormat="1" ht="22.5" customHeight="1" x14ac:dyDescent="0.2">
      <c r="E119" s="304"/>
      <c r="F119" s="305"/>
      <c r="G119" s="305"/>
      <c r="H119" s="305"/>
      <c r="I119" s="305"/>
      <c r="J119" s="305"/>
      <c r="K119" s="305"/>
      <c r="L119" s="305"/>
      <c r="M119" s="305"/>
      <c r="N119" s="305"/>
      <c r="O119" s="306"/>
      <c r="P119" s="307" t="s">
        <v>462</v>
      </c>
      <c r="Q119" s="308"/>
      <c r="R119" s="308"/>
      <c r="S119" s="1007" t="str">
        <f>E127</f>
        <v>121</v>
      </c>
      <c r="T119" s="1008"/>
      <c r="U119" s="310" t="str">
        <f>F127</f>
        <v>หมู่ที่</v>
      </c>
      <c r="V119" s="1009">
        <f>G127</f>
        <v>2</v>
      </c>
      <c r="W119" s="1009"/>
      <c r="X119" s="308"/>
      <c r="Y119" s="311"/>
      <c r="Z119" s="312" t="str">
        <f>H127</f>
        <v>ถนน</v>
      </c>
      <c r="AA119" s="313"/>
      <c r="AB119" s="308"/>
      <c r="AC119" s="309"/>
      <c r="AD119" s="307" t="s">
        <v>462</v>
      </c>
      <c r="AE119" s="728"/>
      <c r="AF119" s="728"/>
      <c r="AG119" s="314" t="str">
        <f>E127</f>
        <v>121</v>
      </c>
      <c r="AH119" s="308"/>
      <c r="AI119" s="315" t="str">
        <f>F127</f>
        <v>หมู่ที่</v>
      </c>
      <c r="AJ119" s="727">
        <f>G127</f>
        <v>2</v>
      </c>
      <c r="AK119" s="308"/>
      <c r="AL119" s="315" t="str">
        <f>H127</f>
        <v>ถนน</v>
      </c>
      <c r="AM119" s="308"/>
      <c r="AN119" s="309"/>
      <c r="AO119" s="308"/>
      <c r="AP119" s="308"/>
      <c r="AQ119" s="308"/>
    </row>
    <row r="120" spans="1:43" s="1" customFormat="1" ht="22.5" customHeight="1" x14ac:dyDescent="0.2">
      <c r="E120" s="304"/>
      <c r="F120" s="305"/>
      <c r="G120" s="305"/>
      <c r="H120" s="305"/>
      <c r="I120" s="305"/>
      <c r="J120" s="305"/>
      <c r="K120" s="305"/>
      <c r="L120" s="305"/>
      <c r="M120" s="305"/>
      <c r="N120" s="305"/>
      <c r="O120" s="306"/>
      <c r="P120" s="307" t="s">
        <v>463</v>
      </c>
      <c r="Q120" s="308"/>
      <c r="R120" s="308"/>
      <c r="S120" s="308"/>
      <c r="T120" s="308"/>
      <c r="U120" s="1009" t="str">
        <f>I127</f>
        <v>ตำบลตะขบ</v>
      </c>
      <c r="V120" s="993"/>
      <c r="W120" s="993"/>
      <c r="X120" s="993"/>
      <c r="Y120" s="312"/>
      <c r="Z120" s="315" t="str">
        <f>J127</f>
        <v>อำเภอปักธงชัย</v>
      </c>
      <c r="AA120" s="313"/>
      <c r="AB120" s="308"/>
      <c r="AC120" s="308"/>
      <c r="AD120" s="307" t="s">
        <v>463</v>
      </c>
      <c r="AE120" s="728"/>
      <c r="AF120" s="308"/>
      <c r="AG120" s="308"/>
      <c r="AH120" s="308"/>
      <c r="AI120" s="315" t="str">
        <f>I127</f>
        <v>ตำบลตะขบ</v>
      </c>
      <c r="AJ120" s="308"/>
      <c r="AK120" s="308"/>
      <c r="AL120" s="315" t="str">
        <f>J127</f>
        <v>อำเภอปักธงชัย</v>
      </c>
      <c r="AM120" s="308"/>
      <c r="AN120" s="309"/>
      <c r="AO120" s="308"/>
      <c r="AP120" s="308"/>
      <c r="AQ120" s="308"/>
    </row>
    <row r="121" spans="1:43" s="1" customFormat="1" ht="22.5" customHeight="1" x14ac:dyDescent="0.2">
      <c r="E121" s="304"/>
      <c r="F121" s="305"/>
      <c r="G121" s="305"/>
      <c r="H121" s="305"/>
      <c r="I121" s="305"/>
      <c r="J121" s="305"/>
      <c r="K121" s="305"/>
      <c r="L121" s="305"/>
      <c r="M121" s="305"/>
      <c r="N121" s="305"/>
      <c r="O121" s="306"/>
      <c r="P121" s="316" t="str">
        <f>K127</f>
        <v>จังหวัดนครราชสีมา</v>
      </c>
      <c r="Q121" s="317"/>
      <c r="R121" s="317"/>
      <c r="S121" s="317"/>
      <c r="T121" s="317"/>
      <c r="U121" s="317" t="s">
        <v>464</v>
      </c>
      <c r="V121" s="317"/>
      <c r="W121" s="317"/>
      <c r="X121" s="317"/>
      <c r="Y121" s="318"/>
      <c r="Z121" s="317"/>
      <c r="AA121" s="319"/>
      <c r="AB121" s="317"/>
      <c r="AC121" s="317"/>
      <c r="AD121" s="316" t="str">
        <f>K127</f>
        <v>จังหวัดนครราชสีมา</v>
      </c>
      <c r="AE121" s="744"/>
      <c r="AF121" s="317"/>
      <c r="AG121" s="317"/>
      <c r="AH121" s="317"/>
      <c r="AI121" s="317" t="s">
        <v>464</v>
      </c>
      <c r="AJ121" s="317"/>
      <c r="AK121" s="317"/>
      <c r="AL121" s="317"/>
      <c r="AM121" s="317"/>
      <c r="AN121" s="320"/>
      <c r="AO121" s="308"/>
      <c r="AP121" s="317"/>
      <c r="AQ121" s="317"/>
    </row>
    <row r="122" spans="1:43" s="323" customFormat="1" ht="22.5" customHeight="1" x14ac:dyDescent="0.2">
      <c r="A122" s="753"/>
      <c r="B122" s="753"/>
      <c r="C122" s="753"/>
      <c r="D122" s="753"/>
      <c r="E122" s="9"/>
      <c r="F122" s="321"/>
      <c r="G122" s="321"/>
      <c r="H122" s="321"/>
      <c r="I122" s="321"/>
      <c r="J122" s="321"/>
      <c r="K122" s="321"/>
      <c r="L122" s="321"/>
      <c r="M122" s="321"/>
      <c r="N122" s="321"/>
      <c r="O122" s="306"/>
      <c r="P122" s="1004" t="s">
        <v>5</v>
      </c>
      <c r="Q122" s="1005"/>
      <c r="R122" s="1005"/>
      <c r="S122" s="1005"/>
      <c r="T122" s="1005"/>
      <c r="U122" s="1005"/>
      <c r="V122" s="1005"/>
      <c r="W122" s="1005"/>
      <c r="X122" s="1005"/>
      <c r="Y122" s="1005"/>
      <c r="Z122" s="1005"/>
      <c r="AA122" s="1005"/>
      <c r="AB122" s="1005"/>
      <c r="AC122" s="1006"/>
      <c r="AD122" s="1004" t="s">
        <v>6</v>
      </c>
      <c r="AE122" s="1005"/>
      <c r="AF122" s="1005"/>
      <c r="AG122" s="1005"/>
      <c r="AH122" s="1005"/>
      <c r="AI122" s="1005"/>
      <c r="AJ122" s="1005"/>
      <c r="AK122" s="1005"/>
      <c r="AL122" s="1005"/>
      <c r="AM122" s="1005"/>
      <c r="AN122" s="1006"/>
      <c r="AO122" s="322"/>
    </row>
    <row r="123" spans="1:43" s="323" customFormat="1" ht="39" customHeight="1" x14ac:dyDescent="0.2">
      <c r="A123" s="753"/>
      <c r="B123" s="753"/>
      <c r="C123" s="753"/>
      <c r="D123" s="753"/>
      <c r="E123" s="9"/>
      <c r="F123" s="321"/>
      <c r="G123" s="321"/>
      <c r="H123" s="321"/>
      <c r="I123" s="321"/>
      <c r="J123" s="321"/>
      <c r="K123" s="321"/>
      <c r="L123" s="321"/>
      <c r="M123" s="321"/>
      <c r="N123" s="321"/>
      <c r="O123" s="306"/>
      <c r="P123" s="995" t="s">
        <v>7</v>
      </c>
      <c r="Q123" s="995" t="s">
        <v>8</v>
      </c>
      <c r="R123" s="995" t="s">
        <v>9</v>
      </c>
      <c r="S123" s="1010" t="s">
        <v>10</v>
      </c>
      <c r="T123" s="1011"/>
      <c r="U123" s="995" t="s">
        <v>11</v>
      </c>
      <c r="V123" s="1004" t="s">
        <v>12</v>
      </c>
      <c r="W123" s="1005"/>
      <c r="X123" s="1006"/>
      <c r="Y123" s="1004" t="s">
        <v>13</v>
      </c>
      <c r="Z123" s="1005"/>
      <c r="AA123" s="1005"/>
      <c r="AB123" s="1005"/>
      <c r="AC123" s="1006"/>
      <c r="AD123" s="995" t="s">
        <v>7</v>
      </c>
      <c r="AE123" s="995" t="s">
        <v>14</v>
      </c>
      <c r="AF123" s="995" t="s">
        <v>15</v>
      </c>
      <c r="AG123" s="995" t="s">
        <v>16</v>
      </c>
      <c r="AH123" s="1021" t="s">
        <v>17</v>
      </c>
      <c r="AI123" s="1004" t="s">
        <v>18</v>
      </c>
      <c r="AJ123" s="1005"/>
      <c r="AK123" s="1005"/>
      <c r="AL123" s="1006"/>
      <c r="AM123" s="995" t="s">
        <v>19</v>
      </c>
      <c r="AN123" s="995" t="s">
        <v>20</v>
      </c>
      <c r="AO123" s="747"/>
      <c r="AP123" s="995" t="s">
        <v>19</v>
      </c>
      <c r="AQ123" s="995" t="s">
        <v>19</v>
      </c>
    </row>
    <row r="124" spans="1:43" s="323" customFormat="1" ht="39" customHeight="1" x14ac:dyDescent="0.2">
      <c r="A124" s="753"/>
      <c r="B124" s="753"/>
      <c r="C124" s="753"/>
      <c r="D124" s="753"/>
      <c r="E124" s="9"/>
      <c r="F124" s="321"/>
      <c r="G124" s="321"/>
      <c r="H124" s="321"/>
      <c r="I124" s="321"/>
      <c r="J124" s="321"/>
      <c r="K124" s="321"/>
      <c r="L124" s="321"/>
      <c r="M124" s="321"/>
      <c r="N124" s="321"/>
      <c r="O124" s="306"/>
      <c r="P124" s="996"/>
      <c r="Q124" s="996"/>
      <c r="R124" s="996"/>
      <c r="S124" s="995" t="s">
        <v>21</v>
      </c>
      <c r="T124" s="995" t="s">
        <v>22</v>
      </c>
      <c r="U124" s="996"/>
      <c r="V124" s="1015" t="s">
        <v>23</v>
      </c>
      <c r="W124" s="1015" t="s">
        <v>24</v>
      </c>
      <c r="X124" s="1015" t="s">
        <v>25</v>
      </c>
      <c r="Y124" s="1018" t="s">
        <v>26</v>
      </c>
      <c r="Z124" s="995" t="s">
        <v>27</v>
      </c>
      <c r="AA124" s="995" t="s">
        <v>28</v>
      </c>
      <c r="AB124" s="995" t="s">
        <v>29</v>
      </c>
      <c r="AC124" s="995" t="s">
        <v>30</v>
      </c>
      <c r="AD124" s="996"/>
      <c r="AE124" s="996"/>
      <c r="AF124" s="996"/>
      <c r="AG124" s="996"/>
      <c r="AH124" s="1022"/>
      <c r="AI124" s="995" t="s">
        <v>31</v>
      </c>
      <c r="AJ124" s="998" t="s">
        <v>27</v>
      </c>
      <c r="AK124" s="1001" t="s">
        <v>28</v>
      </c>
      <c r="AL124" s="995" t="s">
        <v>29</v>
      </c>
      <c r="AM124" s="996"/>
      <c r="AN124" s="996"/>
      <c r="AO124" s="747"/>
      <c r="AP124" s="996"/>
      <c r="AQ124" s="996"/>
    </row>
    <row r="125" spans="1:43" s="323" customFormat="1" ht="39" customHeight="1" x14ac:dyDescent="0.2">
      <c r="A125" s="753"/>
      <c r="B125" s="753"/>
      <c r="C125" s="753"/>
      <c r="D125" s="753"/>
      <c r="E125" s="9"/>
      <c r="F125" s="321"/>
      <c r="G125" s="321"/>
      <c r="H125" s="321"/>
      <c r="I125" s="321"/>
      <c r="J125" s="321"/>
      <c r="K125" s="321"/>
      <c r="L125" s="321"/>
      <c r="M125" s="321"/>
      <c r="N125" s="321"/>
      <c r="O125" s="306"/>
      <c r="P125" s="996"/>
      <c r="Q125" s="996"/>
      <c r="R125" s="996"/>
      <c r="S125" s="996"/>
      <c r="T125" s="996"/>
      <c r="U125" s="996"/>
      <c r="V125" s="1016"/>
      <c r="W125" s="1016"/>
      <c r="X125" s="1016"/>
      <c r="Y125" s="1019"/>
      <c r="Z125" s="996"/>
      <c r="AA125" s="996"/>
      <c r="AB125" s="996"/>
      <c r="AC125" s="996"/>
      <c r="AD125" s="996"/>
      <c r="AE125" s="996"/>
      <c r="AF125" s="996"/>
      <c r="AG125" s="996"/>
      <c r="AH125" s="1022"/>
      <c r="AI125" s="996"/>
      <c r="AJ125" s="999"/>
      <c r="AK125" s="1002"/>
      <c r="AL125" s="996"/>
      <c r="AM125" s="996"/>
      <c r="AN125" s="996"/>
      <c r="AO125" s="747"/>
      <c r="AP125" s="996"/>
      <c r="AQ125" s="996"/>
    </row>
    <row r="126" spans="1:43" s="323" customFormat="1" ht="39" customHeight="1" x14ac:dyDescent="0.2">
      <c r="A126" s="753" t="s">
        <v>465</v>
      </c>
      <c r="B126" s="753" t="s">
        <v>466</v>
      </c>
      <c r="C126" s="753" t="s">
        <v>467</v>
      </c>
      <c r="D126" s="753" t="s">
        <v>468</v>
      </c>
      <c r="E126" s="9" t="s">
        <v>486</v>
      </c>
      <c r="F126" s="749"/>
      <c r="G126" s="749" t="s">
        <v>470</v>
      </c>
      <c r="H126" s="749" t="s">
        <v>471</v>
      </c>
      <c r="I126" s="749" t="s">
        <v>472</v>
      </c>
      <c r="J126" s="749" t="s">
        <v>473</v>
      </c>
      <c r="K126" s="749" t="s">
        <v>474</v>
      </c>
      <c r="L126" s="749" t="s">
        <v>475</v>
      </c>
      <c r="M126" s="9" t="s">
        <v>476</v>
      </c>
      <c r="N126" s="321" t="s">
        <v>477</v>
      </c>
      <c r="O126" s="306" t="s">
        <v>478</v>
      </c>
      <c r="P126" s="997"/>
      <c r="Q126" s="997"/>
      <c r="R126" s="997"/>
      <c r="S126" s="997"/>
      <c r="T126" s="997"/>
      <c r="U126" s="997"/>
      <c r="V126" s="1017"/>
      <c r="W126" s="1017"/>
      <c r="X126" s="1017"/>
      <c r="Y126" s="1020"/>
      <c r="Z126" s="997"/>
      <c r="AA126" s="997"/>
      <c r="AB126" s="997"/>
      <c r="AC126" s="997"/>
      <c r="AD126" s="997"/>
      <c r="AE126" s="997"/>
      <c r="AF126" s="997"/>
      <c r="AG126" s="997"/>
      <c r="AH126" s="1023"/>
      <c r="AI126" s="997"/>
      <c r="AJ126" s="1000"/>
      <c r="AK126" s="1003"/>
      <c r="AL126" s="997"/>
      <c r="AM126" s="997"/>
      <c r="AN126" s="997"/>
      <c r="AO126" s="747"/>
      <c r="AP126" s="997"/>
      <c r="AQ126" s="997"/>
    </row>
    <row r="127" spans="1:43" s="337" customFormat="1" ht="60.75" customHeight="1" x14ac:dyDescent="0.2">
      <c r="A127" s="324"/>
      <c r="B127" s="324" t="s">
        <v>487</v>
      </c>
      <c r="C127" s="324" t="s">
        <v>504</v>
      </c>
      <c r="D127" s="324" t="s">
        <v>505</v>
      </c>
      <c r="E127" s="325" t="s">
        <v>506</v>
      </c>
      <c r="F127" s="326" t="s">
        <v>482</v>
      </c>
      <c r="G127" s="326">
        <v>2</v>
      </c>
      <c r="H127" s="326" t="s">
        <v>471</v>
      </c>
      <c r="I127" s="327" t="s">
        <v>483</v>
      </c>
      <c r="J127" s="327" t="s">
        <v>484</v>
      </c>
      <c r="K127" s="327" t="s">
        <v>485</v>
      </c>
      <c r="L127" s="328">
        <v>30150</v>
      </c>
      <c r="M127" s="326"/>
      <c r="N127" s="326"/>
      <c r="O127" s="329"/>
      <c r="P127" s="339">
        <v>19</v>
      </c>
      <c r="Q127" s="339" t="s">
        <v>32</v>
      </c>
      <c r="R127" s="339">
        <v>32088</v>
      </c>
      <c r="S127" s="339">
        <v>120</v>
      </c>
      <c r="T127" s="339">
        <v>1841</v>
      </c>
      <c r="U127" s="339" t="s">
        <v>33</v>
      </c>
      <c r="V127" s="339">
        <v>0</v>
      </c>
      <c r="W127" s="339">
        <v>0</v>
      </c>
      <c r="X127" s="339">
        <v>87</v>
      </c>
      <c r="Y127" s="340">
        <v>82.5</v>
      </c>
      <c r="Z127" s="339"/>
      <c r="AA127" s="340">
        <v>2.25</v>
      </c>
      <c r="AB127" s="339"/>
      <c r="AC127" s="341"/>
      <c r="AD127" s="339">
        <v>1</v>
      </c>
      <c r="AE127" s="342" t="s">
        <v>51</v>
      </c>
      <c r="AF127" s="366" t="s">
        <v>52</v>
      </c>
      <c r="AG127" s="366" t="s">
        <v>44</v>
      </c>
      <c r="AH127" s="343">
        <v>9</v>
      </c>
      <c r="AI127" s="340"/>
      <c r="AJ127" s="343"/>
      <c r="AK127" s="340">
        <v>9</v>
      </c>
      <c r="AL127" s="339"/>
      <c r="AM127" s="339">
        <v>50</v>
      </c>
      <c r="AN127" s="341" t="s">
        <v>53</v>
      </c>
      <c r="AO127" s="336"/>
      <c r="AP127" s="339"/>
      <c r="AQ127" s="339"/>
    </row>
    <row r="128" spans="1:43" s="1" customFormat="1" ht="22.5" customHeight="1" x14ac:dyDescent="0.2">
      <c r="E128" s="304"/>
      <c r="F128" s="305"/>
      <c r="G128" s="305"/>
      <c r="H128" s="305"/>
      <c r="I128" s="305"/>
      <c r="J128" s="305"/>
      <c r="K128" s="305"/>
      <c r="L128" s="305"/>
      <c r="M128" s="305"/>
      <c r="N128" s="305"/>
      <c r="O128" s="306"/>
      <c r="P128" s="345" t="s">
        <v>460</v>
      </c>
      <c r="Q128" s="346"/>
      <c r="R128" s="346"/>
      <c r="S128" s="346"/>
      <c r="T128" s="346"/>
      <c r="U128" s="346"/>
      <c r="V128" s="1012" t="str">
        <f>B137</f>
        <v>นาง</v>
      </c>
      <c r="W128" s="1012"/>
      <c r="X128" s="1013" t="str">
        <f>C137</f>
        <v xml:space="preserve">หนึ่งนุช </v>
      </c>
      <c r="Y128" s="1013"/>
      <c r="Z128" s="1013" t="str">
        <f>D137</f>
        <v xml:space="preserve"> พจน์ฉิมพลี</v>
      </c>
      <c r="AA128" s="1013"/>
      <c r="AB128" s="1013"/>
      <c r="AC128" s="1014"/>
      <c r="AD128" s="345" t="s">
        <v>461</v>
      </c>
      <c r="AE128" s="730"/>
      <c r="AF128" s="346"/>
      <c r="AG128" s="745" t="str">
        <f>B137</f>
        <v>นาง</v>
      </c>
      <c r="AH128" s="731" t="str">
        <f>C137</f>
        <v xml:space="preserve">หนึ่งนุช </v>
      </c>
      <c r="AI128" s="346"/>
      <c r="AJ128" s="346" t="str">
        <f>D137</f>
        <v xml:space="preserve"> พจน์ฉิมพลี</v>
      </c>
      <c r="AK128" s="346"/>
      <c r="AL128" s="346"/>
      <c r="AM128" s="346"/>
      <c r="AN128" s="347"/>
      <c r="AO128" s="367"/>
      <c r="AP128" s="308"/>
      <c r="AQ128" s="308"/>
    </row>
    <row r="129" spans="1:87" s="1" customFormat="1" ht="22.5" customHeight="1" x14ac:dyDescent="0.2">
      <c r="E129" s="304"/>
      <c r="F129" s="305"/>
      <c r="G129" s="305"/>
      <c r="H129" s="305"/>
      <c r="I129" s="305"/>
      <c r="J129" s="305"/>
      <c r="K129" s="305"/>
      <c r="L129" s="305"/>
      <c r="M129" s="305"/>
      <c r="N129" s="305"/>
      <c r="O129" s="306"/>
      <c r="P129" s="307" t="s">
        <v>462</v>
      </c>
      <c r="Q129" s="308"/>
      <c r="R129" s="308"/>
      <c r="S129" s="1007">
        <f>E137</f>
        <v>17</v>
      </c>
      <c r="T129" s="1008"/>
      <c r="U129" s="310" t="str">
        <f>F137</f>
        <v>หมูที่</v>
      </c>
      <c r="V129" s="1009">
        <f>G137</f>
        <v>3</v>
      </c>
      <c r="W129" s="1009"/>
      <c r="X129" s="308"/>
      <c r="Y129" s="311"/>
      <c r="Z129" s="312" t="str">
        <f>H137</f>
        <v>ถนน</v>
      </c>
      <c r="AA129" s="313"/>
      <c r="AB129" s="308"/>
      <c r="AC129" s="309"/>
      <c r="AD129" s="307" t="s">
        <v>462</v>
      </c>
      <c r="AE129" s="728"/>
      <c r="AF129" s="728"/>
      <c r="AG129" s="314">
        <f>E137</f>
        <v>17</v>
      </c>
      <c r="AH129" s="308"/>
      <c r="AI129" s="315" t="str">
        <f>F137</f>
        <v>หมูที่</v>
      </c>
      <c r="AJ129" s="727">
        <f>G137</f>
        <v>3</v>
      </c>
      <c r="AK129" s="308"/>
      <c r="AL129" s="315" t="str">
        <f>H137</f>
        <v>ถนน</v>
      </c>
      <c r="AM129" s="308"/>
      <c r="AN129" s="309"/>
      <c r="AO129" s="367"/>
      <c r="AP129" s="308"/>
      <c r="AQ129" s="308"/>
    </row>
    <row r="130" spans="1:87" s="1" customFormat="1" ht="22.5" customHeight="1" x14ac:dyDescent="0.2">
      <c r="E130" s="304"/>
      <c r="F130" s="305"/>
      <c r="G130" s="305"/>
      <c r="H130" s="305"/>
      <c r="I130" s="305"/>
      <c r="J130" s="305"/>
      <c r="K130" s="305"/>
      <c r="L130" s="305"/>
      <c r="M130" s="305"/>
      <c r="N130" s="305"/>
      <c r="O130" s="306"/>
      <c r="P130" s="307" t="s">
        <v>463</v>
      </c>
      <c r="Q130" s="308"/>
      <c r="R130" s="308"/>
      <c r="S130" s="308"/>
      <c r="T130" s="308"/>
      <c r="U130" s="1009" t="str">
        <f>I137</f>
        <v>ตำบลตะขบ</v>
      </c>
      <c r="V130" s="993"/>
      <c r="W130" s="993"/>
      <c r="X130" s="993"/>
      <c r="Y130" s="312"/>
      <c r="Z130" s="315" t="str">
        <f>J137</f>
        <v>อำเภอปักธงชัย</v>
      </c>
      <c r="AA130" s="313"/>
      <c r="AB130" s="308"/>
      <c r="AC130" s="308"/>
      <c r="AD130" s="307" t="s">
        <v>463</v>
      </c>
      <c r="AE130" s="728"/>
      <c r="AF130" s="308"/>
      <c r="AG130" s="308"/>
      <c r="AH130" s="308"/>
      <c r="AI130" s="315" t="str">
        <f>I137</f>
        <v>ตำบลตะขบ</v>
      </c>
      <c r="AJ130" s="308"/>
      <c r="AK130" s="308"/>
      <c r="AL130" s="315" t="str">
        <f>J137</f>
        <v>อำเภอปักธงชัย</v>
      </c>
      <c r="AM130" s="308"/>
      <c r="AN130" s="309"/>
      <c r="AO130" s="367"/>
      <c r="AP130" s="308"/>
      <c r="AQ130" s="308"/>
    </row>
    <row r="131" spans="1:87" s="1" customFormat="1" ht="22.5" customHeight="1" x14ac:dyDescent="0.2">
      <c r="E131" s="304"/>
      <c r="F131" s="305"/>
      <c r="G131" s="305"/>
      <c r="H131" s="305"/>
      <c r="I131" s="305"/>
      <c r="J131" s="305"/>
      <c r="K131" s="305"/>
      <c r="L131" s="305"/>
      <c r="M131" s="305"/>
      <c r="N131" s="305"/>
      <c r="O131" s="306"/>
      <c r="P131" s="316" t="str">
        <f>K137</f>
        <v>จังหวัดนครราชสีมา</v>
      </c>
      <c r="Q131" s="317"/>
      <c r="R131" s="317"/>
      <c r="S131" s="317"/>
      <c r="T131" s="317"/>
      <c r="U131" s="317" t="s">
        <v>464</v>
      </c>
      <c r="V131" s="317"/>
      <c r="W131" s="317"/>
      <c r="X131" s="317"/>
      <c r="Y131" s="318"/>
      <c r="Z131" s="317"/>
      <c r="AA131" s="319"/>
      <c r="AB131" s="317"/>
      <c r="AC131" s="317"/>
      <c r="AD131" s="316" t="str">
        <f>K137</f>
        <v>จังหวัดนครราชสีมา</v>
      </c>
      <c r="AE131" s="744"/>
      <c r="AF131" s="317"/>
      <c r="AG131" s="317"/>
      <c r="AH131" s="317"/>
      <c r="AI131" s="317" t="s">
        <v>464</v>
      </c>
      <c r="AJ131" s="317"/>
      <c r="AK131" s="317"/>
      <c r="AL131" s="317"/>
      <c r="AM131" s="317"/>
      <c r="AN131" s="320"/>
      <c r="AO131" s="367"/>
      <c r="AP131" s="317"/>
      <c r="AQ131" s="317"/>
    </row>
    <row r="132" spans="1:87" s="373" customFormat="1" ht="22.5" customHeight="1" x14ac:dyDescent="0.2">
      <c r="A132" s="368"/>
      <c r="B132" s="368"/>
      <c r="C132" s="368"/>
      <c r="D132" s="368"/>
      <c r="E132" s="369"/>
      <c r="F132" s="370"/>
      <c r="G132" s="370"/>
      <c r="H132" s="370"/>
      <c r="I132" s="370"/>
      <c r="J132" s="370"/>
      <c r="K132" s="370"/>
      <c r="L132" s="370"/>
      <c r="M132" s="370"/>
      <c r="N132" s="370"/>
      <c r="O132" s="371"/>
      <c r="P132" s="1004" t="s">
        <v>5</v>
      </c>
      <c r="Q132" s="1005"/>
      <c r="R132" s="1005"/>
      <c r="S132" s="1005"/>
      <c r="T132" s="1005"/>
      <c r="U132" s="1005"/>
      <c r="V132" s="1005"/>
      <c r="W132" s="1005"/>
      <c r="X132" s="1005"/>
      <c r="Y132" s="1005"/>
      <c r="Z132" s="1005"/>
      <c r="AA132" s="1005"/>
      <c r="AB132" s="1005"/>
      <c r="AC132" s="1006"/>
      <c r="AD132" s="1004" t="s">
        <v>6</v>
      </c>
      <c r="AE132" s="1005"/>
      <c r="AF132" s="1005"/>
      <c r="AG132" s="1005"/>
      <c r="AH132" s="1005"/>
      <c r="AI132" s="1005"/>
      <c r="AJ132" s="1005"/>
      <c r="AK132" s="1005"/>
      <c r="AL132" s="1005"/>
      <c r="AM132" s="1005"/>
      <c r="AN132" s="1006"/>
      <c r="AO132" s="372"/>
    </row>
    <row r="133" spans="1:87" s="373" customFormat="1" ht="24.75" customHeight="1" x14ac:dyDescent="0.2">
      <c r="A133" s="368"/>
      <c r="B133" s="368"/>
      <c r="C133" s="368"/>
      <c r="D133" s="368"/>
      <c r="E133" s="369"/>
      <c r="F133" s="370"/>
      <c r="G133" s="370"/>
      <c r="H133" s="370"/>
      <c r="I133" s="370"/>
      <c r="J133" s="370"/>
      <c r="K133" s="370"/>
      <c r="L133" s="370"/>
      <c r="M133" s="370"/>
      <c r="N133" s="370"/>
      <c r="O133" s="371"/>
      <c r="P133" s="995" t="s">
        <v>7</v>
      </c>
      <c r="Q133" s="995" t="s">
        <v>8</v>
      </c>
      <c r="R133" s="995" t="s">
        <v>9</v>
      </c>
      <c r="S133" s="1010" t="s">
        <v>10</v>
      </c>
      <c r="T133" s="1011"/>
      <c r="U133" s="995" t="s">
        <v>11</v>
      </c>
      <c r="V133" s="1004" t="s">
        <v>12</v>
      </c>
      <c r="W133" s="1005"/>
      <c r="X133" s="1006"/>
      <c r="Y133" s="1004" t="s">
        <v>13</v>
      </c>
      <c r="Z133" s="1005"/>
      <c r="AA133" s="1005"/>
      <c r="AB133" s="1005"/>
      <c r="AC133" s="1006"/>
      <c r="AD133" s="995" t="s">
        <v>7</v>
      </c>
      <c r="AE133" s="995" t="s">
        <v>14</v>
      </c>
      <c r="AF133" s="995" t="s">
        <v>15</v>
      </c>
      <c r="AG133" s="995" t="s">
        <v>16</v>
      </c>
      <c r="AH133" s="1021" t="s">
        <v>17</v>
      </c>
      <c r="AI133" s="1004" t="s">
        <v>18</v>
      </c>
      <c r="AJ133" s="1005"/>
      <c r="AK133" s="1005"/>
      <c r="AL133" s="1006"/>
      <c r="AM133" s="995" t="s">
        <v>19</v>
      </c>
      <c r="AN133" s="995" t="s">
        <v>20</v>
      </c>
      <c r="AO133" s="372"/>
      <c r="AP133" s="995" t="s">
        <v>19</v>
      </c>
      <c r="AQ133" s="995" t="s">
        <v>19</v>
      </c>
    </row>
    <row r="134" spans="1:87" s="373" customFormat="1" ht="24.75" customHeight="1" x14ac:dyDescent="0.2">
      <c r="A134" s="368"/>
      <c r="B134" s="368"/>
      <c r="C134" s="368"/>
      <c r="D134" s="368"/>
      <c r="E134" s="369"/>
      <c r="F134" s="370"/>
      <c r="G134" s="370"/>
      <c r="H134" s="370"/>
      <c r="I134" s="370"/>
      <c r="J134" s="370"/>
      <c r="K134" s="370"/>
      <c r="L134" s="370"/>
      <c r="M134" s="370"/>
      <c r="N134" s="370"/>
      <c r="O134" s="371"/>
      <c r="P134" s="996"/>
      <c r="Q134" s="996"/>
      <c r="R134" s="996"/>
      <c r="S134" s="995" t="s">
        <v>21</v>
      </c>
      <c r="T134" s="995" t="s">
        <v>22</v>
      </c>
      <c r="U134" s="996"/>
      <c r="V134" s="1015" t="s">
        <v>23</v>
      </c>
      <c r="W134" s="1015" t="s">
        <v>24</v>
      </c>
      <c r="X134" s="1015" t="s">
        <v>25</v>
      </c>
      <c r="Y134" s="1018" t="s">
        <v>26</v>
      </c>
      <c r="Z134" s="995" t="s">
        <v>27</v>
      </c>
      <c r="AA134" s="995" t="s">
        <v>28</v>
      </c>
      <c r="AB134" s="995" t="s">
        <v>29</v>
      </c>
      <c r="AC134" s="995" t="s">
        <v>507</v>
      </c>
      <c r="AD134" s="996"/>
      <c r="AE134" s="996"/>
      <c r="AF134" s="996"/>
      <c r="AG134" s="996"/>
      <c r="AH134" s="1022"/>
      <c r="AI134" s="995" t="s">
        <v>31</v>
      </c>
      <c r="AJ134" s="998" t="s">
        <v>27</v>
      </c>
      <c r="AK134" s="1001" t="s">
        <v>28</v>
      </c>
      <c r="AL134" s="995" t="s">
        <v>29</v>
      </c>
      <c r="AM134" s="996"/>
      <c r="AN134" s="996"/>
      <c r="AO134" s="372"/>
      <c r="AP134" s="996"/>
      <c r="AQ134" s="996"/>
    </row>
    <row r="135" spans="1:87" s="373" customFormat="1" ht="24.75" customHeight="1" x14ac:dyDescent="0.2">
      <c r="A135" s="368"/>
      <c r="B135" s="368"/>
      <c r="C135" s="368"/>
      <c r="D135" s="368"/>
      <c r="E135" s="369"/>
      <c r="F135" s="370"/>
      <c r="G135" s="370"/>
      <c r="H135" s="370"/>
      <c r="I135" s="370"/>
      <c r="J135" s="370"/>
      <c r="K135" s="370"/>
      <c r="L135" s="370"/>
      <c r="M135" s="370"/>
      <c r="N135" s="370"/>
      <c r="O135" s="371"/>
      <c r="P135" s="996"/>
      <c r="Q135" s="996"/>
      <c r="R135" s="996"/>
      <c r="S135" s="996"/>
      <c r="T135" s="996"/>
      <c r="U135" s="996"/>
      <c r="V135" s="1016"/>
      <c r="W135" s="1016"/>
      <c r="X135" s="1016"/>
      <c r="Y135" s="1019"/>
      <c r="Z135" s="996"/>
      <c r="AA135" s="996"/>
      <c r="AB135" s="996"/>
      <c r="AC135" s="996"/>
      <c r="AD135" s="996"/>
      <c r="AE135" s="996"/>
      <c r="AF135" s="996"/>
      <c r="AG135" s="996"/>
      <c r="AH135" s="1022"/>
      <c r="AI135" s="996"/>
      <c r="AJ135" s="999"/>
      <c r="AK135" s="1002"/>
      <c r="AL135" s="996"/>
      <c r="AM135" s="996"/>
      <c r="AN135" s="996"/>
      <c r="AO135" s="374"/>
      <c r="AP135" s="996"/>
      <c r="AQ135" s="996"/>
    </row>
    <row r="136" spans="1:87" s="373" customFormat="1" ht="58.5" customHeight="1" x14ac:dyDescent="0.2">
      <c r="A136" s="368" t="s">
        <v>465</v>
      </c>
      <c r="B136" s="368" t="s">
        <v>466</v>
      </c>
      <c r="C136" s="368" t="s">
        <v>467</v>
      </c>
      <c r="D136" s="368" t="s">
        <v>468</v>
      </c>
      <c r="E136" s="369" t="s">
        <v>486</v>
      </c>
      <c r="F136" s="375"/>
      <c r="G136" s="375" t="s">
        <v>470</v>
      </c>
      <c r="H136" s="375" t="s">
        <v>471</v>
      </c>
      <c r="I136" s="375" t="s">
        <v>472</v>
      </c>
      <c r="J136" s="375" t="s">
        <v>473</v>
      </c>
      <c r="K136" s="375" t="s">
        <v>474</v>
      </c>
      <c r="L136" s="375" t="s">
        <v>475</v>
      </c>
      <c r="M136" s="376" t="s">
        <v>476</v>
      </c>
      <c r="N136" s="377" t="s">
        <v>477</v>
      </c>
      <c r="O136" s="378" t="s">
        <v>478</v>
      </c>
      <c r="P136" s="997"/>
      <c r="Q136" s="997"/>
      <c r="R136" s="997"/>
      <c r="S136" s="997"/>
      <c r="T136" s="997"/>
      <c r="U136" s="997"/>
      <c r="V136" s="1017"/>
      <c r="W136" s="1017"/>
      <c r="X136" s="1017"/>
      <c r="Y136" s="1020"/>
      <c r="Z136" s="997"/>
      <c r="AA136" s="997"/>
      <c r="AB136" s="997"/>
      <c r="AC136" s="997"/>
      <c r="AD136" s="997"/>
      <c r="AE136" s="997"/>
      <c r="AF136" s="997"/>
      <c r="AG136" s="997"/>
      <c r="AH136" s="1023"/>
      <c r="AI136" s="997"/>
      <c r="AJ136" s="1000"/>
      <c r="AK136" s="1003"/>
      <c r="AL136" s="997"/>
      <c r="AM136" s="996"/>
      <c r="AN136" s="997"/>
      <c r="AO136" s="374"/>
      <c r="AP136" s="996"/>
      <c r="AQ136" s="996"/>
    </row>
    <row r="137" spans="1:87" s="396" customFormat="1" ht="25.5" customHeight="1" x14ac:dyDescent="0.2">
      <c r="A137" s="379"/>
      <c r="B137" s="379" t="s">
        <v>487</v>
      </c>
      <c r="C137" s="379" t="s">
        <v>508</v>
      </c>
      <c r="D137" s="379" t="s">
        <v>509</v>
      </c>
      <c r="E137" s="380">
        <v>17</v>
      </c>
      <c r="F137" s="381" t="s">
        <v>510</v>
      </c>
      <c r="G137" s="381">
        <v>3</v>
      </c>
      <c r="H137" s="381" t="s">
        <v>471</v>
      </c>
      <c r="I137" s="382" t="s">
        <v>483</v>
      </c>
      <c r="J137" s="382" t="s">
        <v>484</v>
      </c>
      <c r="K137" s="382" t="s">
        <v>485</v>
      </c>
      <c r="L137" s="383">
        <v>30150</v>
      </c>
      <c r="M137" s="381"/>
      <c r="N137" s="381"/>
      <c r="O137" s="384"/>
      <c r="P137" s="385">
        <v>20</v>
      </c>
      <c r="Q137" s="386" t="s">
        <v>32</v>
      </c>
      <c r="R137" s="387">
        <v>18335</v>
      </c>
      <c r="S137" s="387">
        <v>324</v>
      </c>
      <c r="T137" s="387">
        <v>2398</v>
      </c>
      <c r="U137" s="387" t="s">
        <v>54</v>
      </c>
      <c r="V137" s="387">
        <v>0</v>
      </c>
      <c r="W137" s="387">
        <v>3</v>
      </c>
      <c r="X137" s="387">
        <v>96</v>
      </c>
      <c r="Y137" s="388">
        <v>384.25</v>
      </c>
      <c r="Z137" s="387"/>
      <c r="AA137" s="389">
        <v>11.75</v>
      </c>
      <c r="AB137" s="387"/>
      <c r="AC137" s="390"/>
      <c r="AD137" s="385"/>
      <c r="AE137" s="387"/>
      <c r="AF137" s="387"/>
      <c r="AG137" s="387"/>
      <c r="AH137" s="391"/>
      <c r="AI137" s="389"/>
      <c r="AJ137" s="391"/>
      <c r="AK137" s="391"/>
      <c r="AL137" s="387"/>
      <c r="AM137" s="387"/>
      <c r="AN137" s="392"/>
      <c r="AO137" s="393"/>
      <c r="AP137" s="387"/>
      <c r="AQ137" s="387"/>
      <c r="AR137" s="394"/>
      <c r="AS137" s="394"/>
      <c r="AT137" s="394"/>
      <c r="AU137" s="394"/>
      <c r="AV137" s="394"/>
      <c r="AW137" s="394"/>
      <c r="AX137" s="394"/>
      <c r="AY137" s="394"/>
      <c r="AZ137" s="394"/>
      <c r="BA137" s="394"/>
      <c r="BB137" s="394"/>
      <c r="BC137" s="394"/>
      <c r="BD137" s="394"/>
      <c r="BE137" s="394"/>
      <c r="BF137" s="394"/>
      <c r="BG137" s="394"/>
      <c r="BH137" s="394"/>
      <c r="BI137" s="394"/>
      <c r="BJ137" s="394"/>
      <c r="BK137" s="394"/>
      <c r="BL137" s="394"/>
      <c r="BM137" s="394"/>
      <c r="BN137" s="394"/>
      <c r="BO137" s="394"/>
      <c r="BP137" s="394"/>
      <c r="BQ137" s="394"/>
      <c r="BR137" s="394"/>
      <c r="BS137" s="394"/>
      <c r="BT137" s="394"/>
      <c r="BU137" s="394"/>
      <c r="BV137" s="394"/>
      <c r="BW137" s="394"/>
      <c r="BX137" s="394"/>
      <c r="BY137" s="394"/>
      <c r="BZ137" s="394"/>
      <c r="CA137" s="394"/>
      <c r="CB137" s="394"/>
      <c r="CC137" s="394"/>
      <c r="CD137" s="394"/>
      <c r="CE137" s="394"/>
      <c r="CF137" s="394"/>
      <c r="CG137" s="394"/>
      <c r="CH137" s="394"/>
      <c r="CI137" s="395"/>
    </row>
    <row r="138" spans="1:87" s="396" customFormat="1" ht="66.75" customHeight="1" x14ac:dyDescent="0.2">
      <c r="A138" s="379"/>
      <c r="B138" s="379"/>
      <c r="C138" s="379"/>
      <c r="D138" s="379"/>
      <c r="E138" s="380"/>
      <c r="F138" s="397"/>
      <c r="G138" s="397"/>
      <c r="H138" s="397"/>
      <c r="I138" s="397"/>
      <c r="J138" s="397"/>
      <c r="K138" s="397"/>
      <c r="L138" s="397"/>
      <c r="M138" s="397"/>
      <c r="N138" s="397"/>
      <c r="O138" s="398"/>
      <c r="P138" s="385"/>
      <c r="Q138" s="386"/>
      <c r="R138" s="387"/>
      <c r="S138" s="387"/>
      <c r="T138" s="387"/>
      <c r="U138" s="387"/>
      <c r="V138" s="387"/>
      <c r="W138" s="387"/>
      <c r="X138" s="387"/>
      <c r="Y138" s="388"/>
      <c r="Z138" s="387"/>
      <c r="AA138" s="389"/>
      <c r="AB138" s="387"/>
      <c r="AC138" s="390"/>
      <c r="AD138" s="385">
        <v>1</v>
      </c>
      <c r="AE138" s="387">
        <v>17</v>
      </c>
      <c r="AF138" s="399" t="s">
        <v>55</v>
      </c>
      <c r="AG138" s="387" t="s">
        <v>56</v>
      </c>
      <c r="AH138" s="391">
        <v>47</v>
      </c>
      <c r="AI138" s="389"/>
      <c r="AJ138" s="391"/>
      <c r="AK138" s="391">
        <v>47</v>
      </c>
      <c r="AL138" s="387"/>
      <c r="AM138" s="387">
        <v>17</v>
      </c>
      <c r="AN138" s="399" t="s">
        <v>57</v>
      </c>
      <c r="AO138" s="393"/>
      <c r="AP138" s="387">
        <v>16</v>
      </c>
      <c r="AQ138" s="387">
        <v>15</v>
      </c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4"/>
      <c r="BD138" s="394"/>
      <c r="BE138" s="394"/>
      <c r="BF138" s="394"/>
      <c r="BG138" s="394"/>
      <c r="BH138" s="394"/>
      <c r="BI138" s="394"/>
      <c r="BJ138" s="394"/>
      <c r="BK138" s="394"/>
      <c r="BL138" s="394"/>
      <c r="BM138" s="394"/>
      <c r="BN138" s="394"/>
      <c r="BO138" s="394"/>
      <c r="BP138" s="394"/>
      <c r="BQ138" s="394"/>
      <c r="BR138" s="394"/>
      <c r="BS138" s="394"/>
      <c r="BT138" s="394"/>
      <c r="BU138" s="394"/>
      <c r="BV138" s="394"/>
      <c r="BW138" s="394"/>
      <c r="BX138" s="394"/>
      <c r="BY138" s="394"/>
      <c r="BZ138" s="394"/>
      <c r="CA138" s="394"/>
      <c r="CB138" s="394"/>
      <c r="CC138" s="394"/>
      <c r="CD138" s="394"/>
      <c r="CE138" s="394"/>
      <c r="CF138" s="394"/>
      <c r="CG138" s="394"/>
      <c r="CH138" s="394"/>
      <c r="CI138" s="395"/>
    </row>
    <row r="139" spans="1:87" s="396" customFormat="1" ht="25.5" customHeight="1" x14ac:dyDescent="0.2">
      <c r="A139" s="379"/>
      <c r="B139" s="379"/>
      <c r="C139" s="379"/>
      <c r="D139" s="379"/>
      <c r="E139" s="380"/>
      <c r="F139" s="397"/>
      <c r="G139" s="397"/>
      <c r="H139" s="397"/>
      <c r="I139" s="397"/>
      <c r="J139" s="397"/>
      <c r="K139" s="397"/>
      <c r="L139" s="397"/>
      <c r="M139" s="397"/>
      <c r="N139" s="397"/>
      <c r="O139" s="398"/>
      <c r="P139" s="385">
        <v>21</v>
      </c>
      <c r="Q139" s="386" t="s">
        <v>32</v>
      </c>
      <c r="R139" s="387">
        <v>57528</v>
      </c>
      <c r="S139" s="387">
        <v>4</v>
      </c>
      <c r="T139" s="387">
        <v>4010</v>
      </c>
      <c r="U139" s="387" t="s">
        <v>54</v>
      </c>
      <c r="V139" s="387">
        <v>0</v>
      </c>
      <c r="W139" s="387">
        <v>2</v>
      </c>
      <c r="X139" s="387">
        <v>11</v>
      </c>
      <c r="Y139" s="388">
        <v>211</v>
      </c>
      <c r="Z139" s="387"/>
      <c r="AA139" s="389"/>
      <c r="AB139" s="387"/>
      <c r="AC139" s="400"/>
      <c r="AD139" s="385"/>
      <c r="AE139" s="387"/>
      <c r="AF139" s="387"/>
      <c r="AG139" s="387"/>
      <c r="AH139" s="391"/>
      <c r="AI139" s="389"/>
      <c r="AJ139" s="391"/>
      <c r="AK139" s="401"/>
      <c r="AL139" s="387"/>
      <c r="AM139" s="387"/>
      <c r="AO139" s="393"/>
      <c r="AP139" s="387"/>
      <c r="AQ139" s="387"/>
      <c r="AR139" s="394"/>
      <c r="AS139" s="394"/>
      <c r="AT139" s="394"/>
      <c r="AU139" s="394"/>
      <c r="AV139" s="394"/>
      <c r="AW139" s="394"/>
      <c r="AX139" s="394"/>
      <c r="AY139" s="394"/>
      <c r="AZ139" s="394"/>
      <c r="BA139" s="394"/>
      <c r="BB139" s="394"/>
      <c r="BC139" s="394"/>
      <c r="BD139" s="394"/>
      <c r="BE139" s="394"/>
      <c r="BF139" s="394"/>
      <c r="BG139" s="394"/>
      <c r="BH139" s="394"/>
      <c r="BI139" s="394"/>
      <c r="BJ139" s="394"/>
      <c r="BK139" s="394"/>
      <c r="BL139" s="394"/>
      <c r="BM139" s="394"/>
      <c r="BN139" s="394"/>
      <c r="BO139" s="394"/>
      <c r="BP139" s="394"/>
      <c r="BQ139" s="394"/>
      <c r="BR139" s="394"/>
      <c r="BS139" s="394"/>
      <c r="BT139" s="394"/>
      <c r="BU139" s="394"/>
      <c r="BV139" s="394"/>
      <c r="BW139" s="394"/>
      <c r="BX139" s="394"/>
      <c r="BY139" s="394"/>
      <c r="BZ139" s="394"/>
      <c r="CA139" s="394"/>
      <c r="CB139" s="394"/>
      <c r="CC139" s="394"/>
      <c r="CD139" s="394"/>
      <c r="CE139" s="394"/>
      <c r="CF139" s="394"/>
      <c r="CG139" s="394"/>
      <c r="CH139" s="394"/>
      <c r="CI139" s="395"/>
    </row>
    <row r="140" spans="1:87" s="396" customFormat="1" ht="25.5" customHeight="1" x14ac:dyDescent="0.2">
      <c r="A140" s="379"/>
      <c r="B140" s="379"/>
      <c r="C140" s="379"/>
      <c r="D140" s="379"/>
      <c r="E140" s="380"/>
      <c r="F140" s="397"/>
      <c r="G140" s="397"/>
      <c r="H140" s="397"/>
      <c r="I140" s="397"/>
      <c r="J140" s="397"/>
      <c r="K140" s="397"/>
      <c r="L140" s="397"/>
      <c r="M140" s="397"/>
      <c r="N140" s="397"/>
      <c r="O140" s="398"/>
      <c r="P140" s="385">
        <v>22</v>
      </c>
      <c r="Q140" s="386" t="s">
        <v>32</v>
      </c>
      <c r="R140" s="387">
        <v>51888</v>
      </c>
      <c r="S140" s="387">
        <v>20</v>
      </c>
      <c r="T140" s="387">
        <v>3584</v>
      </c>
      <c r="U140" s="387" t="s">
        <v>54</v>
      </c>
      <c r="V140" s="387">
        <v>11</v>
      </c>
      <c r="W140" s="387">
        <v>1</v>
      </c>
      <c r="X140" s="387">
        <v>80</v>
      </c>
      <c r="Y140" s="388">
        <v>4580</v>
      </c>
      <c r="Z140" s="387"/>
      <c r="AA140" s="389"/>
      <c r="AB140" s="387"/>
      <c r="AC140" s="400"/>
      <c r="AD140" s="385"/>
      <c r="AE140" s="387"/>
      <c r="AF140" s="387"/>
      <c r="AG140" s="387"/>
      <c r="AH140" s="391"/>
      <c r="AI140" s="389"/>
      <c r="AJ140" s="391"/>
      <c r="AK140" s="401"/>
      <c r="AL140" s="387"/>
      <c r="AM140" s="387"/>
      <c r="AO140" s="393"/>
      <c r="AP140" s="387"/>
      <c r="AQ140" s="387"/>
      <c r="AR140" s="394"/>
      <c r="AS140" s="394"/>
      <c r="AT140" s="394"/>
      <c r="AU140" s="394"/>
      <c r="AV140" s="394"/>
      <c r="AW140" s="394"/>
      <c r="AX140" s="394"/>
      <c r="AY140" s="394"/>
      <c r="AZ140" s="394"/>
      <c r="BA140" s="394"/>
      <c r="BB140" s="394"/>
      <c r="BC140" s="394"/>
      <c r="BD140" s="394"/>
      <c r="BE140" s="394"/>
      <c r="BF140" s="394"/>
      <c r="BG140" s="394"/>
      <c r="BH140" s="394"/>
      <c r="BI140" s="394"/>
      <c r="BJ140" s="394"/>
      <c r="BK140" s="394"/>
      <c r="BL140" s="394"/>
      <c r="BM140" s="394"/>
      <c r="BN140" s="394"/>
      <c r="BO140" s="394"/>
      <c r="BP140" s="394"/>
      <c r="BQ140" s="394"/>
      <c r="BR140" s="394"/>
      <c r="BS140" s="394"/>
      <c r="BT140" s="394"/>
      <c r="BU140" s="394"/>
      <c r="BV140" s="394"/>
      <c r="BW140" s="394"/>
      <c r="BX140" s="394"/>
      <c r="BY140" s="394"/>
      <c r="BZ140" s="394"/>
      <c r="CA140" s="394"/>
      <c r="CB140" s="394"/>
      <c r="CC140" s="394"/>
      <c r="CD140" s="394"/>
      <c r="CE140" s="394"/>
      <c r="CF140" s="394"/>
      <c r="CG140" s="394"/>
      <c r="CH140" s="394"/>
      <c r="CI140" s="395"/>
    </row>
    <row r="141" spans="1:87" s="396" customFormat="1" ht="25.5" customHeight="1" x14ac:dyDescent="0.2">
      <c r="A141" s="379"/>
      <c r="B141" s="379"/>
      <c r="C141" s="379"/>
      <c r="D141" s="379"/>
      <c r="E141" s="380"/>
      <c r="F141" s="397"/>
      <c r="G141" s="397"/>
      <c r="H141" s="397"/>
      <c r="I141" s="397"/>
      <c r="J141" s="397"/>
      <c r="K141" s="397"/>
      <c r="L141" s="397"/>
      <c r="M141" s="397"/>
      <c r="N141" s="397"/>
      <c r="O141" s="398"/>
      <c r="P141" s="385">
        <v>23</v>
      </c>
      <c r="Q141" s="386" t="s">
        <v>32</v>
      </c>
      <c r="R141" s="387">
        <v>7730</v>
      </c>
      <c r="S141" s="387">
        <v>28</v>
      </c>
      <c r="T141" s="387">
        <v>1403</v>
      </c>
      <c r="U141" s="387" t="s">
        <v>54</v>
      </c>
      <c r="V141" s="387">
        <v>11</v>
      </c>
      <c r="W141" s="387">
        <v>2</v>
      </c>
      <c r="X141" s="387">
        <v>44</v>
      </c>
      <c r="Y141" s="388">
        <v>4644</v>
      </c>
      <c r="Z141" s="387"/>
      <c r="AA141" s="389"/>
      <c r="AB141" s="387"/>
      <c r="AC141" s="400"/>
      <c r="AD141" s="385"/>
      <c r="AE141" s="387"/>
      <c r="AF141" s="387"/>
      <c r="AG141" s="387"/>
      <c r="AH141" s="391"/>
      <c r="AI141" s="389"/>
      <c r="AJ141" s="391"/>
      <c r="AK141" s="401"/>
      <c r="AL141" s="387"/>
      <c r="AM141" s="387"/>
      <c r="AO141" s="393"/>
      <c r="AP141" s="387"/>
      <c r="AQ141" s="387"/>
      <c r="AR141" s="394"/>
      <c r="AS141" s="394"/>
      <c r="AT141" s="394"/>
      <c r="AU141" s="394"/>
      <c r="AV141" s="394"/>
      <c r="AW141" s="394"/>
      <c r="AX141" s="394"/>
      <c r="AY141" s="394"/>
      <c r="AZ141" s="394"/>
      <c r="BA141" s="394"/>
      <c r="BB141" s="394"/>
      <c r="BC141" s="394"/>
      <c r="BD141" s="394"/>
      <c r="BE141" s="394"/>
      <c r="BF141" s="394"/>
      <c r="BG141" s="394"/>
      <c r="BH141" s="394"/>
      <c r="BI141" s="394"/>
      <c r="BJ141" s="394"/>
      <c r="BK141" s="394"/>
      <c r="BL141" s="394"/>
      <c r="BM141" s="394"/>
      <c r="BN141" s="394"/>
      <c r="BO141" s="394"/>
      <c r="BP141" s="394"/>
      <c r="BQ141" s="394"/>
      <c r="BR141" s="394"/>
      <c r="BS141" s="394"/>
      <c r="BT141" s="394"/>
      <c r="BU141" s="394"/>
      <c r="BV141" s="394"/>
      <c r="BW141" s="394"/>
      <c r="BX141" s="394"/>
      <c r="BY141" s="394"/>
      <c r="BZ141" s="394"/>
      <c r="CA141" s="394"/>
      <c r="CB141" s="394"/>
      <c r="CC141" s="394"/>
      <c r="CD141" s="394"/>
      <c r="CE141" s="394"/>
      <c r="CF141" s="394"/>
      <c r="CG141" s="394"/>
      <c r="CH141" s="394"/>
      <c r="CI141" s="395"/>
    </row>
    <row r="142" spans="1:87" s="1" customFormat="1" ht="22.5" customHeight="1" x14ac:dyDescent="0.2">
      <c r="E142" s="304"/>
      <c r="F142" s="305"/>
      <c r="G142" s="305"/>
      <c r="H142" s="305"/>
      <c r="I142" s="305"/>
      <c r="J142" s="305"/>
      <c r="K142" s="305"/>
      <c r="L142" s="305"/>
      <c r="M142" s="305"/>
      <c r="N142" s="305"/>
      <c r="O142" s="306"/>
      <c r="P142" s="345" t="s">
        <v>460</v>
      </c>
      <c r="Q142" s="346"/>
      <c r="R142" s="346"/>
      <c r="S142" s="346"/>
      <c r="T142" s="346"/>
      <c r="U142" s="346"/>
      <c r="V142" s="1012" t="str">
        <f>B151</f>
        <v>นาย</v>
      </c>
      <c r="W142" s="1012"/>
      <c r="X142" s="1013" t="str">
        <f>C151</f>
        <v>สมหวัง</v>
      </c>
      <c r="Y142" s="1013"/>
      <c r="Z142" s="1013" t="str">
        <f>D151</f>
        <v>โชติสำโรง</v>
      </c>
      <c r="AA142" s="1013"/>
      <c r="AB142" s="1013"/>
      <c r="AC142" s="1014"/>
      <c r="AD142" s="345" t="s">
        <v>461</v>
      </c>
      <c r="AE142" s="730"/>
      <c r="AF142" s="346"/>
      <c r="AG142" s="745" t="str">
        <f>B151</f>
        <v>นาย</v>
      </c>
      <c r="AH142" s="731" t="str">
        <f>C151</f>
        <v>สมหวัง</v>
      </c>
      <c r="AI142" s="346"/>
      <c r="AJ142" s="346" t="str">
        <f>D151</f>
        <v>โชติสำโรง</v>
      </c>
      <c r="AK142" s="346"/>
      <c r="AL142" s="346"/>
      <c r="AM142" s="346"/>
      <c r="AN142" s="347"/>
      <c r="AO142" s="367"/>
    </row>
    <row r="143" spans="1:87" s="1" customFormat="1" ht="22.5" customHeight="1" x14ac:dyDescent="0.2">
      <c r="E143" s="304"/>
      <c r="F143" s="305"/>
      <c r="G143" s="305"/>
      <c r="H143" s="305"/>
      <c r="I143" s="305"/>
      <c r="J143" s="305"/>
      <c r="K143" s="305"/>
      <c r="L143" s="305"/>
      <c r="M143" s="305"/>
      <c r="N143" s="305"/>
      <c r="O143" s="306"/>
      <c r="P143" s="307" t="s">
        <v>462</v>
      </c>
      <c r="Q143" s="308"/>
      <c r="R143" s="308"/>
      <c r="S143" s="1007">
        <f>E151</f>
        <v>16</v>
      </c>
      <c r="T143" s="1008"/>
      <c r="U143" s="310" t="str">
        <f>F151</f>
        <v>หมูที่</v>
      </c>
      <c r="V143" s="1009">
        <f>G151</f>
        <v>4</v>
      </c>
      <c r="W143" s="1009"/>
      <c r="X143" s="308"/>
      <c r="Y143" s="311"/>
      <c r="Z143" s="312" t="str">
        <f>H151</f>
        <v>ถนน</v>
      </c>
      <c r="AA143" s="313"/>
      <c r="AB143" s="308"/>
      <c r="AC143" s="309"/>
      <c r="AD143" s="307" t="s">
        <v>462</v>
      </c>
      <c r="AE143" s="728"/>
      <c r="AF143" s="728"/>
      <c r="AG143" s="314">
        <f>E151</f>
        <v>16</v>
      </c>
      <c r="AH143" s="308"/>
      <c r="AI143" s="315" t="str">
        <f>F151</f>
        <v>หมูที่</v>
      </c>
      <c r="AJ143" s="727">
        <f>G151</f>
        <v>4</v>
      </c>
      <c r="AK143" s="308"/>
      <c r="AL143" s="315" t="str">
        <f>H151</f>
        <v>ถนน</v>
      </c>
      <c r="AM143" s="308"/>
      <c r="AN143" s="309"/>
      <c r="AO143" s="367"/>
    </row>
    <row r="144" spans="1:87" s="1" customFormat="1" ht="22.5" customHeight="1" x14ac:dyDescent="0.2">
      <c r="E144" s="304"/>
      <c r="F144" s="305"/>
      <c r="G144" s="305"/>
      <c r="H144" s="305"/>
      <c r="I144" s="305"/>
      <c r="J144" s="305"/>
      <c r="K144" s="305"/>
      <c r="L144" s="305"/>
      <c r="M144" s="305"/>
      <c r="N144" s="305"/>
      <c r="O144" s="306"/>
      <c r="P144" s="307" t="s">
        <v>463</v>
      </c>
      <c r="Q144" s="308"/>
      <c r="R144" s="308"/>
      <c r="S144" s="308"/>
      <c r="T144" s="308"/>
      <c r="U144" s="1009" t="str">
        <f>I151</f>
        <v>ตะขบ</v>
      </c>
      <c r="V144" s="993"/>
      <c r="W144" s="993"/>
      <c r="X144" s="993"/>
      <c r="Y144" s="312"/>
      <c r="Z144" s="315" t="str">
        <f>J151</f>
        <v>ปักธงชัย</v>
      </c>
      <c r="AA144" s="313"/>
      <c r="AB144" s="308"/>
      <c r="AC144" s="308"/>
      <c r="AD144" s="307" t="s">
        <v>463</v>
      </c>
      <c r="AE144" s="728"/>
      <c r="AF144" s="308"/>
      <c r="AG144" s="308"/>
      <c r="AH144" s="308"/>
      <c r="AI144" s="315" t="str">
        <f>I151</f>
        <v>ตะขบ</v>
      </c>
      <c r="AJ144" s="308"/>
      <c r="AK144" s="308"/>
      <c r="AL144" s="315" t="str">
        <f>J151</f>
        <v>ปักธงชัย</v>
      </c>
      <c r="AM144" s="308"/>
      <c r="AN144" s="309"/>
      <c r="AO144" s="367"/>
    </row>
    <row r="145" spans="1:43" s="1" customFormat="1" ht="22.5" customHeight="1" x14ac:dyDescent="0.2">
      <c r="E145" s="304"/>
      <c r="F145" s="305"/>
      <c r="G145" s="305"/>
      <c r="H145" s="305"/>
      <c r="I145" s="305"/>
      <c r="J145" s="305"/>
      <c r="K145" s="305"/>
      <c r="L145" s="305"/>
      <c r="M145" s="305"/>
      <c r="N145" s="305"/>
      <c r="O145" s="306"/>
      <c r="P145" s="316" t="str">
        <f>K151</f>
        <v>นครราชสีมา</v>
      </c>
      <c r="Q145" s="317"/>
      <c r="R145" s="317"/>
      <c r="S145" s="317"/>
      <c r="T145" s="317"/>
      <c r="U145" s="317" t="s">
        <v>464</v>
      </c>
      <c r="V145" s="317"/>
      <c r="W145" s="317"/>
      <c r="X145" s="317"/>
      <c r="Y145" s="318"/>
      <c r="Z145" s="317"/>
      <c r="AA145" s="319"/>
      <c r="AB145" s="317"/>
      <c r="AC145" s="317"/>
      <c r="AD145" s="316" t="str">
        <f>K151</f>
        <v>นครราชสีมา</v>
      </c>
      <c r="AE145" s="744"/>
      <c r="AF145" s="317"/>
      <c r="AG145" s="317"/>
      <c r="AH145" s="317"/>
      <c r="AI145" s="317" t="s">
        <v>464</v>
      </c>
      <c r="AJ145" s="317"/>
      <c r="AK145" s="317"/>
      <c r="AL145" s="317"/>
      <c r="AM145" s="317"/>
      <c r="AN145" s="320"/>
      <c r="AO145" s="367"/>
    </row>
    <row r="146" spans="1:43" s="323" customFormat="1" ht="22.5" customHeight="1" x14ac:dyDescent="0.2">
      <c r="A146" s="753"/>
      <c r="B146" s="753"/>
      <c r="C146" s="753"/>
      <c r="D146" s="753"/>
      <c r="E146" s="9"/>
      <c r="F146" s="321"/>
      <c r="G146" s="321"/>
      <c r="H146" s="321"/>
      <c r="I146" s="321"/>
      <c r="J146" s="321"/>
      <c r="K146" s="321"/>
      <c r="L146" s="321"/>
      <c r="M146" s="321"/>
      <c r="N146" s="321"/>
      <c r="O146" s="306"/>
      <c r="P146" s="1004" t="s">
        <v>5</v>
      </c>
      <c r="Q146" s="1005"/>
      <c r="R146" s="1005"/>
      <c r="S146" s="1005"/>
      <c r="T146" s="1005"/>
      <c r="U146" s="1005"/>
      <c r="V146" s="1005"/>
      <c r="W146" s="1005"/>
      <c r="X146" s="1005"/>
      <c r="Y146" s="1005"/>
      <c r="Z146" s="1005"/>
      <c r="AA146" s="1005"/>
      <c r="AB146" s="1005"/>
      <c r="AC146" s="1006"/>
      <c r="AD146" s="1004" t="s">
        <v>6</v>
      </c>
      <c r="AE146" s="1005"/>
      <c r="AF146" s="1005"/>
      <c r="AG146" s="1005"/>
      <c r="AH146" s="1005"/>
      <c r="AI146" s="1005"/>
      <c r="AJ146" s="1005"/>
      <c r="AK146" s="1005"/>
      <c r="AL146" s="1005"/>
      <c r="AM146" s="1005"/>
      <c r="AN146" s="1006"/>
      <c r="AO146" s="402"/>
      <c r="AP146" s="1">
        <v>2663</v>
      </c>
      <c r="AQ146" s="1">
        <v>2564</v>
      </c>
    </row>
    <row r="147" spans="1:43" s="323" customFormat="1" ht="24.75" customHeight="1" x14ac:dyDescent="0.2">
      <c r="A147" s="753"/>
      <c r="B147" s="753"/>
      <c r="C147" s="753"/>
      <c r="D147" s="753"/>
      <c r="E147" s="9"/>
      <c r="F147" s="321"/>
      <c r="G147" s="321"/>
      <c r="H147" s="321"/>
      <c r="I147" s="321"/>
      <c r="J147" s="321"/>
      <c r="K147" s="321"/>
      <c r="L147" s="321"/>
      <c r="M147" s="321"/>
      <c r="N147" s="321"/>
      <c r="O147" s="306"/>
      <c r="P147" s="995" t="s">
        <v>7</v>
      </c>
      <c r="Q147" s="995" t="s">
        <v>8</v>
      </c>
      <c r="R147" s="995" t="s">
        <v>9</v>
      </c>
      <c r="S147" s="1010" t="s">
        <v>10</v>
      </c>
      <c r="T147" s="1011"/>
      <c r="U147" s="995" t="s">
        <v>11</v>
      </c>
      <c r="V147" s="1004" t="s">
        <v>12</v>
      </c>
      <c r="W147" s="1005"/>
      <c r="X147" s="1006"/>
      <c r="Y147" s="1004" t="s">
        <v>13</v>
      </c>
      <c r="Z147" s="1005"/>
      <c r="AA147" s="1005"/>
      <c r="AB147" s="1005"/>
      <c r="AC147" s="1006"/>
      <c r="AD147" s="995" t="s">
        <v>7</v>
      </c>
      <c r="AE147" s="995" t="s">
        <v>14</v>
      </c>
      <c r="AF147" s="995" t="s">
        <v>15</v>
      </c>
      <c r="AG147" s="995" t="s">
        <v>16</v>
      </c>
      <c r="AH147" s="1021" t="s">
        <v>17</v>
      </c>
      <c r="AI147" s="1004" t="s">
        <v>18</v>
      </c>
      <c r="AJ147" s="1005"/>
      <c r="AK147" s="1005"/>
      <c r="AL147" s="1006"/>
      <c r="AM147" s="995" t="s">
        <v>19</v>
      </c>
      <c r="AN147" s="995" t="s">
        <v>20</v>
      </c>
      <c r="AO147" s="402"/>
      <c r="AP147" s="1024" t="s">
        <v>19</v>
      </c>
      <c r="AQ147" s="1024" t="s">
        <v>19</v>
      </c>
    </row>
    <row r="148" spans="1:43" s="323" customFormat="1" ht="24.75" customHeight="1" x14ac:dyDescent="0.2">
      <c r="A148" s="753"/>
      <c r="B148" s="753"/>
      <c r="C148" s="753"/>
      <c r="D148" s="753"/>
      <c r="E148" s="9"/>
      <c r="F148" s="321"/>
      <c r="G148" s="321"/>
      <c r="H148" s="321"/>
      <c r="I148" s="321"/>
      <c r="J148" s="321"/>
      <c r="K148" s="321"/>
      <c r="L148" s="321"/>
      <c r="M148" s="321"/>
      <c r="N148" s="321"/>
      <c r="O148" s="306"/>
      <c r="P148" s="996"/>
      <c r="Q148" s="996"/>
      <c r="R148" s="996"/>
      <c r="S148" s="995" t="s">
        <v>21</v>
      </c>
      <c r="T148" s="995" t="s">
        <v>22</v>
      </c>
      <c r="U148" s="996"/>
      <c r="V148" s="1015" t="s">
        <v>23</v>
      </c>
      <c r="W148" s="1015" t="s">
        <v>24</v>
      </c>
      <c r="X148" s="1015" t="s">
        <v>25</v>
      </c>
      <c r="Y148" s="1018" t="s">
        <v>26</v>
      </c>
      <c r="Z148" s="995" t="s">
        <v>27</v>
      </c>
      <c r="AA148" s="995" t="s">
        <v>28</v>
      </c>
      <c r="AB148" s="995" t="s">
        <v>29</v>
      </c>
      <c r="AC148" s="995" t="s">
        <v>507</v>
      </c>
      <c r="AD148" s="996"/>
      <c r="AE148" s="996"/>
      <c r="AF148" s="996"/>
      <c r="AG148" s="996"/>
      <c r="AH148" s="1022"/>
      <c r="AI148" s="995" t="s">
        <v>31</v>
      </c>
      <c r="AJ148" s="998" t="s">
        <v>27</v>
      </c>
      <c r="AK148" s="1001" t="s">
        <v>28</v>
      </c>
      <c r="AL148" s="995" t="s">
        <v>29</v>
      </c>
      <c r="AM148" s="996"/>
      <c r="AN148" s="996"/>
      <c r="AO148" s="402"/>
      <c r="AP148" s="1025"/>
      <c r="AQ148" s="1025"/>
    </row>
    <row r="149" spans="1:43" s="323" customFormat="1" ht="48" customHeight="1" x14ac:dyDescent="0.2">
      <c r="A149" s="753"/>
      <c r="B149" s="753"/>
      <c r="C149" s="753"/>
      <c r="D149" s="753"/>
      <c r="E149" s="9"/>
      <c r="F149" s="321"/>
      <c r="G149" s="321"/>
      <c r="H149" s="321"/>
      <c r="I149" s="321"/>
      <c r="J149" s="321"/>
      <c r="K149" s="321"/>
      <c r="L149" s="321"/>
      <c r="M149" s="321"/>
      <c r="N149" s="321"/>
      <c r="O149" s="306"/>
      <c r="P149" s="996"/>
      <c r="Q149" s="996"/>
      <c r="R149" s="996"/>
      <c r="S149" s="996"/>
      <c r="T149" s="996"/>
      <c r="U149" s="996"/>
      <c r="V149" s="1016"/>
      <c r="W149" s="1016"/>
      <c r="X149" s="1016"/>
      <c r="Y149" s="1019"/>
      <c r="Z149" s="996"/>
      <c r="AA149" s="996"/>
      <c r="AB149" s="996"/>
      <c r="AC149" s="996"/>
      <c r="AD149" s="996"/>
      <c r="AE149" s="996"/>
      <c r="AF149" s="996"/>
      <c r="AG149" s="996"/>
      <c r="AH149" s="1022"/>
      <c r="AI149" s="996"/>
      <c r="AJ149" s="999"/>
      <c r="AK149" s="1002"/>
      <c r="AL149" s="996"/>
      <c r="AM149" s="996"/>
      <c r="AN149" s="996"/>
      <c r="AO149" s="374"/>
      <c r="AP149" s="1025"/>
      <c r="AQ149" s="1025"/>
    </row>
    <row r="150" spans="1:43" s="323" customFormat="1" ht="39" customHeight="1" x14ac:dyDescent="0.2">
      <c r="A150" s="753" t="s">
        <v>465</v>
      </c>
      <c r="B150" s="306" t="s">
        <v>466</v>
      </c>
      <c r="C150" s="749" t="s">
        <v>467</v>
      </c>
      <c r="D150" s="749" t="s">
        <v>468</v>
      </c>
      <c r="E150" s="749" t="s">
        <v>469</v>
      </c>
      <c r="F150" s="749"/>
      <c r="G150" s="749" t="s">
        <v>470</v>
      </c>
      <c r="H150" s="749" t="s">
        <v>471</v>
      </c>
      <c r="I150" s="749" t="s">
        <v>472</v>
      </c>
      <c r="J150" s="749" t="s">
        <v>473</v>
      </c>
      <c r="K150" s="749" t="s">
        <v>474</v>
      </c>
      <c r="L150" s="749" t="s">
        <v>475</v>
      </c>
      <c r="M150" s="9" t="s">
        <v>476</v>
      </c>
      <c r="N150" s="321" t="s">
        <v>477</v>
      </c>
      <c r="O150" s="306" t="s">
        <v>478</v>
      </c>
      <c r="P150" s="997"/>
      <c r="Q150" s="997"/>
      <c r="R150" s="997"/>
      <c r="S150" s="997"/>
      <c r="T150" s="997"/>
      <c r="U150" s="997"/>
      <c r="V150" s="1017"/>
      <c r="W150" s="1017"/>
      <c r="X150" s="1017"/>
      <c r="Y150" s="1020"/>
      <c r="Z150" s="997"/>
      <c r="AA150" s="997"/>
      <c r="AB150" s="997"/>
      <c r="AC150" s="997"/>
      <c r="AD150" s="997"/>
      <c r="AE150" s="997"/>
      <c r="AF150" s="997"/>
      <c r="AG150" s="997"/>
      <c r="AH150" s="1023"/>
      <c r="AI150" s="997"/>
      <c r="AJ150" s="1000"/>
      <c r="AK150" s="1003"/>
      <c r="AL150" s="997"/>
      <c r="AM150" s="997"/>
      <c r="AN150" s="997"/>
      <c r="AO150" s="374"/>
      <c r="AP150" s="1026"/>
      <c r="AQ150" s="1026"/>
    </row>
    <row r="151" spans="1:43" s="409" customFormat="1" ht="25.5" customHeight="1" x14ac:dyDescent="0.2">
      <c r="A151" s="1"/>
      <c r="B151" s="1" t="s">
        <v>479</v>
      </c>
      <c r="C151" s="1" t="s">
        <v>511</v>
      </c>
      <c r="D151" s="1" t="s">
        <v>512</v>
      </c>
      <c r="E151" s="304">
        <v>16</v>
      </c>
      <c r="F151" s="305" t="s">
        <v>510</v>
      </c>
      <c r="G151" s="305">
        <v>4</v>
      </c>
      <c r="H151" s="305" t="s">
        <v>471</v>
      </c>
      <c r="I151" s="305" t="s">
        <v>513</v>
      </c>
      <c r="J151" s="305" t="s">
        <v>514</v>
      </c>
      <c r="K151" s="305" t="s">
        <v>515</v>
      </c>
      <c r="L151" s="305">
        <v>30150</v>
      </c>
      <c r="M151" s="305"/>
      <c r="N151" s="305">
        <v>1309900516783</v>
      </c>
      <c r="O151" s="306"/>
      <c r="P151" s="403">
        <v>24</v>
      </c>
      <c r="Q151" s="403" t="s">
        <v>32</v>
      </c>
      <c r="R151" s="403">
        <v>18613</v>
      </c>
      <c r="S151" s="403">
        <v>529</v>
      </c>
      <c r="T151" s="403">
        <v>2756</v>
      </c>
      <c r="U151" s="403" t="s">
        <v>58</v>
      </c>
      <c r="V151" s="403">
        <v>0</v>
      </c>
      <c r="W151" s="403">
        <v>2</v>
      </c>
      <c r="X151" s="403">
        <v>40</v>
      </c>
      <c r="Y151" s="404">
        <v>223.75</v>
      </c>
      <c r="Z151" s="403"/>
      <c r="AA151" s="405">
        <v>16.25</v>
      </c>
      <c r="AB151" s="403"/>
      <c r="AC151" s="406"/>
      <c r="AD151" s="403"/>
      <c r="AE151" s="403"/>
      <c r="AF151" s="403"/>
      <c r="AG151" s="403"/>
      <c r="AH151" s="407"/>
      <c r="AI151" s="403"/>
      <c r="AJ151" s="407"/>
      <c r="AK151" s="405"/>
      <c r="AL151" s="403"/>
      <c r="AM151" s="403"/>
      <c r="AN151" s="406"/>
      <c r="AO151" s="408"/>
      <c r="AP151" s="403"/>
      <c r="AQ151" s="403"/>
    </row>
    <row r="152" spans="1:43" s="418" customFormat="1" ht="56.25" x14ac:dyDescent="0.2">
      <c r="A152" s="324"/>
      <c r="B152" s="324"/>
      <c r="C152" s="324"/>
      <c r="D152" s="324"/>
      <c r="E152" s="325"/>
      <c r="F152" s="326"/>
      <c r="G152" s="326"/>
      <c r="H152" s="326"/>
      <c r="I152" s="326"/>
      <c r="J152" s="326"/>
      <c r="K152" s="326"/>
      <c r="L152" s="326"/>
      <c r="M152" s="326"/>
      <c r="N152" s="326"/>
      <c r="O152" s="329"/>
      <c r="P152" s="410"/>
      <c r="Q152" s="410"/>
      <c r="R152" s="410"/>
      <c r="S152" s="410"/>
      <c r="T152" s="410"/>
      <c r="U152" s="410"/>
      <c r="V152" s="410"/>
      <c r="W152" s="410"/>
      <c r="X152" s="410"/>
      <c r="Y152" s="411"/>
      <c r="Z152" s="410"/>
      <c r="AA152" s="410"/>
      <c r="AB152" s="410"/>
      <c r="AC152" s="412"/>
      <c r="AD152" s="410"/>
      <c r="AE152" s="410">
        <v>16</v>
      </c>
      <c r="AF152" s="413" t="s">
        <v>55</v>
      </c>
      <c r="AG152" s="410" t="s">
        <v>35</v>
      </c>
      <c r="AH152" s="414">
        <v>65</v>
      </c>
      <c r="AI152" s="410"/>
      <c r="AJ152" s="414"/>
      <c r="AK152" s="415">
        <v>65</v>
      </c>
      <c r="AL152" s="410"/>
      <c r="AM152" s="410">
        <v>22</v>
      </c>
      <c r="AN152" s="416" t="s">
        <v>53</v>
      </c>
      <c r="AO152" s="417"/>
      <c r="AP152" s="410">
        <v>20</v>
      </c>
      <c r="AQ152" s="410">
        <v>21</v>
      </c>
    </row>
    <row r="153" spans="1:43" s="418" customFormat="1" ht="25.5" customHeight="1" x14ac:dyDescent="0.2">
      <c r="A153" s="324"/>
      <c r="B153" s="324"/>
      <c r="C153" s="324"/>
      <c r="D153" s="324"/>
      <c r="E153" s="325"/>
      <c r="F153" s="326"/>
      <c r="G153" s="326"/>
      <c r="H153" s="326"/>
      <c r="I153" s="326"/>
      <c r="J153" s="326"/>
      <c r="K153" s="326"/>
      <c r="L153" s="326"/>
      <c r="M153" s="326"/>
      <c r="N153" s="326"/>
      <c r="O153" s="329"/>
      <c r="P153" s="410">
        <v>25</v>
      </c>
      <c r="Q153" s="410" t="s">
        <v>32</v>
      </c>
      <c r="R153" s="410">
        <v>18352</v>
      </c>
      <c r="S153" s="410">
        <v>434</v>
      </c>
      <c r="T153" s="410">
        <v>1412</v>
      </c>
      <c r="U153" s="410" t="s">
        <v>58</v>
      </c>
      <c r="V153" s="410">
        <v>7</v>
      </c>
      <c r="W153" s="410">
        <v>0</v>
      </c>
      <c r="X153" s="410">
        <v>35</v>
      </c>
      <c r="Y153" s="411">
        <v>2835</v>
      </c>
      <c r="Z153" s="410"/>
      <c r="AA153" s="410"/>
      <c r="AB153" s="410"/>
      <c r="AC153" s="412"/>
      <c r="AD153" s="410"/>
      <c r="AE153" s="410"/>
      <c r="AF153" s="410"/>
      <c r="AG153" s="410"/>
      <c r="AH153" s="414"/>
      <c r="AI153" s="410"/>
      <c r="AJ153" s="414"/>
      <c r="AK153" s="419"/>
      <c r="AL153" s="410"/>
      <c r="AM153" s="410"/>
      <c r="AN153" s="412"/>
      <c r="AO153" s="417"/>
      <c r="AP153" s="410"/>
      <c r="AQ153" s="410"/>
    </row>
    <row r="154" spans="1:43" s="418" customFormat="1" ht="25.5" customHeight="1" x14ac:dyDescent="0.2">
      <c r="A154" s="324"/>
      <c r="B154" s="324"/>
      <c r="C154" s="324"/>
      <c r="D154" s="324"/>
      <c r="E154" s="325"/>
      <c r="F154" s="326"/>
      <c r="G154" s="326"/>
      <c r="H154" s="326"/>
      <c r="I154" s="326"/>
      <c r="J154" s="326"/>
      <c r="K154" s="326"/>
      <c r="L154" s="326"/>
      <c r="M154" s="326"/>
      <c r="N154" s="326"/>
      <c r="O154" s="329"/>
      <c r="P154" s="410">
        <v>26</v>
      </c>
      <c r="Q154" s="410" t="s">
        <v>32</v>
      </c>
      <c r="R154" s="410">
        <v>19471</v>
      </c>
      <c r="S154" s="410">
        <v>424</v>
      </c>
      <c r="T154" s="410">
        <v>2674</v>
      </c>
      <c r="U154" s="410" t="s">
        <v>58</v>
      </c>
      <c r="V154" s="410">
        <v>4</v>
      </c>
      <c r="W154" s="410">
        <v>1</v>
      </c>
      <c r="X154" s="410">
        <v>50</v>
      </c>
      <c r="Y154" s="411">
        <v>1750</v>
      </c>
      <c r="Z154" s="410"/>
      <c r="AA154" s="410"/>
      <c r="AB154" s="410"/>
      <c r="AC154" s="412"/>
      <c r="AD154" s="410"/>
      <c r="AE154" s="410"/>
      <c r="AF154" s="410"/>
      <c r="AG154" s="410"/>
      <c r="AH154" s="414"/>
      <c r="AI154" s="410"/>
      <c r="AJ154" s="414"/>
      <c r="AK154" s="419"/>
      <c r="AL154" s="410"/>
      <c r="AM154" s="410"/>
      <c r="AN154" s="412"/>
      <c r="AO154" s="417"/>
      <c r="AP154" s="410"/>
      <c r="AQ154" s="410"/>
    </row>
    <row r="155" spans="1:43" s="1" customFormat="1" ht="22.5" customHeight="1" x14ac:dyDescent="0.2">
      <c r="E155" s="304"/>
      <c r="F155" s="305"/>
      <c r="G155" s="305"/>
      <c r="H155" s="305"/>
      <c r="I155" s="305"/>
      <c r="J155" s="305"/>
      <c r="K155" s="305"/>
      <c r="L155" s="305"/>
      <c r="M155" s="305"/>
      <c r="N155" s="305"/>
      <c r="O155" s="306"/>
      <c r="P155" s="345" t="s">
        <v>460</v>
      </c>
      <c r="Q155" s="346"/>
      <c r="R155" s="346"/>
      <c r="S155" s="346"/>
      <c r="T155" s="346"/>
      <c r="U155" s="346"/>
      <c r="V155" s="1012" t="str">
        <f>B164</f>
        <v>นาง</v>
      </c>
      <c r="W155" s="1012"/>
      <c r="X155" s="1013" t="str">
        <f>C164</f>
        <v>สารภี</v>
      </c>
      <c r="Y155" s="1013"/>
      <c r="Z155" s="1013" t="str">
        <f>D164</f>
        <v xml:space="preserve"> ยุทธสูงเนิน</v>
      </c>
      <c r="AA155" s="1013"/>
      <c r="AB155" s="1013"/>
      <c r="AC155" s="1014"/>
      <c r="AD155" s="345" t="s">
        <v>461</v>
      </c>
      <c r="AE155" s="730"/>
      <c r="AF155" s="346"/>
      <c r="AG155" s="745" t="str">
        <f>B164</f>
        <v>นาง</v>
      </c>
      <c r="AH155" s="731" t="str">
        <f>C164</f>
        <v>สารภี</v>
      </c>
      <c r="AI155" s="346"/>
      <c r="AJ155" s="346" t="str">
        <f>D164</f>
        <v xml:space="preserve"> ยุทธสูงเนิน</v>
      </c>
      <c r="AK155" s="346"/>
      <c r="AL155" s="346"/>
      <c r="AM155" s="346"/>
      <c r="AN155" s="347"/>
      <c r="AO155" s="367"/>
    </row>
    <row r="156" spans="1:43" s="1" customFormat="1" ht="22.5" customHeight="1" x14ac:dyDescent="0.2">
      <c r="E156" s="304"/>
      <c r="F156" s="305"/>
      <c r="G156" s="305"/>
      <c r="H156" s="305"/>
      <c r="I156" s="305"/>
      <c r="J156" s="305"/>
      <c r="K156" s="305"/>
      <c r="L156" s="305"/>
      <c r="M156" s="305"/>
      <c r="N156" s="305"/>
      <c r="O156" s="306"/>
      <c r="P156" s="307" t="s">
        <v>462</v>
      </c>
      <c r="Q156" s="308"/>
      <c r="R156" s="308"/>
      <c r="S156" s="1007">
        <f>E164</f>
        <v>7</v>
      </c>
      <c r="T156" s="1008"/>
      <c r="U156" s="310" t="str">
        <f>F164</f>
        <v>หมูที่</v>
      </c>
      <c r="V156" s="1009">
        <f>G164</f>
        <v>4</v>
      </c>
      <c r="W156" s="1009"/>
      <c r="X156" s="308"/>
      <c r="Y156" s="311"/>
      <c r="Z156" s="312" t="str">
        <f>H164</f>
        <v>ถนน</v>
      </c>
      <c r="AA156" s="313"/>
      <c r="AB156" s="308"/>
      <c r="AC156" s="309"/>
      <c r="AD156" s="307" t="s">
        <v>462</v>
      </c>
      <c r="AE156" s="728"/>
      <c r="AF156" s="728"/>
      <c r="AG156" s="314">
        <f>E164</f>
        <v>7</v>
      </c>
      <c r="AH156" s="308"/>
      <c r="AI156" s="315" t="str">
        <f>F164</f>
        <v>หมูที่</v>
      </c>
      <c r="AJ156" s="727">
        <f>G164</f>
        <v>4</v>
      </c>
      <c r="AK156" s="308"/>
      <c r="AL156" s="315" t="str">
        <f>H164</f>
        <v>ถนน</v>
      </c>
      <c r="AM156" s="308"/>
      <c r="AN156" s="309"/>
      <c r="AO156" s="367"/>
    </row>
    <row r="157" spans="1:43" s="1" customFormat="1" ht="22.5" customHeight="1" x14ac:dyDescent="0.2">
      <c r="E157" s="304"/>
      <c r="F157" s="305"/>
      <c r="G157" s="305"/>
      <c r="H157" s="305"/>
      <c r="I157" s="305"/>
      <c r="J157" s="305"/>
      <c r="K157" s="305"/>
      <c r="L157" s="305"/>
      <c r="M157" s="305"/>
      <c r="N157" s="305"/>
      <c r="O157" s="306"/>
      <c r="P157" s="307" t="s">
        <v>463</v>
      </c>
      <c r="Q157" s="308"/>
      <c r="R157" s="308"/>
      <c r="S157" s="308"/>
      <c r="T157" s="308"/>
      <c r="U157" s="1009" t="str">
        <f>I164</f>
        <v>ตะขบ</v>
      </c>
      <c r="V157" s="993"/>
      <c r="W157" s="993"/>
      <c r="X157" s="993"/>
      <c r="Y157" s="312"/>
      <c r="Z157" s="315" t="str">
        <f>J164</f>
        <v>ปักธงชัย</v>
      </c>
      <c r="AA157" s="313"/>
      <c r="AB157" s="308"/>
      <c r="AC157" s="308"/>
      <c r="AD157" s="307" t="s">
        <v>463</v>
      </c>
      <c r="AE157" s="728"/>
      <c r="AF157" s="308"/>
      <c r="AG157" s="308"/>
      <c r="AH157" s="308"/>
      <c r="AI157" s="315" t="str">
        <f>I164</f>
        <v>ตะขบ</v>
      </c>
      <c r="AJ157" s="308"/>
      <c r="AK157" s="308"/>
      <c r="AL157" s="315" t="str">
        <f>J164</f>
        <v>ปักธงชัย</v>
      </c>
      <c r="AM157" s="308"/>
      <c r="AN157" s="309"/>
      <c r="AO157" s="367"/>
    </row>
    <row r="158" spans="1:43" s="1" customFormat="1" ht="22.5" customHeight="1" x14ac:dyDescent="0.2">
      <c r="E158" s="304"/>
      <c r="F158" s="305"/>
      <c r="G158" s="305"/>
      <c r="H158" s="305"/>
      <c r="I158" s="305"/>
      <c r="J158" s="305"/>
      <c r="K158" s="305"/>
      <c r="L158" s="305"/>
      <c r="M158" s="305"/>
      <c r="N158" s="305"/>
      <c r="O158" s="306"/>
      <c r="P158" s="316" t="str">
        <f>K164</f>
        <v>นครราชสีมา</v>
      </c>
      <c r="Q158" s="317"/>
      <c r="R158" s="317"/>
      <c r="S158" s="317"/>
      <c r="T158" s="317"/>
      <c r="U158" s="317" t="s">
        <v>464</v>
      </c>
      <c r="V158" s="317"/>
      <c r="W158" s="317"/>
      <c r="X158" s="317"/>
      <c r="Y158" s="318"/>
      <c r="Z158" s="317"/>
      <c r="AA158" s="319"/>
      <c r="AB158" s="317"/>
      <c r="AC158" s="317"/>
      <c r="AD158" s="316" t="str">
        <f>K164</f>
        <v>นครราชสีมา</v>
      </c>
      <c r="AE158" s="744"/>
      <c r="AF158" s="317"/>
      <c r="AG158" s="317"/>
      <c r="AH158" s="317"/>
      <c r="AI158" s="317" t="s">
        <v>464</v>
      </c>
      <c r="AJ158" s="317"/>
      <c r="AK158" s="317"/>
      <c r="AL158" s="317"/>
      <c r="AM158" s="317"/>
      <c r="AN158" s="320"/>
      <c r="AO158" s="367"/>
    </row>
    <row r="159" spans="1:43" s="323" customFormat="1" ht="22.5" customHeight="1" x14ac:dyDescent="0.2">
      <c r="A159" s="753"/>
      <c r="B159" s="753"/>
      <c r="C159" s="753"/>
      <c r="D159" s="753"/>
      <c r="E159" s="9"/>
      <c r="F159" s="321"/>
      <c r="G159" s="321"/>
      <c r="H159" s="321"/>
      <c r="I159" s="321"/>
      <c r="J159" s="321"/>
      <c r="K159" s="321"/>
      <c r="L159" s="321"/>
      <c r="M159" s="321"/>
      <c r="N159" s="321"/>
      <c r="O159" s="306"/>
      <c r="P159" s="1004" t="s">
        <v>5</v>
      </c>
      <c r="Q159" s="1005"/>
      <c r="R159" s="1005"/>
      <c r="S159" s="1005"/>
      <c r="T159" s="1005"/>
      <c r="U159" s="1005"/>
      <c r="V159" s="1005"/>
      <c r="W159" s="1005"/>
      <c r="X159" s="1005"/>
      <c r="Y159" s="1005"/>
      <c r="Z159" s="1005"/>
      <c r="AA159" s="1005"/>
      <c r="AB159" s="1005"/>
      <c r="AC159" s="1006"/>
      <c r="AD159" s="1004" t="s">
        <v>6</v>
      </c>
      <c r="AE159" s="1005"/>
      <c r="AF159" s="1005"/>
      <c r="AG159" s="1005"/>
      <c r="AH159" s="1005"/>
      <c r="AI159" s="1005"/>
      <c r="AJ159" s="1005"/>
      <c r="AK159" s="1005"/>
      <c r="AL159" s="1005"/>
      <c r="AM159" s="1005"/>
      <c r="AN159" s="1006"/>
      <c r="AO159" s="402"/>
    </row>
    <row r="160" spans="1:43" s="323" customFormat="1" ht="24.75" customHeight="1" x14ac:dyDescent="0.2">
      <c r="A160" s="753"/>
      <c r="B160" s="753"/>
      <c r="C160" s="753"/>
      <c r="D160" s="753"/>
      <c r="E160" s="9"/>
      <c r="F160" s="321"/>
      <c r="G160" s="321"/>
      <c r="H160" s="321"/>
      <c r="I160" s="321"/>
      <c r="J160" s="321"/>
      <c r="K160" s="321"/>
      <c r="L160" s="321"/>
      <c r="M160" s="321"/>
      <c r="N160" s="321"/>
      <c r="O160" s="306"/>
      <c r="P160" s="995" t="s">
        <v>7</v>
      </c>
      <c r="Q160" s="995" t="s">
        <v>8</v>
      </c>
      <c r="R160" s="995" t="s">
        <v>9</v>
      </c>
      <c r="S160" s="1010" t="s">
        <v>10</v>
      </c>
      <c r="T160" s="1011"/>
      <c r="U160" s="995" t="s">
        <v>11</v>
      </c>
      <c r="V160" s="1004" t="s">
        <v>12</v>
      </c>
      <c r="W160" s="1005"/>
      <c r="X160" s="1006"/>
      <c r="Y160" s="1004" t="s">
        <v>13</v>
      </c>
      <c r="Z160" s="1005"/>
      <c r="AA160" s="1005"/>
      <c r="AB160" s="1005"/>
      <c r="AC160" s="1006"/>
      <c r="AD160" s="995" t="s">
        <v>7</v>
      </c>
      <c r="AE160" s="995" t="s">
        <v>14</v>
      </c>
      <c r="AF160" s="995" t="s">
        <v>15</v>
      </c>
      <c r="AG160" s="995" t="s">
        <v>16</v>
      </c>
      <c r="AH160" s="1021" t="s">
        <v>17</v>
      </c>
      <c r="AI160" s="1004" t="s">
        <v>18</v>
      </c>
      <c r="AJ160" s="1005"/>
      <c r="AK160" s="1005"/>
      <c r="AL160" s="1006"/>
      <c r="AM160" s="995" t="s">
        <v>19</v>
      </c>
      <c r="AN160" s="995" t="s">
        <v>20</v>
      </c>
      <c r="AO160" s="402"/>
      <c r="AP160" s="1027" t="s">
        <v>19</v>
      </c>
      <c r="AQ160" s="1027" t="s">
        <v>19</v>
      </c>
    </row>
    <row r="161" spans="1:43" s="323" customFormat="1" ht="24.75" customHeight="1" x14ac:dyDescent="0.2">
      <c r="A161" s="753"/>
      <c r="B161" s="753"/>
      <c r="C161" s="753"/>
      <c r="D161" s="753"/>
      <c r="E161" s="9"/>
      <c r="F161" s="321"/>
      <c r="G161" s="321"/>
      <c r="H161" s="321"/>
      <c r="I161" s="321"/>
      <c r="J161" s="321"/>
      <c r="K161" s="321"/>
      <c r="L161" s="321"/>
      <c r="M161" s="321"/>
      <c r="N161" s="321"/>
      <c r="O161" s="306"/>
      <c r="P161" s="996"/>
      <c r="Q161" s="996"/>
      <c r="R161" s="996"/>
      <c r="S161" s="995" t="s">
        <v>21</v>
      </c>
      <c r="T161" s="995" t="s">
        <v>22</v>
      </c>
      <c r="U161" s="996"/>
      <c r="V161" s="1015" t="s">
        <v>23</v>
      </c>
      <c r="W161" s="1015" t="s">
        <v>24</v>
      </c>
      <c r="X161" s="1015" t="s">
        <v>25</v>
      </c>
      <c r="Y161" s="1018" t="s">
        <v>26</v>
      </c>
      <c r="Z161" s="995" t="s">
        <v>27</v>
      </c>
      <c r="AA161" s="995" t="s">
        <v>28</v>
      </c>
      <c r="AB161" s="995" t="s">
        <v>29</v>
      </c>
      <c r="AC161" s="995" t="s">
        <v>507</v>
      </c>
      <c r="AD161" s="996"/>
      <c r="AE161" s="996"/>
      <c r="AF161" s="996"/>
      <c r="AG161" s="996"/>
      <c r="AH161" s="1022"/>
      <c r="AI161" s="995" t="s">
        <v>31</v>
      </c>
      <c r="AJ161" s="998" t="s">
        <v>27</v>
      </c>
      <c r="AK161" s="1001" t="s">
        <v>28</v>
      </c>
      <c r="AL161" s="995" t="s">
        <v>29</v>
      </c>
      <c r="AM161" s="996"/>
      <c r="AN161" s="996"/>
      <c r="AO161" s="402"/>
      <c r="AP161" s="1028"/>
      <c r="AQ161" s="1028"/>
    </row>
    <row r="162" spans="1:43" s="323" customFormat="1" ht="48.75" customHeight="1" x14ac:dyDescent="0.2">
      <c r="A162" s="753"/>
      <c r="B162" s="753"/>
      <c r="C162" s="753"/>
      <c r="D162" s="753"/>
      <c r="E162" s="9"/>
      <c r="F162" s="321"/>
      <c r="G162" s="321"/>
      <c r="H162" s="321"/>
      <c r="I162" s="321"/>
      <c r="J162" s="321"/>
      <c r="K162" s="321"/>
      <c r="L162" s="321"/>
      <c r="M162" s="321"/>
      <c r="N162" s="321"/>
      <c r="O162" s="306"/>
      <c r="P162" s="996"/>
      <c r="Q162" s="996"/>
      <c r="R162" s="996"/>
      <c r="S162" s="996"/>
      <c r="T162" s="996"/>
      <c r="U162" s="996"/>
      <c r="V162" s="1016"/>
      <c r="W162" s="1016"/>
      <c r="X162" s="1016"/>
      <c r="Y162" s="1019"/>
      <c r="Z162" s="996"/>
      <c r="AA162" s="996"/>
      <c r="AB162" s="996"/>
      <c r="AC162" s="996"/>
      <c r="AD162" s="996"/>
      <c r="AE162" s="996"/>
      <c r="AF162" s="996"/>
      <c r="AG162" s="996"/>
      <c r="AH162" s="1022"/>
      <c r="AI162" s="996"/>
      <c r="AJ162" s="999"/>
      <c r="AK162" s="1002"/>
      <c r="AL162" s="996"/>
      <c r="AM162" s="996"/>
      <c r="AN162" s="996"/>
      <c r="AO162" s="374"/>
      <c r="AP162" s="1028"/>
      <c r="AQ162" s="1028"/>
    </row>
    <row r="163" spans="1:43" s="323" customFormat="1" ht="39.75" customHeight="1" x14ac:dyDescent="0.2">
      <c r="A163" s="753" t="s">
        <v>465</v>
      </c>
      <c r="B163" s="306" t="s">
        <v>466</v>
      </c>
      <c r="C163" s="749" t="s">
        <v>467</v>
      </c>
      <c r="D163" s="749" t="s">
        <v>468</v>
      </c>
      <c r="E163" s="749" t="s">
        <v>469</v>
      </c>
      <c r="F163" s="749"/>
      <c r="G163" s="749" t="s">
        <v>470</v>
      </c>
      <c r="H163" s="749" t="s">
        <v>471</v>
      </c>
      <c r="I163" s="749" t="s">
        <v>472</v>
      </c>
      <c r="J163" s="749" t="s">
        <v>473</v>
      </c>
      <c r="K163" s="749" t="s">
        <v>474</v>
      </c>
      <c r="L163" s="749" t="s">
        <v>475</v>
      </c>
      <c r="M163" s="9" t="s">
        <v>476</v>
      </c>
      <c r="N163" s="321" t="s">
        <v>477</v>
      </c>
      <c r="O163" s="306" t="s">
        <v>478</v>
      </c>
      <c r="P163" s="997"/>
      <c r="Q163" s="997"/>
      <c r="R163" s="997"/>
      <c r="S163" s="997"/>
      <c r="T163" s="997"/>
      <c r="U163" s="997"/>
      <c r="V163" s="1017"/>
      <c r="W163" s="1017"/>
      <c r="X163" s="1017"/>
      <c r="Y163" s="1020"/>
      <c r="Z163" s="997"/>
      <c r="AA163" s="997"/>
      <c r="AB163" s="997"/>
      <c r="AC163" s="997"/>
      <c r="AD163" s="997"/>
      <c r="AE163" s="997"/>
      <c r="AF163" s="997"/>
      <c r="AG163" s="997"/>
      <c r="AH163" s="1023"/>
      <c r="AI163" s="997"/>
      <c r="AJ163" s="1000"/>
      <c r="AK163" s="1003"/>
      <c r="AL163" s="997"/>
      <c r="AM163" s="997"/>
      <c r="AN163" s="997"/>
      <c r="AO163" s="374"/>
      <c r="AP163" s="1029"/>
      <c r="AQ163" s="1029"/>
    </row>
    <row r="164" spans="1:43" s="418" customFormat="1" ht="25.5" customHeight="1" x14ac:dyDescent="0.2">
      <c r="A164" s="324"/>
      <c r="B164" s="324" t="s">
        <v>487</v>
      </c>
      <c r="C164" s="324" t="s">
        <v>516</v>
      </c>
      <c r="D164" s="324" t="s">
        <v>517</v>
      </c>
      <c r="E164" s="325">
        <v>7</v>
      </c>
      <c r="F164" s="326" t="s">
        <v>510</v>
      </c>
      <c r="G164" s="326">
        <v>4</v>
      </c>
      <c r="H164" s="305" t="s">
        <v>471</v>
      </c>
      <c r="I164" s="326" t="s">
        <v>513</v>
      </c>
      <c r="J164" s="326" t="s">
        <v>514</v>
      </c>
      <c r="K164" s="326" t="s">
        <v>515</v>
      </c>
      <c r="L164" s="326">
        <v>30150</v>
      </c>
      <c r="M164" s="326"/>
      <c r="N164" s="326">
        <v>5301400010134</v>
      </c>
      <c r="O164" s="329"/>
      <c r="P164" s="410">
        <v>27</v>
      </c>
      <c r="Q164" s="410" t="s">
        <v>32</v>
      </c>
      <c r="R164" s="410">
        <v>73948</v>
      </c>
      <c r="S164" s="410">
        <v>87</v>
      </c>
      <c r="T164" s="410">
        <v>4688</v>
      </c>
      <c r="U164" s="410" t="s">
        <v>58</v>
      </c>
      <c r="V164" s="410">
        <v>0</v>
      </c>
      <c r="W164" s="410">
        <v>1</v>
      </c>
      <c r="X164" s="410">
        <v>87</v>
      </c>
      <c r="Y164" s="411">
        <v>178.17</v>
      </c>
      <c r="Z164" s="410"/>
      <c r="AA164" s="410">
        <v>8.8249999999999993</v>
      </c>
      <c r="AB164" s="410"/>
      <c r="AC164" s="412"/>
      <c r="AD164" s="410"/>
      <c r="AE164" s="410"/>
      <c r="AF164" s="410"/>
      <c r="AG164" s="410"/>
      <c r="AH164" s="414"/>
      <c r="AI164" s="410"/>
      <c r="AJ164" s="414"/>
      <c r="AK164" s="415"/>
      <c r="AL164" s="410"/>
      <c r="AM164" s="410"/>
      <c r="AN164" s="412"/>
      <c r="AO164" s="417"/>
      <c r="AP164" s="410"/>
      <c r="AQ164" s="410"/>
    </row>
    <row r="165" spans="1:43" s="418" customFormat="1" ht="37.5" x14ac:dyDescent="0.2">
      <c r="A165" s="324"/>
      <c r="B165" s="324"/>
      <c r="C165" s="324"/>
      <c r="D165" s="324"/>
      <c r="E165" s="325"/>
      <c r="F165" s="326"/>
      <c r="G165" s="326"/>
      <c r="H165" s="326"/>
      <c r="I165" s="326"/>
      <c r="J165" s="326"/>
      <c r="K165" s="326"/>
      <c r="L165" s="326"/>
      <c r="M165" s="326"/>
      <c r="N165" s="326"/>
      <c r="O165" s="329"/>
      <c r="P165" s="410"/>
      <c r="Q165" s="410"/>
      <c r="R165" s="410"/>
      <c r="S165" s="410"/>
      <c r="T165" s="410"/>
      <c r="U165" s="410"/>
      <c r="V165" s="410"/>
      <c r="W165" s="410"/>
      <c r="X165" s="410"/>
      <c r="Y165" s="411"/>
      <c r="Z165" s="410"/>
      <c r="AA165" s="410"/>
      <c r="AB165" s="410"/>
      <c r="AC165" s="412"/>
      <c r="AD165" s="410">
        <v>1</v>
      </c>
      <c r="AE165" s="410">
        <v>7</v>
      </c>
      <c r="AF165" s="420" t="s">
        <v>37</v>
      </c>
      <c r="AG165" s="410" t="s">
        <v>38</v>
      </c>
      <c r="AH165" s="414">
        <f>21</f>
        <v>21</v>
      </c>
      <c r="AI165" s="410"/>
      <c r="AJ165" s="414"/>
      <c r="AK165" s="415">
        <v>21</v>
      </c>
      <c r="AL165" s="410"/>
      <c r="AM165" s="410">
        <v>11</v>
      </c>
      <c r="AN165" s="416" t="s">
        <v>53</v>
      </c>
      <c r="AO165" s="417"/>
      <c r="AP165" s="410">
        <v>9</v>
      </c>
      <c r="AQ165" s="410">
        <v>10</v>
      </c>
    </row>
    <row r="166" spans="1:43" s="418" customFormat="1" ht="25.5" customHeight="1" x14ac:dyDescent="0.2">
      <c r="A166" s="324"/>
      <c r="B166" s="324"/>
      <c r="C166" s="324"/>
      <c r="D166" s="324"/>
      <c r="E166" s="325"/>
      <c r="F166" s="326"/>
      <c r="G166" s="326"/>
      <c r="H166" s="326"/>
      <c r="I166" s="326"/>
      <c r="J166" s="326"/>
      <c r="K166" s="326"/>
      <c r="L166" s="326"/>
      <c r="M166" s="326"/>
      <c r="N166" s="326"/>
      <c r="O166" s="329"/>
      <c r="P166" s="410"/>
      <c r="Q166" s="410"/>
      <c r="R166" s="410"/>
      <c r="S166" s="410"/>
      <c r="T166" s="410"/>
      <c r="U166" s="410"/>
      <c r="V166" s="410"/>
      <c r="W166" s="410"/>
      <c r="X166" s="410"/>
      <c r="Y166" s="411"/>
      <c r="Z166" s="410"/>
      <c r="AA166" s="410"/>
      <c r="AB166" s="410"/>
      <c r="AC166" s="412"/>
      <c r="AD166" s="410">
        <v>2</v>
      </c>
      <c r="AE166" s="410">
        <v>7</v>
      </c>
      <c r="AF166" s="420" t="s">
        <v>59</v>
      </c>
      <c r="AG166" s="410" t="s">
        <v>38</v>
      </c>
      <c r="AH166" s="414">
        <f>14.3</f>
        <v>14.3</v>
      </c>
      <c r="AI166" s="419">
        <v>14.3</v>
      </c>
      <c r="AJ166" s="414"/>
      <c r="AK166" s="415"/>
      <c r="AL166" s="410"/>
      <c r="AM166" s="410">
        <v>7</v>
      </c>
      <c r="AN166" s="412" t="s">
        <v>60</v>
      </c>
      <c r="AO166" s="417"/>
      <c r="AP166" s="410">
        <v>5</v>
      </c>
      <c r="AQ166" s="410">
        <v>6</v>
      </c>
    </row>
    <row r="167" spans="1:43" s="418" customFormat="1" ht="25.5" customHeight="1" x14ac:dyDescent="0.2">
      <c r="A167" s="324"/>
      <c r="B167" s="324"/>
      <c r="C167" s="324"/>
      <c r="D167" s="324"/>
      <c r="E167" s="325"/>
      <c r="F167" s="326"/>
      <c r="G167" s="326"/>
      <c r="H167" s="326"/>
      <c r="I167" s="326"/>
      <c r="J167" s="326"/>
      <c r="K167" s="326"/>
      <c r="L167" s="326"/>
      <c r="M167" s="326"/>
      <c r="N167" s="326"/>
      <c r="O167" s="329"/>
      <c r="P167" s="410">
        <v>28</v>
      </c>
      <c r="Q167" s="410" t="s">
        <v>32</v>
      </c>
      <c r="R167" s="410">
        <v>7831</v>
      </c>
      <c r="S167" s="410">
        <v>120</v>
      </c>
      <c r="T167" s="410">
        <v>117</v>
      </c>
      <c r="U167" s="410" t="s">
        <v>58</v>
      </c>
      <c r="V167" s="410">
        <v>2</v>
      </c>
      <c r="W167" s="410">
        <v>3</v>
      </c>
      <c r="X167" s="410">
        <v>43</v>
      </c>
      <c r="Y167" s="411">
        <v>1143</v>
      </c>
      <c r="Z167" s="410"/>
      <c r="AA167" s="410"/>
      <c r="AB167" s="410"/>
      <c r="AC167" s="412"/>
      <c r="AD167" s="410"/>
      <c r="AE167" s="410"/>
      <c r="AF167" s="410"/>
      <c r="AG167" s="410"/>
      <c r="AH167" s="414"/>
      <c r="AI167" s="410"/>
      <c r="AJ167" s="414"/>
      <c r="AK167" s="415"/>
      <c r="AL167" s="410"/>
      <c r="AM167" s="410"/>
      <c r="AN167" s="412"/>
      <c r="AO167" s="417"/>
      <c r="AP167" s="410"/>
      <c r="AQ167" s="410"/>
    </row>
    <row r="168" spans="1:43" s="418" customFormat="1" ht="25.5" customHeight="1" x14ac:dyDescent="0.2">
      <c r="A168" s="324"/>
      <c r="B168" s="324"/>
      <c r="C168" s="324"/>
      <c r="D168" s="324"/>
      <c r="E168" s="325"/>
      <c r="F168" s="326"/>
      <c r="G168" s="326"/>
      <c r="H168" s="326"/>
      <c r="I168" s="326"/>
      <c r="J168" s="326"/>
      <c r="K168" s="326"/>
      <c r="L168" s="326"/>
      <c r="M168" s="326"/>
      <c r="N168" s="326"/>
      <c r="O168" s="329"/>
      <c r="P168" s="410">
        <v>29</v>
      </c>
      <c r="Q168" s="410" t="s">
        <v>32</v>
      </c>
      <c r="R168" s="410">
        <v>7828</v>
      </c>
      <c r="S168" s="410">
        <v>121</v>
      </c>
      <c r="T168" s="410"/>
      <c r="U168" s="410" t="s">
        <v>58</v>
      </c>
      <c r="V168" s="410">
        <v>4</v>
      </c>
      <c r="W168" s="410">
        <v>2</v>
      </c>
      <c r="X168" s="410">
        <v>76</v>
      </c>
      <c r="Y168" s="411">
        <v>1876</v>
      </c>
      <c r="Z168" s="410"/>
      <c r="AA168" s="410"/>
      <c r="AB168" s="410"/>
      <c r="AC168" s="412"/>
      <c r="AD168" s="410"/>
      <c r="AE168" s="410"/>
      <c r="AF168" s="410"/>
      <c r="AG168" s="410"/>
      <c r="AH168" s="414"/>
      <c r="AI168" s="410"/>
      <c r="AJ168" s="414"/>
      <c r="AK168" s="415"/>
      <c r="AL168" s="410"/>
      <c r="AM168" s="410"/>
      <c r="AN168" s="412"/>
      <c r="AO168" s="417"/>
      <c r="AP168" s="410"/>
      <c r="AQ168" s="410"/>
    </row>
    <row r="169" spans="1:43" s="337" customFormat="1" ht="25.5" customHeight="1" x14ac:dyDescent="0.2">
      <c r="A169" s="324"/>
      <c r="B169" s="324"/>
      <c r="C169" s="324"/>
      <c r="D169" s="324"/>
      <c r="E169" s="325"/>
      <c r="F169" s="326"/>
      <c r="G169" s="326"/>
      <c r="H169" s="326"/>
      <c r="I169" s="326"/>
      <c r="J169" s="326"/>
      <c r="K169" s="326"/>
      <c r="L169" s="326"/>
      <c r="M169" s="326"/>
      <c r="N169" s="326"/>
      <c r="O169" s="329"/>
      <c r="P169" s="330"/>
      <c r="Q169" s="330"/>
      <c r="R169" s="330"/>
      <c r="S169" s="330"/>
      <c r="T169" s="330"/>
      <c r="U169" s="330"/>
      <c r="V169" s="330"/>
      <c r="W169" s="330"/>
      <c r="X169" s="330"/>
      <c r="Y169" s="421"/>
      <c r="Z169" s="330"/>
      <c r="AA169" s="330"/>
      <c r="AB169" s="330"/>
      <c r="AC169" s="332"/>
      <c r="AD169" s="330"/>
      <c r="AE169" s="330"/>
      <c r="AF169" s="330"/>
      <c r="AG169" s="330"/>
      <c r="AH169" s="334"/>
      <c r="AI169" s="330"/>
      <c r="AJ169" s="334"/>
      <c r="AK169" s="335"/>
      <c r="AL169" s="330"/>
      <c r="AM169" s="330"/>
      <c r="AN169" s="422"/>
      <c r="AO169" s="417"/>
      <c r="AP169" s="330"/>
      <c r="AQ169" s="330"/>
    </row>
    <row r="170" spans="1:43" s="337" customFormat="1" ht="25.5" customHeight="1" x14ac:dyDescent="0.2">
      <c r="A170" s="324"/>
      <c r="B170" s="324"/>
      <c r="C170" s="324"/>
      <c r="D170" s="324"/>
      <c r="E170" s="325"/>
      <c r="F170" s="326"/>
      <c r="G170" s="326"/>
      <c r="H170" s="326"/>
      <c r="I170" s="326"/>
      <c r="J170" s="326"/>
      <c r="K170" s="326"/>
      <c r="L170" s="326"/>
      <c r="M170" s="326"/>
      <c r="N170" s="326"/>
      <c r="O170" s="329"/>
      <c r="P170" s="348"/>
      <c r="Q170" s="348"/>
      <c r="R170" s="348"/>
      <c r="S170" s="348"/>
      <c r="T170" s="348"/>
      <c r="U170" s="348"/>
      <c r="V170" s="348"/>
      <c r="W170" s="348"/>
      <c r="X170" s="348"/>
      <c r="Y170" s="423"/>
      <c r="Z170" s="348"/>
      <c r="AA170" s="348"/>
      <c r="AB170" s="348"/>
      <c r="AC170" s="350"/>
      <c r="AD170" s="348"/>
      <c r="AE170" s="348"/>
      <c r="AF170" s="348"/>
      <c r="AG170" s="348"/>
      <c r="AH170" s="352"/>
      <c r="AI170" s="348"/>
      <c r="AJ170" s="352"/>
      <c r="AK170" s="353"/>
      <c r="AL170" s="348"/>
      <c r="AM170" s="348"/>
      <c r="AN170" s="424"/>
      <c r="AO170" s="417"/>
      <c r="AP170" s="330"/>
      <c r="AQ170" s="330"/>
    </row>
    <row r="171" spans="1:43" s="1" customFormat="1" ht="22.5" customHeight="1" x14ac:dyDescent="0.2">
      <c r="E171" s="304"/>
      <c r="F171" s="305"/>
      <c r="G171" s="305"/>
      <c r="H171" s="305"/>
      <c r="I171" s="305"/>
      <c r="J171" s="305"/>
      <c r="K171" s="305"/>
      <c r="L171" s="305"/>
      <c r="M171" s="305"/>
      <c r="N171" s="305"/>
      <c r="O171" s="306"/>
      <c r="P171" s="345" t="s">
        <v>460</v>
      </c>
      <c r="Q171" s="346"/>
      <c r="R171" s="346"/>
      <c r="S171" s="346"/>
      <c r="T171" s="346"/>
      <c r="U171" s="346"/>
      <c r="V171" s="1012" t="str">
        <f>B180</f>
        <v>นาย</v>
      </c>
      <c r="W171" s="1012"/>
      <c r="X171" s="1013" t="str">
        <f>C180</f>
        <v xml:space="preserve">อลงกต </v>
      </c>
      <c r="Y171" s="1013"/>
      <c r="Z171" s="1013" t="str">
        <f>D180</f>
        <v xml:space="preserve"> ขจรภพ</v>
      </c>
      <c r="AA171" s="1013"/>
      <c r="AB171" s="1013"/>
      <c r="AC171" s="1014"/>
      <c r="AD171" s="345" t="s">
        <v>461</v>
      </c>
      <c r="AE171" s="730"/>
      <c r="AF171" s="346"/>
      <c r="AG171" s="745" t="str">
        <f>B180</f>
        <v>นาย</v>
      </c>
      <c r="AH171" s="731" t="str">
        <f>C180</f>
        <v xml:space="preserve">อลงกต </v>
      </c>
      <c r="AI171" s="346"/>
      <c r="AJ171" s="346" t="str">
        <f>D180</f>
        <v xml:space="preserve"> ขจรภพ</v>
      </c>
      <c r="AK171" s="346"/>
      <c r="AL171" s="346"/>
      <c r="AM171" s="346"/>
      <c r="AN171" s="347"/>
      <c r="AO171" s="367"/>
    </row>
    <row r="172" spans="1:43" s="1" customFormat="1" ht="22.5" customHeight="1" x14ac:dyDescent="0.2">
      <c r="E172" s="304"/>
      <c r="F172" s="305"/>
      <c r="G172" s="305"/>
      <c r="H172" s="305"/>
      <c r="I172" s="305"/>
      <c r="J172" s="305"/>
      <c r="K172" s="305"/>
      <c r="L172" s="305"/>
      <c r="M172" s="305"/>
      <c r="N172" s="305"/>
      <c r="O172" s="306"/>
      <c r="P172" s="307" t="s">
        <v>462</v>
      </c>
      <c r="Q172" s="308"/>
      <c r="R172" s="308"/>
      <c r="S172" s="1007" t="str">
        <f>E180</f>
        <v>83</v>
      </c>
      <c r="T172" s="1008"/>
      <c r="U172" s="310" t="str">
        <f>F180</f>
        <v>หมูที่</v>
      </c>
      <c r="V172" s="1009">
        <f>G180</f>
        <v>4</v>
      </c>
      <c r="W172" s="1009"/>
      <c r="X172" s="308"/>
      <c r="Y172" s="311"/>
      <c r="Z172" s="312" t="str">
        <f>H180</f>
        <v>ถนน</v>
      </c>
      <c r="AA172" s="313"/>
      <c r="AB172" s="308"/>
      <c r="AC172" s="309"/>
      <c r="AD172" s="307" t="s">
        <v>462</v>
      </c>
      <c r="AE172" s="728"/>
      <c r="AF172" s="728"/>
      <c r="AG172" s="314" t="str">
        <f>E180</f>
        <v>83</v>
      </c>
      <c r="AH172" s="308"/>
      <c r="AI172" s="315" t="str">
        <f>F180</f>
        <v>หมูที่</v>
      </c>
      <c r="AJ172" s="727">
        <f>G180</f>
        <v>4</v>
      </c>
      <c r="AK172" s="308"/>
      <c r="AL172" s="315" t="str">
        <f>H180</f>
        <v>ถนน</v>
      </c>
      <c r="AM172" s="308"/>
      <c r="AN172" s="309"/>
      <c r="AO172" s="367"/>
    </row>
    <row r="173" spans="1:43" s="1" customFormat="1" ht="22.5" customHeight="1" x14ac:dyDescent="0.2">
      <c r="E173" s="304"/>
      <c r="F173" s="305"/>
      <c r="G173" s="305"/>
      <c r="H173" s="305"/>
      <c r="I173" s="305"/>
      <c r="J173" s="305"/>
      <c r="K173" s="305"/>
      <c r="L173" s="305"/>
      <c r="M173" s="305"/>
      <c r="N173" s="305"/>
      <c r="O173" s="306"/>
      <c r="P173" s="307" t="s">
        <v>463</v>
      </c>
      <c r="Q173" s="308"/>
      <c r="R173" s="308"/>
      <c r="S173" s="308"/>
      <c r="T173" s="308"/>
      <c r="U173" s="1009" t="str">
        <f>I180</f>
        <v>ตะขบ</v>
      </c>
      <c r="V173" s="993"/>
      <c r="W173" s="993"/>
      <c r="X173" s="993"/>
      <c r="Y173" s="312"/>
      <c r="Z173" s="315" t="str">
        <f>J180</f>
        <v>ปักธงชัย</v>
      </c>
      <c r="AA173" s="313"/>
      <c r="AB173" s="308"/>
      <c r="AC173" s="308"/>
      <c r="AD173" s="307" t="s">
        <v>463</v>
      </c>
      <c r="AE173" s="728"/>
      <c r="AF173" s="308"/>
      <c r="AG173" s="308"/>
      <c r="AH173" s="308"/>
      <c r="AI173" s="315" t="str">
        <f>I180</f>
        <v>ตะขบ</v>
      </c>
      <c r="AJ173" s="308"/>
      <c r="AK173" s="308"/>
      <c r="AL173" s="315" t="str">
        <f>J180</f>
        <v>ปักธงชัย</v>
      </c>
      <c r="AM173" s="308"/>
      <c r="AN173" s="309"/>
      <c r="AO173" s="367"/>
    </row>
    <row r="174" spans="1:43" s="1" customFormat="1" ht="22.5" customHeight="1" x14ac:dyDescent="0.2">
      <c r="E174" s="304"/>
      <c r="F174" s="305"/>
      <c r="G174" s="305"/>
      <c r="H174" s="305"/>
      <c r="I174" s="305"/>
      <c r="J174" s="305"/>
      <c r="K174" s="305"/>
      <c r="L174" s="305"/>
      <c r="M174" s="305"/>
      <c r="N174" s="305"/>
      <c r="O174" s="306"/>
      <c r="P174" s="316" t="str">
        <f>K180</f>
        <v>นครราชสีมา</v>
      </c>
      <c r="Q174" s="317"/>
      <c r="R174" s="317"/>
      <c r="S174" s="317"/>
      <c r="T174" s="317"/>
      <c r="U174" s="317" t="s">
        <v>464</v>
      </c>
      <c r="V174" s="317"/>
      <c r="W174" s="317"/>
      <c r="X174" s="317"/>
      <c r="Y174" s="318"/>
      <c r="Z174" s="317"/>
      <c r="AA174" s="319"/>
      <c r="AB174" s="317"/>
      <c r="AC174" s="317"/>
      <c r="AD174" s="316" t="str">
        <f>K180</f>
        <v>นครราชสีมา</v>
      </c>
      <c r="AE174" s="744"/>
      <c r="AF174" s="317"/>
      <c r="AG174" s="317"/>
      <c r="AH174" s="317"/>
      <c r="AI174" s="317" t="s">
        <v>464</v>
      </c>
      <c r="AJ174" s="317"/>
      <c r="AK174" s="317"/>
      <c r="AL174" s="317"/>
      <c r="AM174" s="317"/>
      <c r="AN174" s="320"/>
      <c r="AO174" s="367"/>
    </row>
    <row r="175" spans="1:43" s="323" customFormat="1" ht="22.5" customHeight="1" x14ac:dyDescent="0.2">
      <c r="A175" s="753"/>
      <c r="B175" s="753"/>
      <c r="C175" s="753"/>
      <c r="D175" s="753"/>
      <c r="E175" s="9"/>
      <c r="F175" s="321"/>
      <c r="G175" s="321"/>
      <c r="H175" s="321"/>
      <c r="I175" s="321"/>
      <c r="J175" s="321"/>
      <c r="K175" s="321"/>
      <c r="L175" s="321"/>
      <c r="M175" s="321"/>
      <c r="N175" s="321"/>
      <c r="O175" s="306"/>
      <c r="P175" s="1004" t="s">
        <v>5</v>
      </c>
      <c r="Q175" s="1005"/>
      <c r="R175" s="1005"/>
      <c r="S175" s="1005"/>
      <c r="T175" s="1005"/>
      <c r="U175" s="1005"/>
      <c r="V175" s="1005"/>
      <c r="W175" s="1005"/>
      <c r="X175" s="1005"/>
      <c r="Y175" s="1005"/>
      <c r="Z175" s="1005"/>
      <c r="AA175" s="1005"/>
      <c r="AB175" s="1005"/>
      <c r="AC175" s="1006"/>
      <c r="AD175" s="1004" t="s">
        <v>6</v>
      </c>
      <c r="AE175" s="1005"/>
      <c r="AF175" s="1005"/>
      <c r="AG175" s="1005"/>
      <c r="AH175" s="1005"/>
      <c r="AI175" s="1005"/>
      <c r="AJ175" s="1005"/>
      <c r="AK175" s="1005"/>
      <c r="AL175" s="1005"/>
      <c r="AM175" s="1005"/>
      <c r="AN175" s="1006"/>
      <c r="AO175" s="402"/>
    </row>
    <row r="176" spans="1:43" s="323" customFormat="1" ht="24.75" customHeight="1" x14ac:dyDescent="0.2">
      <c r="A176" s="753"/>
      <c r="B176" s="753"/>
      <c r="C176" s="753"/>
      <c r="D176" s="753"/>
      <c r="E176" s="9"/>
      <c r="F176" s="321"/>
      <c r="G176" s="321"/>
      <c r="H176" s="321"/>
      <c r="I176" s="321"/>
      <c r="J176" s="321"/>
      <c r="K176" s="321"/>
      <c r="L176" s="321"/>
      <c r="M176" s="321"/>
      <c r="N176" s="321"/>
      <c r="O176" s="306"/>
      <c r="P176" s="995" t="s">
        <v>7</v>
      </c>
      <c r="Q176" s="995" t="s">
        <v>8</v>
      </c>
      <c r="R176" s="995" t="s">
        <v>9</v>
      </c>
      <c r="S176" s="1010" t="s">
        <v>10</v>
      </c>
      <c r="T176" s="1011"/>
      <c r="U176" s="995" t="s">
        <v>11</v>
      </c>
      <c r="V176" s="1004" t="s">
        <v>12</v>
      </c>
      <c r="W176" s="1005"/>
      <c r="X176" s="1006"/>
      <c r="Y176" s="1004" t="s">
        <v>13</v>
      </c>
      <c r="Z176" s="1005"/>
      <c r="AA176" s="1005"/>
      <c r="AB176" s="1005"/>
      <c r="AC176" s="1006"/>
      <c r="AD176" s="995" t="s">
        <v>7</v>
      </c>
      <c r="AE176" s="995" t="s">
        <v>14</v>
      </c>
      <c r="AF176" s="995" t="s">
        <v>15</v>
      </c>
      <c r="AG176" s="995" t="s">
        <v>16</v>
      </c>
      <c r="AH176" s="1021" t="s">
        <v>17</v>
      </c>
      <c r="AI176" s="1004" t="s">
        <v>18</v>
      </c>
      <c r="AJ176" s="1005"/>
      <c r="AK176" s="1005"/>
      <c r="AL176" s="1006"/>
      <c r="AM176" s="995" t="s">
        <v>19</v>
      </c>
      <c r="AN176" s="995" t="s">
        <v>20</v>
      </c>
      <c r="AO176" s="402"/>
      <c r="AP176" s="1027" t="s">
        <v>19</v>
      </c>
      <c r="AQ176" s="1027" t="s">
        <v>19</v>
      </c>
    </row>
    <row r="177" spans="1:43" s="323" customFormat="1" ht="24.75" customHeight="1" x14ac:dyDescent="0.2">
      <c r="A177" s="753"/>
      <c r="B177" s="753"/>
      <c r="C177" s="753"/>
      <c r="D177" s="753"/>
      <c r="E177" s="9"/>
      <c r="F177" s="321"/>
      <c r="G177" s="321"/>
      <c r="H177" s="321"/>
      <c r="I177" s="321"/>
      <c r="J177" s="321"/>
      <c r="K177" s="321"/>
      <c r="L177" s="321"/>
      <c r="M177" s="321"/>
      <c r="N177" s="321"/>
      <c r="O177" s="306"/>
      <c r="P177" s="996"/>
      <c r="Q177" s="996"/>
      <c r="R177" s="996"/>
      <c r="S177" s="995" t="s">
        <v>21</v>
      </c>
      <c r="T177" s="995" t="s">
        <v>22</v>
      </c>
      <c r="U177" s="996"/>
      <c r="V177" s="1015" t="s">
        <v>23</v>
      </c>
      <c r="W177" s="1015" t="s">
        <v>24</v>
      </c>
      <c r="X177" s="1015" t="s">
        <v>25</v>
      </c>
      <c r="Y177" s="1018" t="s">
        <v>26</v>
      </c>
      <c r="Z177" s="995" t="s">
        <v>27</v>
      </c>
      <c r="AA177" s="995" t="s">
        <v>28</v>
      </c>
      <c r="AB177" s="995" t="s">
        <v>29</v>
      </c>
      <c r="AC177" s="995" t="s">
        <v>507</v>
      </c>
      <c r="AD177" s="996"/>
      <c r="AE177" s="996"/>
      <c r="AF177" s="996"/>
      <c r="AG177" s="996"/>
      <c r="AH177" s="1022"/>
      <c r="AI177" s="995" t="s">
        <v>31</v>
      </c>
      <c r="AJ177" s="998" t="s">
        <v>27</v>
      </c>
      <c r="AK177" s="1001" t="s">
        <v>28</v>
      </c>
      <c r="AL177" s="995" t="s">
        <v>29</v>
      </c>
      <c r="AM177" s="996"/>
      <c r="AN177" s="996"/>
      <c r="AO177" s="402"/>
      <c r="AP177" s="1028"/>
      <c r="AQ177" s="1028"/>
    </row>
    <row r="178" spans="1:43" s="323" customFormat="1" ht="48.75" customHeight="1" x14ac:dyDescent="0.2">
      <c r="A178" s="753"/>
      <c r="B178" s="753"/>
      <c r="C178" s="753"/>
      <c r="D178" s="753"/>
      <c r="E178" s="9"/>
      <c r="F178" s="321"/>
      <c r="G178" s="321"/>
      <c r="H178" s="321"/>
      <c r="I178" s="321"/>
      <c r="J178" s="321"/>
      <c r="K178" s="321"/>
      <c r="L178" s="321"/>
      <c r="M178" s="321"/>
      <c r="N178" s="321"/>
      <c r="O178" s="306"/>
      <c r="P178" s="996"/>
      <c r="Q178" s="996"/>
      <c r="R178" s="996"/>
      <c r="S178" s="996"/>
      <c r="T178" s="996"/>
      <c r="U178" s="996"/>
      <c r="V178" s="1016"/>
      <c r="W178" s="1016"/>
      <c r="X178" s="1016"/>
      <c r="Y178" s="1019"/>
      <c r="Z178" s="996"/>
      <c r="AA178" s="996"/>
      <c r="AB178" s="996"/>
      <c r="AC178" s="996"/>
      <c r="AD178" s="996"/>
      <c r="AE178" s="996"/>
      <c r="AF178" s="996"/>
      <c r="AG178" s="996"/>
      <c r="AH178" s="1022"/>
      <c r="AI178" s="996"/>
      <c r="AJ178" s="999"/>
      <c r="AK178" s="1002"/>
      <c r="AL178" s="996"/>
      <c r="AM178" s="996"/>
      <c r="AN178" s="996"/>
      <c r="AO178" s="374"/>
      <c r="AP178" s="1028"/>
      <c r="AQ178" s="1028"/>
    </row>
    <row r="179" spans="1:43" s="323" customFormat="1" ht="36" customHeight="1" x14ac:dyDescent="0.2">
      <c r="A179" s="753" t="s">
        <v>465</v>
      </c>
      <c r="B179" s="306" t="s">
        <v>466</v>
      </c>
      <c r="C179" s="749" t="s">
        <v>467</v>
      </c>
      <c r="D179" s="749" t="s">
        <v>468</v>
      </c>
      <c r="E179" s="749" t="s">
        <v>469</v>
      </c>
      <c r="F179" s="749"/>
      <c r="G179" s="749" t="s">
        <v>470</v>
      </c>
      <c r="H179" s="749" t="s">
        <v>471</v>
      </c>
      <c r="I179" s="749" t="s">
        <v>472</v>
      </c>
      <c r="J179" s="749" t="s">
        <v>473</v>
      </c>
      <c r="K179" s="749" t="s">
        <v>474</v>
      </c>
      <c r="L179" s="749" t="s">
        <v>475</v>
      </c>
      <c r="M179" s="9" t="s">
        <v>476</v>
      </c>
      <c r="N179" s="321" t="s">
        <v>477</v>
      </c>
      <c r="O179" s="306" t="s">
        <v>478</v>
      </c>
      <c r="P179" s="997"/>
      <c r="Q179" s="997"/>
      <c r="R179" s="997"/>
      <c r="S179" s="997"/>
      <c r="T179" s="997"/>
      <c r="U179" s="997"/>
      <c r="V179" s="1017"/>
      <c r="W179" s="1017"/>
      <c r="X179" s="1017"/>
      <c r="Y179" s="1020"/>
      <c r="Z179" s="997"/>
      <c r="AA179" s="997"/>
      <c r="AB179" s="997"/>
      <c r="AC179" s="997"/>
      <c r="AD179" s="997"/>
      <c r="AE179" s="997"/>
      <c r="AF179" s="997"/>
      <c r="AG179" s="997"/>
      <c r="AH179" s="1023"/>
      <c r="AI179" s="997"/>
      <c r="AJ179" s="1000"/>
      <c r="AK179" s="1003"/>
      <c r="AL179" s="997"/>
      <c r="AM179" s="997"/>
      <c r="AN179" s="997"/>
      <c r="AO179" s="374"/>
      <c r="AP179" s="1029"/>
      <c r="AQ179" s="1029"/>
    </row>
    <row r="180" spans="1:43" s="337" customFormat="1" ht="25.5" customHeight="1" x14ac:dyDescent="0.2">
      <c r="A180" s="324"/>
      <c r="B180" s="324" t="s">
        <v>479</v>
      </c>
      <c r="C180" s="324" t="s">
        <v>518</v>
      </c>
      <c r="D180" s="324" t="s">
        <v>519</v>
      </c>
      <c r="E180" s="325" t="s">
        <v>520</v>
      </c>
      <c r="F180" s="326" t="s">
        <v>510</v>
      </c>
      <c r="G180" s="326">
        <v>4</v>
      </c>
      <c r="H180" s="305" t="s">
        <v>471</v>
      </c>
      <c r="I180" s="326" t="s">
        <v>513</v>
      </c>
      <c r="J180" s="326" t="s">
        <v>514</v>
      </c>
      <c r="K180" s="326" t="s">
        <v>515</v>
      </c>
      <c r="L180" s="326">
        <v>30150</v>
      </c>
      <c r="M180" s="326"/>
      <c r="N180" s="326">
        <v>3300101097681</v>
      </c>
      <c r="O180" s="329"/>
      <c r="P180" s="330">
        <v>30</v>
      </c>
      <c r="Q180" s="330" t="s">
        <v>32</v>
      </c>
      <c r="R180" s="330">
        <v>73955</v>
      </c>
      <c r="S180" s="330">
        <v>9</v>
      </c>
      <c r="T180" s="330">
        <v>4695</v>
      </c>
      <c r="U180" s="330" t="s">
        <v>58</v>
      </c>
      <c r="V180" s="330">
        <v>3</v>
      </c>
      <c r="W180" s="330">
        <v>2</v>
      </c>
      <c r="X180" s="330">
        <v>24</v>
      </c>
      <c r="Y180" s="421">
        <v>512.82000000000005</v>
      </c>
      <c r="Z180" s="330">
        <v>32.68</v>
      </c>
      <c r="AA180" s="331">
        <v>878.5</v>
      </c>
      <c r="AB180" s="330"/>
      <c r="AC180" s="332"/>
      <c r="AD180" s="330"/>
      <c r="AE180" s="330"/>
      <c r="AF180" s="330"/>
      <c r="AG180" s="330"/>
      <c r="AH180" s="334"/>
      <c r="AI180" s="330"/>
      <c r="AJ180" s="334"/>
      <c r="AK180" s="335"/>
      <c r="AL180" s="330"/>
      <c r="AM180" s="330"/>
      <c r="AN180" s="332"/>
      <c r="AO180" s="417"/>
      <c r="AP180" s="330"/>
      <c r="AQ180" s="330"/>
    </row>
    <row r="181" spans="1:43" s="337" customFormat="1" ht="43.5" customHeight="1" x14ac:dyDescent="0.2">
      <c r="A181" s="324"/>
      <c r="B181" s="324"/>
      <c r="C181" s="324"/>
      <c r="D181" s="324"/>
      <c r="E181" s="325"/>
      <c r="F181" s="326"/>
      <c r="G181" s="326"/>
      <c r="H181" s="326"/>
      <c r="I181" s="326"/>
      <c r="J181" s="326"/>
      <c r="K181" s="326"/>
      <c r="L181" s="326"/>
      <c r="M181" s="326"/>
      <c r="N181" s="326"/>
      <c r="O181" s="329"/>
      <c r="P181" s="330"/>
      <c r="Q181" s="330"/>
      <c r="R181" s="330"/>
      <c r="S181" s="330"/>
      <c r="T181" s="330"/>
      <c r="U181" s="330"/>
      <c r="V181" s="330"/>
      <c r="W181" s="330"/>
      <c r="X181" s="330"/>
      <c r="Y181" s="421"/>
      <c r="Z181" s="330"/>
      <c r="AA181" s="330"/>
      <c r="AB181" s="330"/>
      <c r="AC181" s="332"/>
      <c r="AD181" s="330">
        <v>1</v>
      </c>
      <c r="AE181" s="330">
        <v>83</v>
      </c>
      <c r="AF181" s="338" t="s">
        <v>43</v>
      </c>
      <c r="AG181" s="330" t="s">
        <v>35</v>
      </c>
      <c r="AH181" s="334">
        <v>130.69999999999999</v>
      </c>
      <c r="AI181" s="330"/>
      <c r="AJ181" s="334">
        <v>130.69999999999999</v>
      </c>
      <c r="AK181" s="335"/>
      <c r="AL181" s="330"/>
      <c r="AM181" s="330">
        <v>3</v>
      </c>
      <c r="AN181" s="332" t="s">
        <v>61</v>
      </c>
      <c r="AO181" s="417"/>
      <c r="AP181" s="330">
        <v>1</v>
      </c>
      <c r="AQ181" s="330">
        <v>2</v>
      </c>
    </row>
    <row r="182" spans="1:43" s="337" customFormat="1" ht="56.25" x14ac:dyDescent="0.2">
      <c r="A182" s="324"/>
      <c r="B182" s="324"/>
      <c r="C182" s="324"/>
      <c r="D182" s="324"/>
      <c r="E182" s="325"/>
      <c r="F182" s="326"/>
      <c r="G182" s="326"/>
      <c r="H182" s="326"/>
      <c r="I182" s="326"/>
      <c r="J182" s="326"/>
      <c r="K182" s="326"/>
      <c r="L182" s="326"/>
      <c r="M182" s="326"/>
      <c r="N182" s="326"/>
      <c r="O182" s="329"/>
      <c r="P182" s="330"/>
      <c r="Q182" s="330"/>
      <c r="R182" s="330"/>
      <c r="S182" s="330"/>
      <c r="T182" s="330"/>
      <c r="U182" s="330"/>
      <c r="V182" s="330"/>
      <c r="W182" s="330"/>
      <c r="X182" s="330"/>
      <c r="Y182" s="421"/>
      <c r="Z182" s="330"/>
      <c r="AA182" s="330"/>
      <c r="AB182" s="330"/>
      <c r="AC182" s="332"/>
      <c r="AD182" s="330">
        <v>2</v>
      </c>
      <c r="AE182" s="330">
        <v>83</v>
      </c>
      <c r="AF182" s="338" t="s">
        <v>62</v>
      </c>
      <c r="AG182" s="330" t="s">
        <v>35</v>
      </c>
      <c r="AH182" s="334">
        <v>16</v>
      </c>
      <c r="AI182" s="330"/>
      <c r="AJ182" s="334"/>
      <c r="AK182" s="335">
        <v>16</v>
      </c>
      <c r="AL182" s="330"/>
      <c r="AM182" s="330">
        <v>3</v>
      </c>
      <c r="AN182" s="356" t="s">
        <v>53</v>
      </c>
      <c r="AO182" s="417"/>
      <c r="AP182" s="330">
        <v>1</v>
      </c>
      <c r="AQ182" s="330">
        <v>2</v>
      </c>
    </row>
    <row r="183" spans="1:43" s="337" customFormat="1" ht="25.5" customHeight="1" x14ac:dyDescent="0.2">
      <c r="A183" s="324"/>
      <c r="B183" s="324"/>
      <c r="C183" s="324"/>
      <c r="D183" s="324"/>
      <c r="E183" s="325"/>
      <c r="F183" s="326"/>
      <c r="G183" s="326"/>
      <c r="H183" s="326"/>
      <c r="I183" s="326"/>
      <c r="J183" s="326"/>
      <c r="K183" s="326"/>
      <c r="L183" s="326"/>
      <c r="M183" s="326"/>
      <c r="N183" s="326"/>
      <c r="O183" s="329"/>
      <c r="P183" s="339"/>
      <c r="Q183" s="339"/>
      <c r="R183" s="339"/>
      <c r="S183" s="339"/>
      <c r="T183" s="339"/>
      <c r="U183" s="339"/>
      <c r="V183" s="339"/>
      <c r="W183" s="339"/>
      <c r="X183" s="339"/>
      <c r="Y183" s="425"/>
      <c r="Z183" s="339"/>
      <c r="AA183" s="339"/>
      <c r="AB183" s="339"/>
      <c r="AC183" s="341"/>
      <c r="AD183" s="339"/>
      <c r="AE183" s="339"/>
      <c r="AF183" s="339"/>
      <c r="AG183" s="339"/>
      <c r="AH183" s="343"/>
      <c r="AI183" s="339"/>
      <c r="AJ183" s="343"/>
      <c r="AK183" s="340"/>
      <c r="AL183" s="339"/>
      <c r="AM183" s="339"/>
      <c r="AN183" s="341"/>
      <c r="AO183" s="417"/>
      <c r="AP183" s="330"/>
      <c r="AQ183" s="330"/>
    </row>
    <row r="184" spans="1:43" s="1" customFormat="1" ht="22.5" customHeight="1" x14ac:dyDescent="0.2">
      <c r="E184" s="304"/>
      <c r="F184" s="305"/>
      <c r="G184" s="305"/>
      <c r="H184" s="305"/>
      <c r="I184" s="305"/>
      <c r="J184" s="305"/>
      <c r="K184" s="305"/>
      <c r="L184" s="305"/>
      <c r="M184" s="305"/>
      <c r="N184" s="305"/>
      <c r="O184" s="306"/>
      <c r="P184" s="345" t="s">
        <v>460</v>
      </c>
      <c r="Q184" s="346"/>
      <c r="R184" s="346"/>
      <c r="S184" s="346"/>
      <c r="T184" s="346"/>
      <c r="U184" s="346"/>
      <c r="V184" s="1012" t="str">
        <f>B193</f>
        <v>นาย</v>
      </c>
      <c r="W184" s="1012"/>
      <c r="X184" s="1013" t="str">
        <f>C193</f>
        <v xml:space="preserve">ชาติ </v>
      </c>
      <c r="Y184" s="1013"/>
      <c r="Z184" s="1013" t="str">
        <f>D193</f>
        <v>รุมสำโรง</v>
      </c>
      <c r="AA184" s="1013"/>
      <c r="AB184" s="1013"/>
      <c r="AC184" s="1014"/>
      <c r="AD184" s="345" t="s">
        <v>461</v>
      </c>
      <c r="AE184" s="730"/>
      <c r="AF184" s="346"/>
      <c r="AG184" s="745" t="str">
        <f>B193</f>
        <v>นาย</v>
      </c>
      <c r="AH184" s="731" t="str">
        <f>C193</f>
        <v xml:space="preserve">ชาติ </v>
      </c>
      <c r="AI184" s="346"/>
      <c r="AJ184" s="346" t="str">
        <f>D193</f>
        <v>รุมสำโรง</v>
      </c>
      <c r="AK184" s="346"/>
      <c r="AL184" s="346"/>
      <c r="AM184" s="346"/>
      <c r="AN184" s="347"/>
      <c r="AO184" s="367"/>
    </row>
    <row r="185" spans="1:43" s="1" customFormat="1" ht="22.5" customHeight="1" x14ac:dyDescent="0.2">
      <c r="E185" s="304"/>
      <c r="F185" s="305"/>
      <c r="G185" s="305"/>
      <c r="H185" s="305"/>
      <c r="I185" s="305"/>
      <c r="J185" s="305"/>
      <c r="K185" s="305"/>
      <c r="L185" s="305"/>
      <c r="M185" s="305"/>
      <c r="N185" s="305"/>
      <c r="O185" s="306"/>
      <c r="P185" s="307" t="s">
        <v>462</v>
      </c>
      <c r="Q185" s="308"/>
      <c r="R185" s="308"/>
      <c r="S185" s="1007" t="str">
        <f>E193</f>
        <v>86</v>
      </c>
      <c r="T185" s="1008"/>
      <c r="U185" s="310" t="str">
        <f>F193</f>
        <v>หมูที่</v>
      </c>
      <c r="V185" s="1009">
        <f>G193</f>
        <v>4</v>
      </c>
      <c r="W185" s="1009"/>
      <c r="X185" s="308"/>
      <c r="Y185" s="311"/>
      <c r="Z185" s="312" t="str">
        <f>H193</f>
        <v>ถนน</v>
      </c>
      <c r="AA185" s="313"/>
      <c r="AB185" s="308"/>
      <c r="AC185" s="309"/>
      <c r="AD185" s="307" t="s">
        <v>462</v>
      </c>
      <c r="AE185" s="728"/>
      <c r="AF185" s="728"/>
      <c r="AG185" s="314" t="str">
        <f>E193</f>
        <v>86</v>
      </c>
      <c r="AH185" s="308"/>
      <c r="AI185" s="315" t="str">
        <f>F193</f>
        <v>หมูที่</v>
      </c>
      <c r="AJ185" s="727">
        <f>G193</f>
        <v>4</v>
      </c>
      <c r="AK185" s="308"/>
      <c r="AL185" s="315" t="str">
        <f>H193</f>
        <v>ถนน</v>
      </c>
      <c r="AM185" s="308"/>
      <c r="AN185" s="309"/>
      <c r="AO185" s="367"/>
    </row>
    <row r="186" spans="1:43" s="1" customFormat="1" ht="22.5" customHeight="1" x14ac:dyDescent="0.2">
      <c r="E186" s="304"/>
      <c r="F186" s="305"/>
      <c r="G186" s="305"/>
      <c r="H186" s="305"/>
      <c r="I186" s="305"/>
      <c r="J186" s="305"/>
      <c r="K186" s="305"/>
      <c r="L186" s="305"/>
      <c r="M186" s="305"/>
      <c r="N186" s="305"/>
      <c r="O186" s="306"/>
      <c r="P186" s="307" t="s">
        <v>463</v>
      </c>
      <c r="Q186" s="308"/>
      <c r="R186" s="308"/>
      <c r="S186" s="308"/>
      <c r="T186" s="308"/>
      <c r="U186" s="1009" t="str">
        <f>I193</f>
        <v>ตะขบ</v>
      </c>
      <c r="V186" s="993"/>
      <c r="W186" s="993"/>
      <c r="X186" s="993"/>
      <c r="Y186" s="312"/>
      <c r="Z186" s="315" t="str">
        <f>J193</f>
        <v>ปักธงชัย</v>
      </c>
      <c r="AA186" s="313"/>
      <c r="AB186" s="308"/>
      <c r="AC186" s="308"/>
      <c r="AD186" s="307" t="s">
        <v>463</v>
      </c>
      <c r="AE186" s="728"/>
      <c r="AF186" s="308"/>
      <c r="AG186" s="308"/>
      <c r="AH186" s="308"/>
      <c r="AI186" s="315" t="str">
        <f>I193</f>
        <v>ตะขบ</v>
      </c>
      <c r="AJ186" s="308"/>
      <c r="AK186" s="308"/>
      <c r="AL186" s="315" t="str">
        <f>J193</f>
        <v>ปักธงชัย</v>
      </c>
      <c r="AM186" s="308"/>
      <c r="AN186" s="309"/>
      <c r="AO186" s="367"/>
    </row>
    <row r="187" spans="1:43" s="1" customFormat="1" ht="22.5" customHeight="1" x14ac:dyDescent="0.2">
      <c r="E187" s="304"/>
      <c r="F187" s="305"/>
      <c r="G187" s="305"/>
      <c r="H187" s="305"/>
      <c r="I187" s="305"/>
      <c r="J187" s="305"/>
      <c r="K187" s="305"/>
      <c r="L187" s="305"/>
      <c r="M187" s="305"/>
      <c r="N187" s="305"/>
      <c r="O187" s="306"/>
      <c r="P187" s="316" t="str">
        <f>K193</f>
        <v>นครราชสีมา</v>
      </c>
      <c r="Q187" s="317"/>
      <c r="R187" s="317"/>
      <c r="S187" s="317"/>
      <c r="T187" s="317"/>
      <c r="U187" s="317" t="s">
        <v>464</v>
      </c>
      <c r="V187" s="317"/>
      <c r="W187" s="317"/>
      <c r="X187" s="317"/>
      <c r="Y187" s="318"/>
      <c r="Z187" s="317"/>
      <c r="AA187" s="319"/>
      <c r="AB187" s="317"/>
      <c r="AC187" s="317"/>
      <c r="AD187" s="316" t="str">
        <f>K193</f>
        <v>นครราชสีมา</v>
      </c>
      <c r="AE187" s="744"/>
      <c r="AF187" s="317"/>
      <c r="AG187" s="317"/>
      <c r="AH187" s="317"/>
      <c r="AI187" s="317" t="s">
        <v>464</v>
      </c>
      <c r="AJ187" s="317"/>
      <c r="AK187" s="317"/>
      <c r="AL187" s="317"/>
      <c r="AM187" s="317"/>
      <c r="AN187" s="320"/>
      <c r="AO187" s="367"/>
    </row>
    <row r="188" spans="1:43" s="323" customFormat="1" ht="22.5" customHeight="1" x14ac:dyDescent="0.2">
      <c r="A188" s="753"/>
      <c r="B188" s="753"/>
      <c r="C188" s="753"/>
      <c r="D188" s="753"/>
      <c r="E188" s="9"/>
      <c r="F188" s="321"/>
      <c r="G188" s="321"/>
      <c r="H188" s="321"/>
      <c r="I188" s="321"/>
      <c r="J188" s="321"/>
      <c r="K188" s="321"/>
      <c r="L188" s="321"/>
      <c r="M188" s="321"/>
      <c r="N188" s="321"/>
      <c r="O188" s="306"/>
      <c r="P188" s="1004" t="s">
        <v>5</v>
      </c>
      <c r="Q188" s="1005"/>
      <c r="R188" s="1005"/>
      <c r="S188" s="1005"/>
      <c r="T188" s="1005"/>
      <c r="U188" s="1005"/>
      <c r="V188" s="1005"/>
      <c r="W188" s="1005"/>
      <c r="X188" s="1005"/>
      <c r="Y188" s="1005"/>
      <c r="Z188" s="1005"/>
      <c r="AA188" s="1005"/>
      <c r="AB188" s="1005"/>
      <c r="AC188" s="1006"/>
      <c r="AD188" s="1004" t="s">
        <v>6</v>
      </c>
      <c r="AE188" s="1005"/>
      <c r="AF188" s="1005"/>
      <c r="AG188" s="1005"/>
      <c r="AH188" s="1005"/>
      <c r="AI188" s="1005"/>
      <c r="AJ188" s="1005"/>
      <c r="AK188" s="1005"/>
      <c r="AL188" s="1005"/>
      <c r="AM188" s="1005"/>
      <c r="AN188" s="1006"/>
      <c r="AO188" s="402"/>
    </row>
    <row r="189" spans="1:43" s="323" customFormat="1" ht="24.75" customHeight="1" x14ac:dyDescent="0.2">
      <c r="A189" s="753"/>
      <c r="B189" s="753"/>
      <c r="C189" s="753"/>
      <c r="D189" s="753"/>
      <c r="E189" s="9"/>
      <c r="F189" s="321"/>
      <c r="G189" s="321"/>
      <c r="H189" s="321"/>
      <c r="I189" s="321"/>
      <c r="J189" s="321"/>
      <c r="K189" s="321"/>
      <c r="L189" s="321"/>
      <c r="M189" s="321"/>
      <c r="N189" s="321"/>
      <c r="O189" s="306"/>
      <c r="P189" s="995" t="s">
        <v>7</v>
      </c>
      <c r="Q189" s="995" t="s">
        <v>8</v>
      </c>
      <c r="R189" s="995" t="s">
        <v>9</v>
      </c>
      <c r="S189" s="1010" t="s">
        <v>10</v>
      </c>
      <c r="T189" s="1011"/>
      <c r="U189" s="995" t="s">
        <v>11</v>
      </c>
      <c r="V189" s="1004" t="s">
        <v>12</v>
      </c>
      <c r="W189" s="1005"/>
      <c r="X189" s="1006"/>
      <c r="Y189" s="1004" t="s">
        <v>13</v>
      </c>
      <c r="Z189" s="1005"/>
      <c r="AA189" s="1005"/>
      <c r="AB189" s="1005"/>
      <c r="AC189" s="1006"/>
      <c r="AD189" s="995" t="s">
        <v>7</v>
      </c>
      <c r="AE189" s="995" t="s">
        <v>14</v>
      </c>
      <c r="AF189" s="995" t="s">
        <v>15</v>
      </c>
      <c r="AG189" s="995" t="s">
        <v>16</v>
      </c>
      <c r="AH189" s="1021" t="s">
        <v>17</v>
      </c>
      <c r="AI189" s="1004" t="s">
        <v>18</v>
      </c>
      <c r="AJ189" s="1005"/>
      <c r="AK189" s="1005"/>
      <c r="AL189" s="1006"/>
      <c r="AM189" s="995" t="s">
        <v>19</v>
      </c>
      <c r="AN189" s="995" t="s">
        <v>20</v>
      </c>
      <c r="AO189" s="402"/>
      <c r="AP189" s="1024" t="s">
        <v>19</v>
      </c>
      <c r="AQ189" s="1024" t="s">
        <v>19</v>
      </c>
    </row>
    <row r="190" spans="1:43" s="323" customFormat="1" ht="24.75" customHeight="1" x14ac:dyDescent="0.2">
      <c r="A190" s="753"/>
      <c r="B190" s="753"/>
      <c r="C190" s="753"/>
      <c r="D190" s="753"/>
      <c r="E190" s="9"/>
      <c r="F190" s="321"/>
      <c r="G190" s="321"/>
      <c r="H190" s="321"/>
      <c r="I190" s="321"/>
      <c r="J190" s="321"/>
      <c r="K190" s="321"/>
      <c r="L190" s="321"/>
      <c r="M190" s="321"/>
      <c r="N190" s="321"/>
      <c r="O190" s="306"/>
      <c r="P190" s="996"/>
      <c r="Q190" s="996"/>
      <c r="R190" s="996"/>
      <c r="S190" s="995" t="s">
        <v>21</v>
      </c>
      <c r="T190" s="995" t="s">
        <v>22</v>
      </c>
      <c r="U190" s="996"/>
      <c r="V190" s="1015" t="s">
        <v>23</v>
      </c>
      <c r="W190" s="1015" t="s">
        <v>24</v>
      </c>
      <c r="X190" s="1015" t="s">
        <v>25</v>
      </c>
      <c r="Y190" s="1018" t="s">
        <v>26</v>
      </c>
      <c r="Z190" s="995" t="s">
        <v>27</v>
      </c>
      <c r="AA190" s="995" t="s">
        <v>28</v>
      </c>
      <c r="AB190" s="995" t="s">
        <v>29</v>
      </c>
      <c r="AC190" s="995" t="s">
        <v>507</v>
      </c>
      <c r="AD190" s="996"/>
      <c r="AE190" s="996"/>
      <c r="AF190" s="996"/>
      <c r="AG190" s="996"/>
      <c r="AH190" s="1022"/>
      <c r="AI190" s="995" t="s">
        <v>31</v>
      </c>
      <c r="AJ190" s="998" t="s">
        <v>27</v>
      </c>
      <c r="AK190" s="1001" t="s">
        <v>28</v>
      </c>
      <c r="AL190" s="995" t="s">
        <v>29</v>
      </c>
      <c r="AM190" s="996"/>
      <c r="AN190" s="996"/>
      <c r="AO190" s="402"/>
      <c r="AP190" s="1025"/>
      <c r="AQ190" s="1025"/>
    </row>
    <row r="191" spans="1:43" s="323" customFormat="1" ht="48.75" customHeight="1" x14ac:dyDescent="0.2">
      <c r="A191" s="753"/>
      <c r="B191" s="753"/>
      <c r="C191" s="753"/>
      <c r="D191" s="753"/>
      <c r="E191" s="9"/>
      <c r="F191" s="321"/>
      <c r="G191" s="321"/>
      <c r="H191" s="321"/>
      <c r="I191" s="321"/>
      <c r="J191" s="321"/>
      <c r="K191" s="321"/>
      <c r="L191" s="321"/>
      <c r="M191" s="321"/>
      <c r="N191" s="321"/>
      <c r="O191" s="306"/>
      <c r="P191" s="996"/>
      <c r="Q191" s="996"/>
      <c r="R191" s="996"/>
      <c r="S191" s="996"/>
      <c r="T191" s="996"/>
      <c r="U191" s="996"/>
      <c r="V191" s="1016"/>
      <c r="W191" s="1016"/>
      <c r="X191" s="1016"/>
      <c r="Y191" s="1019"/>
      <c r="Z191" s="996"/>
      <c r="AA191" s="996"/>
      <c r="AB191" s="996"/>
      <c r="AC191" s="996"/>
      <c r="AD191" s="996"/>
      <c r="AE191" s="996"/>
      <c r="AF191" s="996"/>
      <c r="AG191" s="996"/>
      <c r="AH191" s="1022"/>
      <c r="AI191" s="996"/>
      <c r="AJ191" s="999"/>
      <c r="AK191" s="1002"/>
      <c r="AL191" s="996"/>
      <c r="AM191" s="996"/>
      <c r="AN191" s="996"/>
      <c r="AO191" s="374"/>
      <c r="AP191" s="1025"/>
      <c r="AQ191" s="1025"/>
    </row>
    <row r="192" spans="1:43" s="323" customFormat="1" ht="38.25" customHeight="1" x14ac:dyDescent="0.2">
      <c r="A192" s="753" t="s">
        <v>465</v>
      </c>
      <c r="B192" s="306" t="s">
        <v>466</v>
      </c>
      <c r="C192" s="749" t="s">
        <v>467</v>
      </c>
      <c r="D192" s="749" t="s">
        <v>468</v>
      </c>
      <c r="E192" s="749" t="s">
        <v>469</v>
      </c>
      <c r="F192" s="749"/>
      <c r="G192" s="749" t="s">
        <v>470</v>
      </c>
      <c r="H192" s="749" t="s">
        <v>471</v>
      </c>
      <c r="I192" s="749" t="s">
        <v>472</v>
      </c>
      <c r="J192" s="749" t="s">
        <v>473</v>
      </c>
      <c r="K192" s="749" t="s">
        <v>474</v>
      </c>
      <c r="L192" s="749" t="s">
        <v>475</v>
      </c>
      <c r="M192" s="9" t="s">
        <v>476</v>
      </c>
      <c r="N192" s="321" t="s">
        <v>477</v>
      </c>
      <c r="O192" s="306" t="s">
        <v>478</v>
      </c>
      <c r="P192" s="997"/>
      <c r="Q192" s="997"/>
      <c r="R192" s="997"/>
      <c r="S192" s="997"/>
      <c r="T192" s="997"/>
      <c r="U192" s="997"/>
      <c r="V192" s="1017"/>
      <c r="W192" s="1017"/>
      <c r="X192" s="1017"/>
      <c r="Y192" s="1020"/>
      <c r="Z192" s="997"/>
      <c r="AA192" s="997"/>
      <c r="AB192" s="997"/>
      <c r="AC192" s="997"/>
      <c r="AD192" s="997"/>
      <c r="AE192" s="997"/>
      <c r="AF192" s="997"/>
      <c r="AG192" s="997"/>
      <c r="AH192" s="1023"/>
      <c r="AI192" s="997"/>
      <c r="AJ192" s="1000"/>
      <c r="AK192" s="1003"/>
      <c r="AL192" s="997"/>
      <c r="AM192" s="997"/>
      <c r="AN192" s="997"/>
      <c r="AO192" s="374"/>
      <c r="AP192" s="1026"/>
      <c r="AQ192" s="1026"/>
    </row>
    <row r="193" spans="1:43" s="337" customFormat="1" ht="20.25" customHeight="1" x14ac:dyDescent="0.2">
      <c r="A193" s="324"/>
      <c r="B193" s="324" t="s">
        <v>479</v>
      </c>
      <c r="C193" s="324" t="s">
        <v>521</v>
      </c>
      <c r="D193" s="324" t="s">
        <v>522</v>
      </c>
      <c r="E193" s="325" t="s">
        <v>523</v>
      </c>
      <c r="F193" s="326" t="s">
        <v>510</v>
      </c>
      <c r="G193" s="326">
        <v>4</v>
      </c>
      <c r="H193" s="305" t="s">
        <v>471</v>
      </c>
      <c r="I193" s="326" t="s">
        <v>513</v>
      </c>
      <c r="J193" s="326" t="s">
        <v>514</v>
      </c>
      <c r="K193" s="326" t="s">
        <v>515</v>
      </c>
      <c r="L193" s="326">
        <v>30150</v>
      </c>
      <c r="M193" s="326"/>
      <c r="N193" s="326">
        <v>3301400180424</v>
      </c>
      <c r="O193" s="329"/>
      <c r="P193" s="330"/>
      <c r="Q193" s="330"/>
      <c r="R193" s="330"/>
      <c r="S193" s="330"/>
      <c r="T193" s="330"/>
      <c r="U193" s="330"/>
      <c r="V193" s="330"/>
      <c r="W193" s="330"/>
      <c r="X193" s="330"/>
      <c r="Y193" s="421"/>
      <c r="Z193" s="330"/>
      <c r="AA193" s="330"/>
      <c r="AB193" s="330"/>
      <c r="AC193" s="332"/>
      <c r="AD193" s="330"/>
      <c r="AE193" s="330"/>
      <c r="AF193" s="330"/>
      <c r="AG193" s="330"/>
      <c r="AH193" s="334"/>
      <c r="AI193" s="330"/>
      <c r="AJ193" s="334"/>
      <c r="AK193" s="335"/>
      <c r="AL193" s="330"/>
      <c r="AM193" s="330"/>
      <c r="AN193" s="332"/>
      <c r="AO193" s="417"/>
      <c r="AP193" s="330"/>
      <c r="AQ193" s="330"/>
    </row>
    <row r="194" spans="1:43" s="337" customFormat="1" ht="56.25" x14ac:dyDescent="0.2">
      <c r="A194" s="324"/>
      <c r="B194" s="324"/>
      <c r="C194" s="324"/>
      <c r="D194" s="324"/>
      <c r="E194" s="325"/>
      <c r="F194" s="326"/>
      <c r="G194" s="326"/>
      <c r="H194" s="326"/>
      <c r="I194" s="326"/>
      <c r="J194" s="326"/>
      <c r="K194" s="326"/>
      <c r="L194" s="326"/>
      <c r="M194" s="326"/>
      <c r="N194" s="326"/>
      <c r="O194" s="329"/>
      <c r="P194" s="330"/>
      <c r="Q194" s="330"/>
      <c r="R194" s="330"/>
      <c r="S194" s="330"/>
      <c r="T194" s="330"/>
      <c r="U194" s="330"/>
      <c r="V194" s="330"/>
      <c r="W194" s="330"/>
      <c r="X194" s="330"/>
      <c r="Y194" s="421" t="s">
        <v>63</v>
      </c>
      <c r="Z194" s="330"/>
      <c r="AA194" s="330"/>
      <c r="AB194" s="330"/>
      <c r="AC194" s="332"/>
      <c r="AD194" s="330">
        <v>1</v>
      </c>
      <c r="AE194" s="330">
        <v>86</v>
      </c>
      <c r="AF194" s="338" t="s">
        <v>55</v>
      </c>
      <c r="AG194" s="330" t="s">
        <v>35</v>
      </c>
      <c r="AH194" s="334">
        <v>168</v>
      </c>
      <c r="AI194" s="330"/>
      <c r="AJ194" s="334"/>
      <c r="AK194" s="335">
        <v>168</v>
      </c>
      <c r="AL194" s="330"/>
      <c r="AM194" s="330">
        <v>18</v>
      </c>
      <c r="AN194" s="356" t="s">
        <v>64</v>
      </c>
      <c r="AO194" s="417"/>
      <c r="AP194" s="330">
        <v>15</v>
      </c>
      <c r="AQ194" s="330">
        <v>16</v>
      </c>
    </row>
    <row r="195" spans="1:43" s="337" customFormat="1" ht="53.25" customHeight="1" x14ac:dyDescent="0.2">
      <c r="A195" s="324"/>
      <c r="B195" s="324"/>
      <c r="C195" s="324"/>
      <c r="D195" s="324"/>
      <c r="E195" s="325"/>
      <c r="F195" s="326"/>
      <c r="G195" s="326"/>
      <c r="H195" s="326"/>
      <c r="I195" s="326"/>
      <c r="J195" s="326"/>
      <c r="K195" s="326"/>
      <c r="L195" s="326"/>
      <c r="M195" s="326"/>
      <c r="N195" s="326"/>
      <c r="O195" s="329"/>
      <c r="P195" s="339"/>
      <c r="Q195" s="339"/>
      <c r="R195" s="339"/>
      <c r="S195" s="339"/>
      <c r="T195" s="339"/>
      <c r="U195" s="339"/>
      <c r="V195" s="339"/>
      <c r="W195" s="339"/>
      <c r="X195" s="339"/>
      <c r="Y195" s="425"/>
      <c r="Z195" s="339"/>
      <c r="AA195" s="339"/>
      <c r="AB195" s="339"/>
      <c r="AC195" s="341"/>
      <c r="AD195" s="339">
        <v>2</v>
      </c>
      <c r="AE195" s="339">
        <v>86</v>
      </c>
      <c r="AF195" s="426" t="s">
        <v>65</v>
      </c>
      <c r="AG195" s="339" t="s">
        <v>35</v>
      </c>
      <c r="AH195" s="343">
        <v>280</v>
      </c>
      <c r="AI195" s="339"/>
      <c r="AJ195" s="343"/>
      <c r="AK195" s="344">
        <v>280</v>
      </c>
      <c r="AL195" s="339"/>
      <c r="AM195" s="339">
        <v>13</v>
      </c>
      <c r="AN195" s="427" t="s">
        <v>64</v>
      </c>
      <c r="AO195" s="428"/>
      <c r="AP195" s="339">
        <v>10</v>
      </c>
      <c r="AQ195" s="339">
        <v>11</v>
      </c>
    </row>
    <row r="196" spans="1:43" s="1" customFormat="1" ht="22.5" customHeight="1" x14ac:dyDescent="0.2">
      <c r="E196" s="304"/>
      <c r="F196" s="304"/>
      <c r="G196" s="304"/>
      <c r="H196" s="304"/>
      <c r="I196" s="304"/>
      <c r="J196" s="304"/>
      <c r="K196" s="304"/>
      <c r="L196" s="304"/>
      <c r="M196" s="304"/>
      <c r="N196" s="304"/>
      <c r="O196" s="306"/>
      <c r="P196" s="345" t="s">
        <v>460</v>
      </c>
      <c r="Q196" s="346"/>
      <c r="R196" s="346"/>
      <c r="S196" s="346"/>
      <c r="T196" s="346"/>
      <c r="U196" s="346"/>
      <c r="V196" s="1012" t="str">
        <f>B205</f>
        <v>นาง</v>
      </c>
      <c r="W196" s="1012"/>
      <c r="X196" s="1013" t="str">
        <f>C205</f>
        <v>เพ็ญณี</v>
      </c>
      <c r="Y196" s="1013"/>
      <c r="Z196" s="1013" t="str">
        <f>D205</f>
        <v>ช่วยพิมาย</v>
      </c>
      <c r="AA196" s="1013"/>
      <c r="AB196" s="1013"/>
      <c r="AC196" s="1014"/>
      <c r="AD196" s="345" t="s">
        <v>461</v>
      </c>
      <c r="AE196" s="730"/>
      <c r="AF196" s="346"/>
      <c r="AG196" s="745" t="str">
        <f>B205</f>
        <v>นาง</v>
      </c>
      <c r="AH196" s="731" t="str">
        <f>C205</f>
        <v>เพ็ญณี</v>
      </c>
      <c r="AI196" s="346"/>
      <c r="AJ196" s="346" t="str">
        <f>D205</f>
        <v>ช่วยพิมาย</v>
      </c>
      <c r="AK196" s="346"/>
      <c r="AL196" s="346"/>
      <c r="AM196" s="346"/>
      <c r="AN196" s="347"/>
      <c r="AO196" s="753"/>
      <c r="AP196" s="308"/>
      <c r="AQ196" s="308"/>
    </row>
    <row r="197" spans="1:43" s="1" customFormat="1" ht="22.5" customHeight="1" x14ac:dyDescent="0.2">
      <c r="E197" s="304"/>
      <c r="F197" s="304"/>
      <c r="G197" s="304"/>
      <c r="H197" s="304"/>
      <c r="I197" s="304"/>
      <c r="J197" s="304"/>
      <c r="K197" s="304"/>
      <c r="L197" s="304"/>
      <c r="M197" s="304"/>
      <c r="N197" s="304"/>
      <c r="O197" s="306"/>
      <c r="P197" s="307" t="s">
        <v>462</v>
      </c>
      <c r="Q197" s="308"/>
      <c r="R197" s="308"/>
      <c r="S197" s="1007" t="str">
        <f>E205</f>
        <v xml:space="preserve">68 </v>
      </c>
      <c r="T197" s="1008"/>
      <c r="U197" s="310" t="str">
        <f>F205</f>
        <v xml:space="preserve">หมู่ที่ </v>
      </c>
      <c r="V197" s="1009" t="str">
        <f>G205</f>
        <v>5</v>
      </c>
      <c r="W197" s="1009"/>
      <c r="X197" s="308"/>
      <c r="Y197" s="311"/>
      <c r="Z197" s="312" t="str">
        <f>H205</f>
        <v>ถนน</v>
      </c>
      <c r="AA197" s="313"/>
      <c r="AB197" s="308"/>
      <c r="AC197" s="309"/>
      <c r="AD197" s="307" t="s">
        <v>462</v>
      </c>
      <c r="AE197" s="728"/>
      <c r="AF197" s="728"/>
      <c r="AG197" s="314" t="str">
        <f>E205</f>
        <v xml:space="preserve">68 </v>
      </c>
      <c r="AH197" s="308"/>
      <c r="AI197" s="315" t="str">
        <f>F205</f>
        <v xml:space="preserve">หมู่ที่ </v>
      </c>
      <c r="AJ197" s="727" t="str">
        <f>G205</f>
        <v>5</v>
      </c>
      <c r="AK197" s="308"/>
      <c r="AL197" s="315" t="str">
        <f>H205</f>
        <v>ถนน</v>
      </c>
      <c r="AM197" s="308"/>
      <c r="AN197" s="309"/>
      <c r="AO197" s="753"/>
      <c r="AP197" s="308"/>
      <c r="AQ197" s="308"/>
    </row>
    <row r="198" spans="1:43" s="1" customFormat="1" ht="22.5" customHeight="1" x14ac:dyDescent="0.2">
      <c r="E198" s="304"/>
      <c r="F198" s="304"/>
      <c r="G198" s="304"/>
      <c r="H198" s="304"/>
      <c r="I198" s="304"/>
      <c r="J198" s="304"/>
      <c r="K198" s="304"/>
      <c r="L198" s="304"/>
      <c r="M198" s="304"/>
      <c r="N198" s="304"/>
      <c r="O198" s="306"/>
      <c r="P198" s="307" t="s">
        <v>463</v>
      </c>
      <c r="Q198" s="308"/>
      <c r="R198" s="308"/>
      <c r="S198" s="308"/>
      <c r="T198" s="308"/>
      <c r="U198" s="1009" t="str">
        <f>I205</f>
        <v>ตำบลตะขบ</v>
      </c>
      <c r="V198" s="993"/>
      <c r="W198" s="993"/>
      <c r="X198" s="993"/>
      <c r="Y198" s="312"/>
      <c r="Z198" s="315" t="str">
        <f>J205</f>
        <v>อำเภอปักธงชัย</v>
      </c>
      <c r="AA198" s="313"/>
      <c r="AB198" s="308"/>
      <c r="AC198" s="308"/>
      <c r="AD198" s="307" t="s">
        <v>463</v>
      </c>
      <c r="AE198" s="728"/>
      <c r="AF198" s="308"/>
      <c r="AG198" s="308"/>
      <c r="AH198" s="308"/>
      <c r="AI198" s="315" t="str">
        <f>I205</f>
        <v>ตำบลตะขบ</v>
      </c>
      <c r="AJ198" s="308"/>
      <c r="AK198" s="308"/>
      <c r="AL198" s="315" t="str">
        <f>J205</f>
        <v>อำเภอปักธงชัย</v>
      </c>
      <c r="AM198" s="308"/>
      <c r="AN198" s="309"/>
      <c r="AO198" s="753"/>
      <c r="AP198" s="308"/>
      <c r="AQ198" s="308"/>
    </row>
    <row r="199" spans="1:43" s="1" customFormat="1" ht="22.5" customHeight="1" x14ac:dyDescent="0.2">
      <c r="E199" s="304"/>
      <c r="F199" s="304"/>
      <c r="G199" s="304"/>
      <c r="H199" s="304"/>
      <c r="I199" s="304"/>
      <c r="J199" s="304"/>
      <c r="K199" s="304"/>
      <c r="L199" s="304"/>
      <c r="M199" s="304"/>
      <c r="N199" s="304"/>
      <c r="O199" s="306"/>
      <c r="P199" s="316" t="str">
        <f>K205</f>
        <v>จังหวัดนครราชสีมา</v>
      </c>
      <c r="Q199" s="317"/>
      <c r="R199" s="317"/>
      <c r="S199" s="317"/>
      <c r="T199" s="317"/>
      <c r="U199" s="317" t="s">
        <v>464</v>
      </c>
      <c r="V199" s="317"/>
      <c r="W199" s="317"/>
      <c r="X199" s="317"/>
      <c r="Y199" s="318"/>
      <c r="Z199" s="317"/>
      <c r="AA199" s="319"/>
      <c r="AB199" s="317"/>
      <c r="AC199" s="317"/>
      <c r="AD199" s="316" t="str">
        <f>K205</f>
        <v>จังหวัดนครราชสีมา</v>
      </c>
      <c r="AE199" s="744"/>
      <c r="AF199" s="317"/>
      <c r="AG199" s="317"/>
      <c r="AH199" s="317"/>
      <c r="AI199" s="317" t="s">
        <v>464</v>
      </c>
      <c r="AJ199" s="317"/>
      <c r="AK199" s="317"/>
      <c r="AL199" s="317"/>
      <c r="AM199" s="317"/>
      <c r="AN199" s="320"/>
      <c r="AO199" s="753"/>
      <c r="AP199" s="308"/>
      <c r="AQ199" s="308"/>
    </row>
    <row r="200" spans="1:43" s="323" customFormat="1" ht="22.5" customHeight="1" x14ac:dyDescent="0.2">
      <c r="A200" s="753"/>
      <c r="B200" s="753"/>
      <c r="C200" s="753"/>
      <c r="D200" s="753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306"/>
      <c r="P200" s="1004" t="s">
        <v>5</v>
      </c>
      <c r="Q200" s="1005"/>
      <c r="R200" s="1005"/>
      <c r="S200" s="1005"/>
      <c r="T200" s="1005"/>
      <c r="U200" s="1005"/>
      <c r="V200" s="1005"/>
      <c r="W200" s="1005"/>
      <c r="X200" s="1005"/>
      <c r="Y200" s="1005"/>
      <c r="Z200" s="1005"/>
      <c r="AA200" s="1005"/>
      <c r="AB200" s="1005"/>
      <c r="AC200" s="1006"/>
      <c r="AD200" s="1004" t="s">
        <v>6</v>
      </c>
      <c r="AE200" s="1005"/>
      <c r="AF200" s="1005"/>
      <c r="AG200" s="1005"/>
      <c r="AH200" s="1005"/>
      <c r="AI200" s="1005"/>
      <c r="AJ200" s="1005"/>
      <c r="AK200" s="1005"/>
      <c r="AL200" s="1005"/>
      <c r="AM200" s="1005"/>
      <c r="AN200" s="1006"/>
      <c r="AO200" s="429"/>
    </row>
    <row r="201" spans="1:43" s="323" customFormat="1" ht="24.75" customHeight="1" x14ac:dyDescent="0.2">
      <c r="A201" s="753"/>
      <c r="B201" s="753"/>
      <c r="C201" s="753"/>
      <c r="D201" s="753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306"/>
      <c r="P201" s="995" t="s">
        <v>7</v>
      </c>
      <c r="Q201" s="995" t="s">
        <v>8</v>
      </c>
      <c r="R201" s="995" t="s">
        <v>9</v>
      </c>
      <c r="S201" s="1010" t="s">
        <v>10</v>
      </c>
      <c r="T201" s="1011"/>
      <c r="U201" s="995" t="s">
        <v>11</v>
      </c>
      <c r="V201" s="1004" t="s">
        <v>12</v>
      </c>
      <c r="W201" s="1005"/>
      <c r="X201" s="1006"/>
      <c r="Y201" s="1004" t="s">
        <v>13</v>
      </c>
      <c r="Z201" s="1005"/>
      <c r="AA201" s="1005"/>
      <c r="AB201" s="1005"/>
      <c r="AC201" s="1006"/>
      <c r="AD201" s="995" t="s">
        <v>7</v>
      </c>
      <c r="AE201" s="995" t="s">
        <v>14</v>
      </c>
      <c r="AF201" s="995" t="s">
        <v>15</v>
      </c>
      <c r="AG201" s="995" t="s">
        <v>16</v>
      </c>
      <c r="AH201" s="1021" t="s">
        <v>17</v>
      </c>
      <c r="AI201" s="1004" t="s">
        <v>18</v>
      </c>
      <c r="AJ201" s="1005"/>
      <c r="AK201" s="1005"/>
      <c r="AL201" s="1006"/>
      <c r="AM201" s="995" t="s">
        <v>19</v>
      </c>
      <c r="AN201" s="995" t="s">
        <v>20</v>
      </c>
      <c r="AO201" s="429"/>
      <c r="AP201" s="995" t="s">
        <v>19</v>
      </c>
      <c r="AQ201" s="995" t="s">
        <v>19</v>
      </c>
    </row>
    <row r="202" spans="1:43" s="323" customFormat="1" ht="24.75" customHeight="1" x14ac:dyDescent="0.2">
      <c r="A202" s="753"/>
      <c r="B202" s="753"/>
      <c r="C202" s="753"/>
      <c r="D202" s="753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306"/>
      <c r="P202" s="996"/>
      <c r="Q202" s="996"/>
      <c r="R202" s="996"/>
      <c r="S202" s="995" t="s">
        <v>21</v>
      </c>
      <c r="T202" s="995" t="s">
        <v>22</v>
      </c>
      <c r="U202" s="996"/>
      <c r="V202" s="1015" t="s">
        <v>23</v>
      </c>
      <c r="W202" s="1015" t="s">
        <v>24</v>
      </c>
      <c r="X202" s="1015" t="s">
        <v>25</v>
      </c>
      <c r="Y202" s="1018" t="s">
        <v>26</v>
      </c>
      <c r="Z202" s="995" t="s">
        <v>27</v>
      </c>
      <c r="AA202" s="995" t="s">
        <v>28</v>
      </c>
      <c r="AB202" s="995" t="s">
        <v>29</v>
      </c>
      <c r="AC202" s="995" t="s">
        <v>507</v>
      </c>
      <c r="AD202" s="996"/>
      <c r="AE202" s="996"/>
      <c r="AF202" s="996"/>
      <c r="AG202" s="996"/>
      <c r="AH202" s="1022"/>
      <c r="AI202" s="995" t="s">
        <v>31</v>
      </c>
      <c r="AJ202" s="998" t="s">
        <v>27</v>
      </c>
      <c r="AK202" s="1001" t="s">
        <v>28</v>
      </c>
      <c r="AL202" s="995" t="s">
        <v>29</v>
      </c>
      <c r="AM202" s="996"/>
      <c r="AN202" s="996"/>
      <c r="AO202" s="429"/>
      <c r="AP202" s="996"/>
      <c r="AQ202" s="996"/>
    </row>
    <row r="203" spans="1:43" s="323" customFormat="1" ht="48.75" customHeight="1" x14ac:dyDescent="0.2">
      <c r="A203" s="753"/>
      <c r="B203" s="753"/>
      <c r="C203" s="753"/>
      <c r="D203" s="753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306"/>
      <c r="P203" s="996"/>
      <c r="Q203" s="996"/>
      <c r="R203" s="996"/>
      <c r="S203" s="996"/>
      <c r="T203" s="996"/>
      <c r="U203" s="996"/>
      <c r="V203" s="1016"/>
      <c r="W203" s="1016"/>
      <c r="X203" s="1016"/>
      <c r="Y203" s="1019"/>
      <c r="Z203" s="996"/>
      <c r="AA203" s="996"/>
      <c r="AB203" s="996"/>
      <c r="AC203" s="996"/>
      <c r="AD203" s="996"/>
      <c r="AE203" s="996"/>
      <c r="AF203" s="996"/>
      <c r="AG203" s="996"/>
      <c r="AH203" s="1022"/>
      <c r="AI203" s="996"/>
      <c r="AJ203" s="999"/>
      <c r="AK203" s="1002"/>
      <c r="AL203" s="996"/>
      <c r="AM203" s="996"/>
      <c r="AN203" s="996"/>
      <c r="AO203" s="430"/>
      <c r="AP203" s="996"/>
      <c r="AQ203" s="996"/>
    </row>
    <row r="204" spans="1:43" s="323" customFormat="1" ht="40.5" customHeight="1" x14ac:dyDescent="0.2">
      <c r="A204" s="431" t="s">
        <v>465</v>
      </c>
      <c r="B204" s="432" t="s">
        <v>466</v>
      </c>
      <c r="C204" s="433" t="s">
        <v>467</v>
      </c>
      <c r="D204" s="433" t="s">
        <v>468</v>
      </c>
      <c r="E204" s="433" t="s">
        <v>469</v>
      </c>
      <c r="F204" s="433"/>
      <c r="G204" s="433" t="s">
        <v>470</v>
      </c>
      <c r="H204" s="433" t="s">
        <v>471</v>
      </c>
      <c r="I204" s="433" t="s">
        <v>472</v>
      </c>
      <c r="J204" s="433" t="s">
        <v>473</v>
      </c>
      <c r="K204" s="433" t="s">
        <v>474</v>
      </c>
      <c r="L204" s="433" t="s">
        <v>475</v>
      </c>
      <c r="M204" s="434" t="s">
        <v>476</v>
      </c>
      <c r="N204" s="434" t="s">
        <v>477</v>
      </c>
      <c r="O204" s="435" t="s">
        <v>478</v>
      </c>
      <c r="P204" s="997"/>
      <c r="Q204" s="997"/>
      <c r="R204" s="997"/>
      <c r="S204" s="997"/>
      <c r="T204" s="997"/>
      <c r="U204" s="997"/>
      <c r="V204" s="1017"/>
      <c r="W204" s="1017"/>
      <c r="X204" s="1017"/>
      <c r="Y204" s="1020"/>
      <c r="Z204" s="997"/>
      <c r="AA204" s="997"/>
      <c r="AB204" s="997"/>
      <c r="AC204" s="997"/>
      <c r="AD204" s="997"/>
      <c r="AE204" s="997"/>
      <c r="AF204" s="997"/>
      <c r="AG204" s="997"/>
      <c r="AH204" s="1023"/>
      <c r="AI204" s="997"/>
      <c r="AJ204" s="1000"/>
      <c r="AK204" s="1003"/>
      <c r="AL204" s="997"/>
      <c r="AM204" s="996"/>
      <c r="AN204" s="997"/>
      <c r="AO204" s="430"/>
      <c r="AP204" s="997"/>
      <c r="AQ204" s="997"/>
    </row>
    <row r="205" spans="1:43" s="337" customFormat="1" ht="37.5" x14ac:dyDescent="0.2">
      <c r="A205" s="324"/>
      <c r="B205" s="324" t="s">
        <v>487</v>
      </c>
      <c r="C205" s="324" t="s">
        <v>524</v>
      </c>
      <c r="D205" s="324" t="s">
        <v>525</v>
      </c>
      <c r="E205" s="325" t="s">
        <v>526</v>
      </c>
      <c r="F205" s="325" t="s">
        <v>527</v>
      </c>
      <c r="G205" s="325" t="s">
        <v>528</v>
      </c>
      <c r="H205" s="433" t="s">
        <v>471</v>
      </c>
      <c r="I205" s="436" t="s">
        <v>483</v>
      </c>
      <c r="J205" s="436" t="s">
        <v>484</v>
      </c>
      <c r="K205" s="436" t="s">
        <v>485</v>
      </c>
      <c r="L205" s="436">
        <v>30150</v>
      </c>
      <c r="M205" s="325"/>
      <c r="N205" s="325"/>
      <c r="O205" s="329"/>
      <c r="P205" s="437">
        <v>31</v>
      </c>
      <c r="Q205" s="438" t="s">
        <v>68</v>
      </c>
      <c r="R205" s="437">
        <v>6518</v>
      </c>
      <c r="S205" s="437"/>
      <c r="T205" s="437"/>
      <c r="U205" s="437" t="s">
        <v>69</v>
      </c>
      <c r="V205" s="437">
        <v>1</v>
      </c>
      <c r="W205" s="437">
        <v>3</v>
      </c>
      <c r="X205" s="437">
        <v>85</v>
      </c>
      <c r="Y205" s="439">
        <v>782</v>
      </c>
      <c r="Z205" s="437"/>
      <c r="AA205" s="440">
        <v>3</v>
      </c>
      <c r="AB205" s="437"/>
      <c r="AC205" s="437"/>
      <c r="AD205" s="437"/>
      <c r="AE205" s="437"/>
      <c r="AF205" s="437"/>
      <c r="AG205" s="437"/>
      <c r="AH205" s="441"/>
      <c r="AI205" s="437"/>
      <c r="AJ205" s="441"/>
      <c r="AK205" s="441"/>
      <c r="AL205" s="437"/>
      <c r="AM205" s="437"/>
      <c r="AN205" s="437"/>
      <c r="AO205" s="442"/>
      <c r="AP205" s="420"/>
      <c r="AQ205" s="420"/>
    </row>
    <row r="206" spans="1:43" s="337" customFormat="1" ht="56.25" x14ac:dyDescent="0.2">
      <c r="A206" s="324"/>
      <c r="B206" s="324"/>
      <c r="C206" s="324"/>
      <c r="D206" s="324"/>
      <c r="E206" s="325"/>
      <c r="F206" s="325"/>
      <c r="G206" s="325"/>
      <c r="H206" s="325"/>
      <c r="I206" s="325"/>
      <c r="J206" s="325"/>
      <c r="K206" s="325"/>
      <c r="L206" s="325"/>
      <c r="M206" s="325"/>
      <c r="N206" s="325"/>
      <c r="O206" s="329"/>
      <c r="P206" s="437"/>
      <c r="Q206" s="437"/>
      <c r="R206" s="437"/>
      <c r="S206" s="437"/>
      <c r="T206" s="437"/>
      <c r="U206" s="437"/>
      <c r="V206" s="437"/>
      <c r="W206" s="437"/>
      <c r="X206" s="437"/>
      <c r="Y206" s="439"/>
      <c r="Z206" s="437"/>
      <c r="AA206" s="440"/>
      <c r="AB206" s="437"/>
      <c r="AC206" s="437"/>
      <c r="AD206" s="437">
        <v>1</v>
      </c>
      <c r="AE206" s="437">
        <v>68</v>
      </c>
      <c r="AF206" s="443" t="s">
        <v>55</v>
      </c>
      <c r="AG206" s="437" t="s">
        <v>35</v>
      </c>
      <c r="AH206" s="441">
        <v>12</v>
      </c>
      <c r="AI206" s="437"/>
      <c r="AJ206" s="441"/>
      <c r="AK206" s="441">
        <v>12</v>
      </c>
      <c r="AL206" s="437"/>
      <c r="AM206" s="437">
        <v>38</v>
      </c>
      <c r="AN206" s="443" t="s">
        <v>53</v>
      </c>
      <c r="AO206" s="442"/>
      <c r="AP206" s="420">
        <v>37</v>
      </c>
      <c r="AQ206" s="420">
        <v>36</v>
      </c>
    </row>
    <row r="207" spans="1:43" s="337" customFormat="1" ht="37.5" x14ac:dyDescent="0.2">
      <c r="A207" s="324"/>
      <c r="B207" s="324"/>
      <c r="C207" s="324"/>
      <c r="D207" s="324"/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9"/>
      <c r="P207" s="437">
        <v>32</v>
      </c>
      <c r="Q207" s="438" t="s">
        <v>68</v>
      </c>
      <c r="R207" s="437">
        <v>6555</v>
      </c>
      <c r="S207" s="437"/>
      <c r="T207" s="437"/>
      <c r="U207" s="437" t="s">
        <v>69</v>
      </c>
      <c r="V207" s="437">
        <v>29</v>
      </c>
      <c r="W207" s="437">
        <v>2</v>
      </c>
      <c r="X207" s="437">
        <v>8</v>
      </c>
      <c r="Y207" s="439">
        <v>11808</v>
      </c>
      <c r="Z207" s="437"/>
      <c r="AA207" s="440"/>
      <c r="AB207" s="437"/>
      <c r="AC207" s="437"/>
      <c r="AD207" s="437"/>
      <c r="AE207" s="437"/>
      <c r="AF207" s="437"/>
      <c r="AG207" s="437"/>
      <c r="AH207" s="441"/>
      <c r="AI207" s="437"/>
      <c r="AJ207" s="441"/>
      <c r="AK207" s="441"/>
      <c r="AL207" s="437"/>
      <c r="AM207" s="437"/>
      <c r="AN207" s="437"/>
      <c r="AO207" s="442"/>
      <c r="AP207" s="420"/>
      <c r="AQ207" s="420"/>
    </row>
    <row r="208" spans="1:43" s="337" customFormat="1" ht="37.5" x14ac:dyDescent="0.2">
      <c r="A208" s="324"/>
      <c r="B208" s="324"/>
      <c r="C208" s="324"/>
      <c r="D208" s="324"/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9"/>
      <c r="P208" s="437">
        <v>33</v>
      </c>
      <c r="Q208" s="438" t="s">
        <v>68</v>
      </c>
      <c r="R208" s="437">
        <v>3</v>
      </c>
      <c r="S208" s="437"/>
      <c r="T208" s="437"/>
      <c r="U208" s="437" t="s">
        <v>69</v>
      </c>
      <c r="V208" s="437">
        <v>4</v>
      </c>
      <c r="W208" s="437">
        <v>2</v>
      </c>
      <c r="X208" s="437">
        <v>4</v>
      </c>
      <c r="Y208" s="439">
        <v>1804</v>
      </c>
      <c r="Z208" s="437"/>
      <c r="AA208" s="440"/>
      <c r="AB208" s="437"/>
      <c r="AC208" s="437"/>
      <c r="AD208" s="437"/>
      <c r="AE208" s="437"/>
      <c r="AF208" s="437"/>
      <c r="AG208" s="437"/>
      <c r="AH208" s="441"/>
      <c r="AI208" s="437"/>
      <c r="AJ208" s="441"/>
      <c r="AK208" s="444"/>
      <c r="AL208" s="437"/>
      <c r="AM208" s="437"/>
      <c r="AN208" s="437"/>
      <c r="AO208" s="442"/>
      <c r="AP208" s="420"/>
      <c r="AQ208" s="420"/>
    </row>
    <row r="209" spans="1:43" s="337" customFormat="1" ht="25.5" customHeight="1" x14ac:dyDescent="0.2">
      <c r="A209" s="324"/>
      <c r="B209" s="324"/>
      <c r="C209" s="324"/>
      <c r="D209" s="324"/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9"/>
      <c r="P209" s="437"/>
      <c r="Q209" s="437"/>
      <c r="R209" s="437"/>
      <c r="S209" s="437"/>
      <c r="T209" s="437"/>
      <c r="U209" s="437"/>
      <c r="V209" s="437"/>
      <c r="W209" s="437"/>
      <c r="X209" s="437"/>
      <c r="Y209" s="439"/>
      <c r="Z209" s="437"/>
      <c r="AA209" s="440"/>
      <c r="AB209" s="437"/>
      <c r="AC209" s="437"/>
      <c r="AD209" s="437"/>
      <c r="AE209" s="437"/>
      <c r="AF209" s="437"/>
      <c r="AG209" s="437"/>
      <c r="AH209" s="441"/>
      <c r="AI209" s="437"/>
      <c r="AJ209" s="441"/>
      <c r="AK209" s="444"/>
      <c r="AL209" s="437"/>
      <c r="AM209" s="437"/>
      <c r="AN209" s="437"/>
      <c r="AO209" s="442"/>
      <c r="AP209" s="420"/>
      <c r="AQ209" s="420"/>
    </row>
    <row r="210" spans="1:43" s="1" customFormat="1" ht="22.5" customHeight="1" x14ac:dyDescent="0.2">
      <c r="E210" s="304"/>
      <c r="F210" s="304"/>
      <c r="G210" s="304"/>
      <c r="H210" s="304"/>
      <c r="I210" s="304"/>
      <c r="J210" s="304"/>
      <c r="K210" s="304"/>
      <c r="L210" s="304"/>
      <c r="M210" s="304"/>
      <c r="N210" s="304"/>
      <c r="O210" s="306"/>
      <c r="P210" s="345" t="s">
        <v>460</v>
      </c>
      <c r="Q210" s="346"/>
      <c r="R210" s="346"/>
      <c r="S210" s="346"/>
      <c r="T210" s="346"/>
      <c r="U210" s="346"/>
      <c r="V210" s="1012" t="str">
        <f>B219</f>
        <v>นาง</v>
      </c>
      <c r="W210" s="1012"/>
      <c r="X210" s="1013" t="str">
        <f>C219</f>
        <v>วิไลพร</v>
      </c>
      <c r="Y210" s="1013"/>
      <c r="Z210" s="1013" t="str">
        <f>D219</f>
        <v>เสาร์ทองหลาง</v>
      </c>
      <c r="AA210" s="1013"/>
      <c r="AB210" s="1013"/>
      <c r="AC210" s="1014"/>
      <c r="AD210" s="345" t="s">
        <v>461</v>
      </c>
      <c r="AE210" s="730"/>
      <c r="AF210" s="346"/>
      <c r="AG210" s="745" t="str">
        <f>B219</f>
        <v>นาง</v>
      </c>
      <c r="AH210" s="731" t="str">
        <f>C219</f>
        <v>วิไลพร</v>
      </c>
      <c r="AI210" s="346"/>
      <c r="AJ210" s="346" t="str">
        <f>D219</f>
        <v>เสาร์ทองหลาง</v>
      </c>
      <c r="AK210" s="346"/>
      <c r="AL210" s="346"/>
      <c r="AM210" s="346"/>
      <c r="AN210" s="347"/>
      <c r="AO210" s="753"/>
      <c r="AP210" s="308"/>
      <c r="AQ210" s="308"/>
    </row>
    <row r="211" spans="1:43" s="1" customFormat="1" ht="22.5" customHeight="1" x14ac:dyDescent="0.2">
      <c r="E211" s="304"/>
      <c r="F211" s="304"/>
      <c r="G211" s="304"/>
      <c r="H211" s="304"/>
      <c r="I211" s="304"/>
      <c r="J211" s="304"/>
      <c r="K211" s="304"/>
      <c r="L211" s="304"/>
      <c r="M211" s="304"/>
      <c r="N211" s="304"/>
      <c r="O211" s="306"/>
      <c r="P211" s="307" t="s">
        <v>462</v>
      </c>
      <c r="Q211" s="308"/>
      <c r="R211" s="308"/>
      <c r="S211" s="1007" t="str">
        <f>E219</f>
        <v xml:space="preserve">104 </v>
      </c>
      <c r="T211" s="1008"/>
      <c r="U211" s="310" t="str">
        <f>F219</f>
        <v xml:space="preserve">หมู่ที่ </v>
      </c>
      <c r="V211" s="1009" t="str">
        <f>G219</f>
        <v>5</v>
      </c>
      <c r="W211" s="1009"/>
      <c r="X211" s="308"/>
      <c r="Y211" s="311"/>
      <c r="Z211" s="312" t="str">
        <f>H219</f>
        <v>ถนน</v>
      </c>
      <c r="AA211" s="313"/>
      <c r="AB211" s="308"/>
      <c r="AC211" s="309"/>
      <c r="AD211" s="307" t="s">
        <v>462</v>
      </c>
      <c r="AE211" s="728"/>
      <c r="AF211" s="728"/>
      <c r="AG211" s="314" t="str">
        <f>E219</f>
        <v xml:space="preserve">104 </v>
      </c>
      <c r="AH211" s="308"/>
      <c r="AI211" s="315" t="str">
        <f>F219</f>
        <v xml:space="preserve">หมู่ที่ </v>
      </c>
      <c r="AJ211" s="727" t="str">
        <f>G219</f>
        <v>5</v>
      </c>
      <c r="AK211" s="308"/>
      <c r="AL211" s="315" t="str">
        <f>H219</f>
        <v>ถนน</v>
      </c>
      <c r="AM211" s="308"/>
      <c r="AN211" s="309"/>
      <c r="AO211" s="753"/>
      <c r="AP211" s="308"/>
      <c r="AQ211" s="308"/>
    </row>
    <row r="212" spans="1:43" s="1" customFormat="1" ht="22.5" customHeight="1" x14ac:dyDescent="0.2">
      <c r="E212" s="304"/>
      <c r="F212" s="304"/>
      <c r="G212" s="304"/>
      <c r="H212" s="304"/>
      <c r="I212" s="304"/>
      <c r="J212" s="304"/>
      <c r="K212" s="304"/>
      <c r="L212" s="304"/>
      <c r="M212" s="304"/>
      <c r="N212" s="304"/>
      <c r="O212" s="306"/>
      <c r="P212" s="307" t="s">
        <v>463</v>
      </c>
      <c r="Q212" s="308"/>
      <c r="R212" s="308"/>
      <c r="S212" s="308"/>
      <c r="T212" s="308"/>
      <c r="U212" s="1009" t="str">
        <f>I219</f>
        <v>ตำบลตะขบ</v>
      </c>
      <c r="V212" s="993"/>
      <c r="W212" s="993"/>
      <c r="X212" s="993"/>
      <c r="Y212" s="312"/>
      <c r="Z212" s="315" t="str">
        <f>J219</f>
        <v>อำเภอปักธงชัย</v>
      </c>
      <c r="AA212" s="313"/>
      <c r="AB212" s="308"/>
      <c r="AC212" s="308"/>
      <c r="AD212" s="307" t="s">
        <v>463</v>
      </c>
      <c r="AE212" s="728"/>
      <c r="AF212" s="308"/>
      <c r="AG212" s="308"/>
      <c r="AH212" s="308"/>
      <c r="AI212" s="315" t="str">
        <f>I219</f>
        <v>ตำบลตะขบ</v>
      </c>
      <c r="AJ212" s="308"/>
      <c r="AK212" s="308"/>
      <c r="AL212" s="315" t="str">
        <f>J219</f>
        <v>อำเภอปักธงชัย</v>
      </c>
      <c r="AM212" s="308"/>
      <c r="AN212" s="309"/>
      <c r="AO212" s="753"/>
      <c r="AP212" s="308"/>
      <c r="AQ212" s="308"/>
    </row>
    <row r="213" spans="1:43" s="1" customFormat="1" ht="22.5" customHeight="1" x14ac:dyDescent="0.2"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6"/>
      <c r="P213" s="316" t="str">
        <f>K219</f>
        <v>จังหวัดนครราชสีมา</v>
      </c>
      <c r="Q213" s="317"/>
      <c r="R213" s="317"/>
      <c r="S213" s="317"/>
      <c r="T213" s="317"/>
      <c r="U213" s="317" t="s">
        <v>464</v>
      </c>
      <c r="V213" s="317"/>
      <c r="W213" s="317"/>
      <c r="X213" s="317"/>
      <c r="Y213" s="318"/>
      <c r="Z213" s="317"/>
      <c r="AA213" s="319"/>
      <c r="AB213" s="317"/>
      <c r="AC213" s="317"/>
      <c r="AD213" s="316" t="str">
        <f>K219</f>
        <v>จังหวัดนครราชสีมา</v>
      </c>
      <c r="AE213" s="744"/>
      <c r="AF213" s="317"/>
      <c r="AG213" s="317"/>
      <c r="AH213" s="317"/>
      <c r="AI213" s="317" t="s">
        <v>464</v>
      </c>
      <c r="AJ213" s="317"/>
      <c r="AK213" s="317"/>
      <c r="AL213" s="317"/>
      <c r="AM213" s="317"/>
      <c r="AN213" s="320"/>
      <c r="AO213" s="753"/>
      <c r="AP213" s="317"/>
      <c r="AQ213" s="317"/>
    </row>
    <row r="214" spans="1:43" s="323" customFormat="1" ht="22.5" customHeight="1" x14ac:dyDescent="0.2">
      <c r="A214" s="753"/>
      <c r="B214" s="753"/>
      <c r="C214" s="753"/>
      <c r="D214" s="753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306"/>
      <c r="P214" s="1004" t="s">
        <v>5</v>
      </c>
      <c r="Q214" s="1005"/>
      <c r="R214" s="1005"/>
      <c r="S214" s="1005"/>
      <c r="T214" s="1005"/>
      <c r="U214" s="1005"/>
      <c r="V214" s="1005"/>
      <c r="W214" s="1005"/>
      <c r="X214" s="1005"/>
      <c r="Y214" s="1005"/>
      <c r="Z214" s="1005"/>
      <c r="AA214" s="1005"/>
      <c r="AB214" s="1005"/>
      <c r="AC214" s="1006"/>
      <c r="AD214" s="1004" t="s">
        <v>6</v>
      </c>
      <c r="AE214" s="1005"/>
      <c r="AF214" s="1005"/>
      <c r="AG214" s="1005"/>
      <c r="AH214" s="1005"/>
      <c r="AI214" s="1005"/>
      <c r="AJ214" s="1005"/>
      <c r="AK214" s="1005"/>
      <c r="AL214" s="1005"/>
      <c r="AM214" s="1005"/>
      <c r="AN214" s="1006"/>
      <c r="AO214" s="429"/>
    </row>
    <row r="215" spans="1:43" s="323" customFormat="1" ht="24.75" customHeight="1" x14ac:dyDescent="0.2">
      <c r="A215" s="753"/>
      <c r="B215" s="753"/>
      <c r="C215" s="753"/>
      <c r="D215" s="753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306"/>
      <c r="P215" s="995" t="s">
        <v>7</v>
      </c>
      <c r="Q215" s="995" t="s">
        <v>8</v>
      </c>
      <c r="R215" s="995" t="s">
        <v>9</v>
      </c>
      <c r="S215" s="1010" t="s">
        <v>10</v>
      </c>
      <c r="T215" s="1011"/>
      <c r="U215" s="995" t="s">
        <v>11</v>
      </c>
      <c r="V215" s="1004" t="s">
        <v>12</v>
      </c>
      <c r="W215" s="1005"/>
      <c r="X215" s="1006"/>
      <c r="Y215" s="1004" t="s">
        <v>13</v>
      </c>
      <c r="Z215" s="1005"/>
      <c r="AA215" s="1005"/>
      <c r="AB215" s="1005"/>
      <c r="AC215" s="1006"/>
      <c r="AD215" s="995" t="s">
        <v>7</v>
      </c>
      <c r="AE215" s="995" t="s">
        <v>14</v>
      </c>
      <c r="AF215" s="995" t="s">
        <v>15</v>
      </c>
      <c r="AG215" s="995" t="s">
        <v>16</v>
      </c>
      <c r="AH215" s="1021" t="s">
        <v>17</v>
      </c>
      <c r="AI215" s="1004" t="s">
        <v>18</v>
      </c>
      <c r="AJ215" s="1005"/>
      <c r="AK215" s="1005"/>
      <c r="AL215" s="1006"/>
      <c r="AM215" s="995" t="s">
        <v>19</v>
      </c>
      <c r="AN215" s="995" t="s">
        <v>20</v>
      </c>
      <c r="AO215" s="429"/>
      <c r="AP215" s="995" t="s">
        <v>19</v>
      </c>
      <c r="AQ215" s="995" t="s">
        <v>19</v>
      </c>
    </row>
    <row r="216" spans="1:43" s="323" customFormat="1" ht="24.75" customHeight="1" x14ac:dyDescent="0.2">
      <c r="A216" s="753"/>
      <c r="B216" s="753"/>
      <c r="C216" s="753"/>
      <c r="D216" s="753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306"/>
      <c r="P216" s="996"/>
      <c r="Q216" s="996"/>
      <c r="R216" s="996"/>
      <c r="S216" s="995" t="s">
        <v>21</v>
      </c>
      <c r="T216" s="995" t="s">
        <v>22</v>
      </c>
      <c r="U216" s="996"/>
      <c r="V216" s="1015" t="s">
        <v>23</v>
      </c>
      <c r="W216" s="1015" t="s">
        <v>24</v>
      </c>
      <c r="X216" s="1015" t="s">
        <v>25</v>
      </c>
      <c r="Y216" s="1018" t="s">
        <v>26</v>
      </c>
      <c r="Z216" s="995" t="s">
        <v>27</v>
      </c>
      <c r="AA216" s="995" t="s">
        <v>28</v>
      </c>
      <c r="AB216" s="995" t="s">
        <v>29</v>
      </c>
      <c r="AC216" s="995" t="s">
        <v>507</v>
      </c>
      <c r="AD216" s="996"/>
      <c r="AE216" s="996"/>
      <c r="AF216" s="996"/>
      <c r="AG216" s="996"/>
      <c r="AH216" s="1022"/>
      <c r="AI216" s="995" t="s">
        <v>31</v>
      </c>
      <c r="AJ216" s="998" t="s">
        <v>27</v>
      </c>
      <c r="AK216" s="1001" t="s">
        <v>28</v>
      </c>
      <c r="AL216" s="995" t="s">
        <v>29</v>
      </c>
      <c r="AM216" s="996"/>
      <c r="AN216" s="996"/>
      <c r="AO216" s="429"/>
      <c r="AP216" s="996"/>
      <c r="AQ216" s="996"/>
    </row>
    <row r="217" spans="1:43" s="323" customFormat="1" ht="48.75" customHeight="1" x14ac:dyDescent="0.2">
      <c r="A217" s="753"/>
      <c r="B217" s="753"/>
      <c r="C217" s="753"/>
      <c r="D217" s="753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306"/>
      <c r="P217" s="996"/>
      <c r="Q217" s="996"/>
      <c r="R217" s="996"/>
      <c r="S217" s="996"/>
      <c r="T217" s="996"/>
      <c r="U217" s="996"/>
      <c r="V217" s="1016"/>
      <c r="W217" s="1016"/>
      <c r="X217" s="1016"/>
      <c r="Y217" s="1019"/>
      <c r="Z217" s="996"/>
      <c r="AA217" s="996"/>
      <c r="AB217" s="996"/>
      <c r="AC217" s="996"/>
      <c r="AD217" s="996"/>
      <c r="AE217" s="996"/>
      <c r="AF217" s="996"/>
      <c r="AG217" s="996"/>
      <c r="AH217" s="1022"/>
      <c r="AI217" s="996"/>
      <c r="AJ217" s="999"/>
      <c r="AK217" s="1002"/>
      <c r="AL217" s="996"/>
      <c r="AM217" s="996"/>
      <c r="AN217" s="996"/>
      <c r="AO217" s="430"/>
      <c r="AP217" s="996"/>
      <c r="AQ217" s="996"/>
    </row>
    <row r="218" spans="1:43" s="323" customFormat="1" ht="30.75" customHeight="1" x14ac:dyDescent="0.2">
      <c r="A218" s="431" t="s">
        <v>465</v>
      </c>
      <c r="B218" s="432" t="s">
        <v>466</v>
      </c>
      <c r="C218" s="433" t="s">
        <v>467</v>
      </c>
      <c r="D218" s="433" t="s">
        <v>468</v>
      </c>
      <c r="E218" s="433" t="s">
        <v>469</v>
      </c>
      <c r="F218" s="433"/>
      <c r="G218" s="433" t="s">
        <v>470</v>
      </c>
      <c r="H218" s="433" t="s">
        <v>471</v>
      </c>
      <c r="I218" s="433" t="s">
        <v>472</v>
      </c>
      <c r="J218" s="433" t="s">
        <v>473</v>
      </c>
      <c r="K218" s="433" t="s">
        <v>474</v>
      </c>
      <c r="L218" s="433" t="s">
        <v>475</v>
      </c>
      <c r="M218" s="434" t="s">
        <v>476</v>
      </c>
      <c r="N218" s="434" t="s">
        <v>477</v>
      </c>
      <c r="O218" s="435" t="s">
        <v>478</v>
      </c>
      <c r="P218" s="997"/>
      <c r="Q218" s="997"/>
      <c r="R218" s="997"/>
      <c r="S218" s="997"/>
      <c r="T218" s="997"/>
      <c r="U218" s="997"/>
      <c r="V218" s="1017"/>
      <c r="W218" s="1017"/>
      <c r="X218" s="1017"/>
      <c r="Y218" s="1020"/>
      <c r="Z218" s="997"/>
      <c r="AA218" s="997"/>
      <c r="AB218" s="997"/>
      <c r="AC218" s="997"/>
      <c r="AD218" s="997"/>
      <c r="AE218" s="997"/>
      <c r="AF218" s="997"/>
      <c r="AG218" s="997"/>
      <c r="AH218" s="1023"/>
      <c r="AI218" s="997"/>
      <c r="AJ218" s="1000"/>
      <c r="AK218" s="1003"/>
      <c r="AL218" s="997"/>
      <c r="AM218" s="997"/>
      <c r="AN218" s="997"/>
      <c r="AO218" s="430"/>
      <c r="AP218" s="997"/>
      <c r="AQ218" s="997"/>
    </row>
    <row r="219" spans="1:43" s="337" customFormat="1" ht="25.5" customHeight="1" x14ac:dyDescent="0.2">
      <c r="A219" s="324"/>
      <c r="B219" s="324" t="s">
        <v>487</v>
      </c>
      <c r="C219" s="324" t="s">
        <v>529</v>
      </c>
      <c r="D219" s="324" t="s">
        <v>530</v>
      </c>
      <c r="E219" s="325" t="s">
        <v>531</v>
      </c>
      <c r="F219" s="325" t="s">
        <v>527</v>
      </c>
      <c r="G219" s="325" t="s">
        <v>528</v>
      </c>
      <c r="H219" s="433" t="s">
        <v>471</v>
      </c>
      <c r="I219" s="436" t="s">
        <v>483</v>
      </c>
      <c r="J219" s="436" t="s">
        <v>484</v>
      </c>
      <c r="K219" s="436" t="s">
        <v>485</v>
      </c>
      <c r="L219" s="436">
        <v>30150</v>
      </c>
      <c r="M219" s="325"/>
      <c r="N219" s="325"/>
      <c r="O219" s="329"/>
      <c r="P219" s="437">
        <v>34</v>
      </c>
      <c r="Q219" s="437" t="s">
        <v>70</v>
      </c>
      <c r="R219" s="437">
        <v>7075</v>
      </c>
      <c r="S219" s="437">
        <v>22</v>
      </c>
      <c r="T219" s="437">
        <v>75</v>
      </c>
      <c r="U219" s="437" t="s">
        <v>69</v>
      </c>
      <c r="V219" s="437">
        <v>0</v>
      </c>
      <c r="W219" s="437">
        <v>3</v>
      </c>
      <c r="X219" s="437">
        <v>77</v>
      </c>
      <c r="Y219" s="439">
        <v>374.75</v>
      </c>
      <c r="Z219" s="437"/>
      <c r="AA219" s="440">
        <v>2.25</v>
      </c>
      <c r="AB219" s="437"/>
      <c r="AC219" s="437"/>
      <c r="AD219" s="437"/>
      <c r="AE219" s="437"/>
      <c r="AF219" s="437"/>
      <c r="AG219" s="437"/>
      <c r="AH219" s="441"/>
      <c r="AI219" s="437"/>
      <c r="AJ219" s="441"/>
      <c r="AK219" s="441"/>
      <c r="AL219" s="437"/>
      <c r="AM219" s="437"/>
      <c r="AN219" s="437"/>
      <c r="AO219" s="442"/>
      <c r="AP219" s="365"/>
      <c r="AQ219" s="365"/>
    </row>
    <row r="220" spans="1:43" s="337" customFormat="1" ht="56.25" x14ac:dyDescent="0.2">
      <c r="A220" s="324"/>
      <c r="B220" s="324"/>
      <c r="C220" s="324"/>
      <c r="D220" s="324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9"/>
      <c r="P220" s="437"/>
      <c r="Q220" s="437"/>
      <c r="R220" s="437"/>
      <c r="S220" s="437"/>
      <c r="T220" s="437"/>
      <c r="U220" s="437"/>
      <c r="V220" s="437"/>
      <c r="W220" s="437"/>
      <c r="X220" s="437"/>
      <c r="Y220" s="439"/>
      <c r="Z220" s="437"/>
      <c r="AA220" s="440"/>
      <c r="AB220" s="437"/>
      <c r="AC220" s="437"/>
      <c r="AD220" s="437">
        <v>1</v>
      </c>
      <c r="AE220" s="437">
        <v>104</v>
      </c>
      <c r="AF220" s="443" t="s">
        <v>55</v>
      </c>
      <c r="AG220" s="437" t="s">
        <v>35</v>
      </c>
      <c r="AH220" s="441">
        <v>9</v>
      </c>
      <c r="AI220" s="437"/>
      <c r="AJ220" s="441"/>
      <c r="AK220" s="441">
        <v>9</v>
      </c>
      <c r="AL220" s="437"/>
      <c r="AM220" s="437">
        <v>14</v>
      </c>
      <c r="AN220" s="443" t="s">
        <v>53</v>
      </c>
      <c r="AO220" s="442"/>
      <c r="AP220" s="365">
        <v>13</v>
      </c>
      <c r="AQ220" s="365">
        <v>12</v>
      </c>
    </row>
    <row r="221" spans="1:43" s="337" customFormat="1" ht="25.5" customHeight="1" x14ac:dyDescent="0.2">
      <c r="A221" s="324"/>
      <c r="B221" s="324"/>
      <c r="C221" s="324"/>
      <c r="D221" s="324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9"/>
      <c r="P221" s="437"/>
      <c r="Q221" s="437"/>
      <c r="R221" s="437"/>
      <c r="S221" s="437"/>
      <c r="T221" s="437"/>
      <c r="U221" s="437"/>
      <c r="V221" s="437"/>
      <c r="W221" s="437"/>
      <c r="X221" s="437"/>
      <c r="Y221" s="439"/>
      <c r="Z221" s="437"/>
      <c r="AA221" s="440"/>
      <c r="AB221" s="437"/>
      <c r="AC221" s="437"/>
      <c r="AD221" s="437"/>
      <c r="AE221" s="437"/>
      <c r="AF221" s="437"/>
      <c r="AG221" s="437"/>
      <c r="AH221" s="441"/>
      <c r="AI221" s="437"/>
      <c r="AJ221" s="441"/>
      <c r="AK221" s="441"/>
      <c r="AL221" s="437"/>
      <c r="AM221" s="437"/>
      <c r="AN221" s="437"/>
      <c r="AO221" s="442"/>
      <c r="AP221" s="365"/>
      <c r="AQ221" s="365"/>
    </row>
    <row r="222" spans="1:43" s="1" customFormat="1" ht="22.5" customHeight="1" x14ac:dyDescent="0.2">
      <c r="E222" s="304"/>
      <c r="F222" s="304"/>
      <c r="G222" s="304"/>
      <c r="H222" s="304"/>
      <c r="I222" s="304"/>
      <c r="J222" s="304"/>
      <c r="K222" s="304"/>
      <c r="L222" s="304"/>
      <c r="M222" s="304"/>
      <c r="N222" s="304"/>
      <c r="O222" s="306"/>
      <c r="P222" s="345" t="s">
        <v>460</v>
      </c>
      <c r="Q222" s="346"/>
      <c r="R222" s="346"/>
      <c r="S222" s="346"/>
      <c r="T222" s="346"/>
      <c r="U222" s="346"/>
      <c r="V222" s="1012" t="str">
        <f>B231</f>
        <v>นาง</v>
      </c>
      <c r="W222" s="1012"/>
      <c r="X222" s="1013" t="str">
        <f>C231</f>
        <v>วิภาวี</v>
      </c>
      <c r="Y222" s="1013"/>
      <c r="Z222" s="1013" t="str">
        <f>D231</f>
        <v>กระเสียนพรมราช</v>
      </c>
      <c r="AA222" s="1013"/>
      <c r="AB222" s="1013"/>
      <c r="AC222" s="1014"/>
      <c r="AD222" s="345" t="s">
        <v>461</v>
      </c>
      <c r="AE222" s="730"/>
      <c r="AF222" s="346"/>
      <c r="AG222" s="745" t="str">
        <f>B231</f>
        <v>นาง</v>
      </c>
      <c r="AH222" s="731" t="str">
        <f>C231</f>
        <v>วิภาวี</v>
      </c>
      <c r="AI222" s="346"/>
      <c r="AJ222" s="346" t="str">
        <f>D231</f>
        <v>กระเสียนพรมราช</v>
      </c>
      <c r="AK222" s="346"/>
      <c r="AL222" s="346"/>
      <c r="AM222" s="346"/>
      <c r="AN222" s="347"/>
      <c r="AO222" s="753"/>
      <c r="AP222" s="308"/>
      <c r="AQ222" s="308"/>
    </row>
    <row r="223" spans="1:43" s="1" customFormat="1" ht="22.5" customHeight="1" x14ac:dyDescent="0.2">
      <c r="E223" s="304"/>
      <c r="F223" s="304"/>
      <c r="G223" s="304"/>
      <c r="H223" s="304"/>
      <c r="I223" s="304"/>
      <c r="J223" s="304"/>
      <c r="K223" s="304"/>
      <c r="L223" s="304"/>
      <c r="M223" s="304"/>
      <c r="N223" s="304"/>
      <c r="O223" s="306"/>
      <c r="P223" s="307" t="s">
        <v>462</v>
      </c>
      <c r="Q223" s="308"/>
      <c r="R223" s="308"/>
      <c r="S223" s="1007" t="str">
        <f>E231</f>
        <v>164</v>
      </c>
      <c r="T223" s="1008"/>
      <c r="U223" s="310" t="str">
        <f>F231</f>
        <v xml:space="preserve">หมู่ที่ </v>
      </c>
      <c r="V223" s="1009" t="str">
        <f>G231</f>
        <v>5</v>
      </c>
      <c r="W223" s="1009"/>
      <c r="X223" s="308"/>
      <c r="Y223" s="311"/>
      <c r="Z223" s="312" t="str">
        <f>H231</f>
        <v>ถนน</v>
      </c>
      <c r="AA223" s="313"/>
      <c r="AB223" s="308"/>
      <c r="AC223" s="309"/>
      <c r="AD223" s="307" t="s">
        <v>462</v>
      </c>
      <c r="AE223" s="728"/>
      <c r="AF223" s="728"/>
      <c r="AG223" s="314" t="str">
        <f>E231</f>
        <v>164</v>
      </c>
      <c r="AH223" s="308"/>
      <c r="AI223" s="315" t="str">
        <f>F231</f>
        <v xml:space="preserve">หมู่ที่ </v>
      </c>
      <c r="AJ223" s="727" t="str">
        <f>G231</f>
        <v>5</v>
      </c>
      <c r="AK223" s="308"/>
      <c r="AL223" s="315" t="str">
        <f>H231</f>
        <v>ถนน</v>
      </c>
      <c r="AM223" s="308"/>
      <c r="AN223" s="309"/>
      <c r="AO223" s="753"/>
      <c r="AP223" s="308"/>
      <c r="AQ223" s="308"/>
    </row>
    <row r="224" spans="1:43" s="1" customFormat="1" ht="22.5" customHeight="1" x14ac:dyDescent="0.2">
      <c r="E224" s="304"/>
      <c r="F224" s="304"/>
      <c r="G224" s="304"/>
      <c r="H224" s="304"/>
      <c r="I224" s="304"/>
      <c r="J224" s="304"/>
      <c r="K224" s="304"/>
      <c r="L224" s="304"/>
      <c r="M224" s="304"/>
      <c r="N224" s="304"/>
      <c r="O224" s="306"/>
      <c r="P224" s="307" t="s">
        <v>463</v>
      </c>
      <c r="Q224" s="308"/>
      <c r="R224" s="308"/>
      <c r="S224" s="308"/>
      <c r="T224" s="308"/>
      <c r="U224" s="1009" t="str">
        <f>I231</f>
        <v>ตำบลตะขบ</v>
      </c>
      <c r="V224" s="993"/>
      <c r="W224" s="993"/>
      <c r="X224" s="993"/>
      <c r="Y224" s="312"/>
      <c r="Z224" s="315" t="str">
        <f>J231</f>
        <v>อำเภอปักธงชัย</v>
      </c>
      <c r="AA224" s="313"/>
      <c r="AB224" s="308"/>
      <c r="AC224" s="308"/>
      <c r="AD224" s="307" t="s">
        <v>463</v>
      </c>
      <c r="AE224" s="728"/>
      <c r="AF224" s="308"/>
      <c r="AG224" s="308"/>
      <c r="AH224" s="308"/>
      <c r="AI224" s="315" t="str">
        <f>I231</f>
        <v>ตำบลตะขบ</v>
      </c>
      <c r="AJ224" s="308"/>
      <c r="AK224" s="308"/>
      <c r="AL224" s="315" t="str">
        <f>J231</f>
        <v>อำเภอปักธงชัย</v>
      </c>
      <c r="AM224" s="308"/>
      <c r="AN224" s="309"/>
      <c r="AO224" s="753"/>
      <c r="AP224" s="308"/>
      <c r="AQ224" s="308"/>
    </row>
    <row r="225" spans="1:43" s="1" customFormat="1" ht="22.5" customHeight="1" x14ac:dyDescent="0.2">
      <c r="E225" s="304"/>
      <c r="F225" s="304"/>
      <c r="G225" s="304"/>
      <c r="H225" s="304"/>
      <c r="I225" s="304"/>
      <c r="J225" s="304"/>
      <c r="K225" s="304"/>
      <c r="L225" s="304"/>
      <c r="M225" s="304"/>
      <c r="N225" s="304"/>
      <c r="O225" s="306"/>
      <c r="P225" s="316" t="str">
        <f>K231</f>
        <v>จังหวัดนครราชสีมา</v>
      </c>
      <c r="Q225" s="317"/>
      <c r="R225" s="317"/>
      <c r="S225" s="317"/>
      <c r="T225" s="317"/>
      <c r="U225" s="317" t="s">
        <v>464</v>
      </c>
      <c r="V225" s="317"/>
      <c r="W225" s="317"/>
      <c r="X225" s="317"/>
      <c r="Y225" s="318"/>
      <c r="Z225" s="317"/>
      <c r="AA225" s="319"/>
      <c r="AB225" s="317"/>
      <c r="AC225" s="317"/>
      <c r="AD225" s="316" t="str">
        <f>K231</f>
        <v>จังหวัดนครราชสีมา</v>
      </c>
      <c r="AE225" s="744"/>
      <c r="AF225" s="317"/>
      <c r="AG225" s="317"/>
      <c r="AH225" s="317"/>
      <c r="AI225" s="317" t="s">
        <v>464</v>
      </c>
      <c r="AJ225" s="317"/>
      <c r="AK225" s="317"/>
      <c r="AL225" s="317"/>
      <c r="AM225" s="317"/>
      <c r="AN225" s="320"/>
      <c r="AO225" s="753"/>
      <c r="AP225" s="317"/>
      <c r="AQ225" s="317"/>
    </row>
    <row r="226" spans="1:43" s="323" customFormat="1" ht="22.5" customHeight="1" x14ac:dyDescent="0.2">
      <c r="A226" s="753"/>
      <c r="B226" s="753"/>
      <c r="C226" s="753"/>
      <c r="D226" s="753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306"/>
      <c r="P226" s="1004" t="s">
        <v>5</v>
      </c>
      <c r="Q226" s="1005"/>
      <c r="R226" s="1005"/>
      <c r="S226" s="1005"/>
      <c r="T226" s="1005"/>
      <c r="U226" s="1005"/>
      <c r="V226" s="1005"/>
      <c r="W226" s="1005"/>
      <c r="X226" s="1005"/>
      <c r="Y226" s="1005"/>
      <c r="Z226" s="1005"/>
      <c r="AA226" s="1005"/>
      <c r="AB226" s="1005"/>
      <c r="AC226" s="1006"/>
      <c r="AD226" s="1004" t="s">
        <v>6</v>
      </c>
      <c r="AE226" s="1005"/>
      <c r="AF226" s="1005"/>
      <c r="AG226" s="1005"/>
      <c r="AH226" s="1005"/>
      <c r="AI226" s="1005"/>
      <c r="AJ226" s="1005"/>
      <c r="AK226" s="1005"/>
      <c r="AL226" s="1005"/>
      <c r="AM226" s="1005"/>
      <c r="AN226" s="1006"/>
      <c r="AO226" s="429"/>
    </row>
    <row r="227" spans="1:43" s="323" customFormat="1" ht="24.75" customHeight="1" x14ac:dyDescent="0.2">
      <c r="A227" s="753"/>
      <c r="B227" s="753"/>
      <c r="C227" s="753"/>
      <c r="D227" s="753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306"/>
      <c r="P227" s="995" t="s">
        <v>7</v>
      </c>
      <c r="Q227" s="995" t="s">
        <v>8</v>
      </c>
      <c r="R227" s="995" t="s">
        <v>9</v>
      </c>
      <c r="S227" s="1010" t="s">
        <v>10</v>
      </c>
      <c r="T227" s="1011"/>
      <c r="U227" s="995" t="s">
        <v>11</v>
      </c>
      <c r="V227" s="1004" t="s">
        <v>12</v>
      </c>
      <c r="W227" s="1005"/>
      <c r="X227" s="1006"/>
      <c r="Y227" s="1004" t="s">
        <v>13</v>
      </c>
      <c r="Z227" s="1005"/>
      <c r="AA227" s="1005"/>
      <c r="AB227" s="1005"/>
      <c r="AC227" s="1006"/>
      <c r="AD227" s="995" t="s">
        <v>7</v>
      </c>
      <c r="AE227" s="995" t="s">
        <v>14</v>
      </c>
      <c r="AF227" s="995" t="s">
        <v>15</v>
      </c>
      <c r="AG227" s="995" t="s">
        <v>16</v>
      </c>
      <c r="AH227" s="1021" t="s">
        <v>17</v>
      </c>
      <c r="AI227" s="1004" t="s">
        <v>18</v>
      </c>
      <c r="AJ227" s="1005"/>
      <c r="AK227" s="1005"/>
      <c r="AL227" s="1006"/>
      <c r="AM227" s="995" t="s">
        <v>19</v>
      </c>
      <c r="AN227" s="995" t="s">
        <v>20</v>
      </c>
      <c r="AO227" s="429"/>
      <c r="AP227" s="995" t="s">
        <v>19</v>
      </c>
      <c r="AQ227" s="995" t="s">
        <v>19</v>
      </c>
    </row>
    <row r="228" spans="1:43" s="323" customFormat="1" ht="24.75" customHeight="1" x14ac:dyDescent="0.2">
      <c r="A228" s="753"/>
      <c r="B228" s="753"/>
      <c r="C228" s="753"/>
      <c r="D228" s="753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306"/>
      <c r="P228" s="996"/>
      <c r="Q228" s="996"/>
      <c r="R228" s="996"/>
      <c r="S228" s="995" t="s">
        <v>21</v>
      </c>
      <c r="T228" s="995" t="s">
        <v>22</v>
      </c>
      <c r="U228" s="996"/>
      <c r="V228" s="1015" t="s">
        <v>23</v>
      </c>
      <c r="W228" s="1015" t="s">
        <v>24</v>
      </c>
      <c r="X228" s="1015" t="s">
        <v>25</v>
      </c>
      <c r="Y228" s="1018" t="s">
        <v>26</v>
      </c>
      <c r="Z228" s="995" t="s">
        <v>27</v>
      </c>
      <c r="AA228" s="995" t="s">
        <v>28</v>
      </c>
      <c r="AB228" s="995" t="s">
        <v>29</v>
      </c>
      <c r="AC228" s="995" t="s">
        <v>507</v>
      </c>
      <c r="AD228" s="996"/>
      <c r="AE228" s="996"/>
      <c r="AF228" s="996"/>
      <c r="AG228" s="996"/>
      <c r="AH228" s="1022"/>
      <c r="AI228" s="995" t="s">
        <v>31</v>
      </c>
      <c r="AJ228" s="998" t="s">
        <v>27</v>
      </c>
      <c r="AK228" s="1001" t="s">
        <v>28</v>
      </c>
      <c r="AL228" s="995" t="s">
        <v>29</v>
      </c>
      <c r="AM228" s="996"/>
      <c r="AN228" s="996"/>
      <c r="AO228" s="429"/>
      <c r="AP228" s="996"/>
      <c r="AQ228" s="996"/>
    </row>
    <row r="229" spans="1:43" s="323" customFormat="1" ht="48.75" customHeight="1" x14ac:dyDescent="0.2">
      <c r="A229" s="753"/>
      <c r="B229" s="753"/>
      <c r="C229" s="753"/>
      <c r="D229" s="753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306"/>
      <c r="P229" s="996"/>
      <c r="Q229" s="996"/>
      <c r="R229" s="996"/>
      <c r="S229" s="996"/>
      <c r="T229" s="996"/>
      <c r="U229" s="996"/>
      <c r="V229" s="1016"/>
      <c r="W229" s="1016"/>
      <c r="X229" s="1016"/>
      <c r="Y229" s="1019"/>
      <c r="Z229" s="996"/>
      <c r="AA229" s="996"/>
      <c r="AB229" s="996"/>
      <c r="AC229" s="996"/>
      <c r="AD229" s="996"/>
      <c r="AE229" s="996"/>
      <c r="AF229" s="996"/>
      <c r="AG229" s="996"/>
      <c r="AH229" s="1022"/>
      <c r="AI229" s="996"/>
      <c r="AJ229" s="999"/>
      <c r="AK229" s="1002"/>
      <c r="AL229" s="996"/>
      <c r="AM229" s="996"/>
      <c r="AN229" s="996"/>
      <c r="AO229" s="430"/>
      <c r="AP229" s="996"/>
      <c r="AQ229" s="996"/>
    </row>
    <row r="230" spans="1:43" s="323" customFormat="1" ht="32.25" customHeight="1" x14ac:dyDescent="0.2">
      <c r="A230" s="431" t="s">
        <v>465</v>
      </c>
      <c r="B230" s="432" t="s">
        <v>466</v>
      </c>
      <c r="C230" s="433" t="s">
        <v>467</v>
      </c>
      <c r="D230" s="433" t="s">
        <v>468</v>
      </c>
      <c r="E230" s="433" t="s">
        <v>469</v>
      </c>
      <c r="F230" s="433"/>
      <c r="G230" s="433" t="s">
        <v>470</v>
      </c>
      <c r="H230" s="433" t="s">
        <v>471</v>
      </c>
      <c r="I230" s="433" t="s">
        <v>472</v>
      </c>
      <c r="J230" s="433" t="s">
        <v>473</v>
      </c>
      <c r="K230" s="433" t="s">
        <v>474</v>
      </c>
      <c r="L230" s="433" t="s">
        <v>475</v>
      </c>
      <c r="M230" s="434" t="s">
        <v>476</v>
      </c>
      <c r="N230" s="434" t="s">
        <v>477</v>
      </c>
      <c r="O230" s="435" t="s">
        <v>478</v>
      </c>
      <c r="P230" s="997"/>
      <c r="Q230" s="997"/>
      <c r="R230" s="997"/>
      <c r="S230" s="997"/>
      <c r="T230" s="997"/>
      <c r="U230" s="997"/>
      <c r="V230" s="1017"/>
      <c r="W230" s="1017"/>
      <c r="X230" s="1017"/>
      <c r="Y230" s="1020"/>
      <c r="Z230" s="997"/>
      <c r="AA230" s="997"/>
      <c r="AB230" s="997"/>
      <c r="AC230" s="997"/>
      <c r="AD230" s="997"/>
      <c r="AE230" s="997"/>
      <c r="AF230" s="997"/>
      <c r="AG230" s="997"/>
      <c r="AH230" s="1023"/>
      <c r="AI230" s="997"/>
      <c r="AJ230" s="1000"/>
      <c r="AK230" s="1003"/>
      <c r="AL230" s="997"/>
      <c r="AM230" s="997"/>
      <c r="AN230" s="997"/>
      <c r="AO230" s="430"/>
      <c r="AP230" s="997"/>
      <c r="AQ230" s="997"/>
    </row>
    <row r="231" spans="1:43" s="337" customFormat="1" ht="25.5" customHeight="1" x14ac:dyDescent="0.2">
      <c r="A231" s="324"/>
      <c r="B231" s="324" t="s">
        <v>487</v>
      </c>
      <c r="C231" s="324" t="s">
        <v>532</v>
      </c>
      <c r="D231" s="324" t="s">
        <v>533</v>
      </c>
      <c r="E231" s="325" t="s">
        <v>534</v>
      </c>
      <c r="F231" s="325" t="s">
        <v>527</v>
      </c>
      <c r="G231" s="325" t="s">
        <v>528</v>
      </c>
      <c r="H231" s="433" t="s">
        <v>471</v>
      </c>
      <c r="I231" s="436" t="s">
        <v>483</v>
      </c>
      <c r="J231" s="436" t="s">
        <v>484</v>
      </c>
      <c r="K231" s="436" t="s">
        <v>485</v>
      </c>
      <c r="L231" s="436">
        <v>30150</v>
      </c>
      <c r="M231" s="325"/>
      <c r="N231" s="325"/>
      <c r="O231" s="329"/>
      <c r="P231" s="437">
        <v>35</v>
      </c>
      <c r="Q231" s="437" t="s">
        <v>39</v>
      </c>
      <c r="R231" s="437"/>
      <c r="S231" s="437"/>
      <c r="T231" s="437"/>
      <c r="U231" s="437" t="s">
        <v>69</v>
      </c>
      <c r="V231" s="437">
        <v>0</v>
      </c>
      <c r="W231" s="437">
        <v>0</v>
      </c>
      <c r="X231" s="440">
        <v>5.25</v>
      </c>
      <c r="Y231" s="439"/>
      <c r="Z231" s="437"/>
      <c r="AA231" s="440">
        <v>5.25</v>
      </c>
      <c r="AB231" s="437"/>
      <c r="AC231" s="437"/>
      <c r="AD231" s="437"/>
      <c r="AE231" s="437"/>
      <c r="AF231" s="437"/>
      <c r="AG231" s="437"/>
      <c r="AH231" s="441"/>
      <c r="AI231" s="437"/>
      <c r="AJ231" s="441"/>
      <c r="AK231" s="441"/>
      <c r="AL231" s="437"/>
      <c r="AM231" s="437"/>
      <c r="AN231" s="437"/>
      <c r="AO231" s="442"/>
      <c r="AP231" s="365"/>
      <c r="AQ231" s="365"/>
    </row>
    <row r="232" spans="1:43" s="337" customFormat="1" ht="56.25" x14ac:dyDescent="0.2">
      <c r="A232" s="324"/>
      <c r="B232" s="324"/>
      <c r="C232" s="324"/>
      <c r="D232" s="324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9"/>
      <c r="P232" s="437"/>
      <c r="Q232" s="437"/>
      <c r="R232" s="437"/>
      <c r="S232" s="437"/>
      <c r="T232" s="437"/>
      <c r="U232" s="437"/>
      <c r="V232" s="437"/>
      <c r="W232" s="437"/>
      <c r="X232" s="437"/>
      <c r="Y232" s="439"/>
      <c r="Z232" s="437"/>
      <c r="AA232" s="440"/>
      <c r="AB232" s="437"/>
      <c r="AC232" s="437"/>
      <c r="AD232" s="437">
        <v>1</v>
      </c>
      <c r="AE232" s="437">
        <v>164</v>
      </c>
      <c r="AF232" s="443" t="s">
        <v>55</v>
      </c>
      <c r="AG232" s="437" t="s">
        <v>35</v>
      </c>
      <c r="AH232" s="441">
        <v>21</v>
      </c>
      <c r="AI232" s="437"/>
      <c r="AJ232" s="441"/>
      <c r="AK232" s="441">
        <v>21</v>
      </c>
      <c r="AL232" s="437"/>
      <c r="AM232" s="437">
        <v>6</v>
      </c>
      <c r="AN232" s="443" t="s">
        <v>53</v>
      </c>
      <c r="AO232" s="442"/>
      <c r="AP232" s="365">
        <v>5</v>
      </c>
      <c r="AQ232" s="365">
        <v>4</v>
      </c>
    </row>
    <row r="233" spans="1:43" s="337" customFormat="1" ht="25.5" customHeight="1" x14ac:dyDescent="0.2">
      <c r="A233" s="324"/>
      <c r="B233" s="324"/>
      <c r="C233" s="324"/>
      <c r="D233" s="324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9"/>
      <c r="P233" s="437"/>
      <c r="Q233" s="437"/>
      <c r="R233" s="437"/>
      <c r="S233" s="437"/>
      <c r="T233" s="437"/>
      <c r="U233" s="437"/>
      <c r="V233" s="437"/>
      <c r="W233" s="437"/>
      <c r="X233" s="437"/>
      <c r="Y233" s="439"/>
      <c r="Z233" s="437"/>
      <c r="AA233" s="440"/>
      <c r="AB233" s="437"/>
      <c r="AC233" s="437"/>
      <c r="AD233" s="437"/>
      <c r="AE233" s="437"/>
      <c r="AF233" s="437"/>
      <c r="AG233" s="437"/>
      <c r="AH233" s="441"/>
      <c r="AI233" s="437"/>
      <c r="AJ233" s="441"/>
      <c r="AK233" s="441"/>
      <c r="AL233" s="437"/>
      <c r="AM233" s="437"/>
      <c r="AN233" s="437"/>
      <c r="AO233" s="442"/>
      <c r="AP233" s="365"/>
      <c r="AQ233" s="365"/>
    </row>
    <row r="234" spans="1:43" s="445" customFormat="1" ht="22.5" customHeight="1" x14ac:dyDescent="0.2">
      <c r="E234" s="446"/>
      <c r="F234" s="446"/>
      <c r="G234" s="446"/>
      <c r="H234" s="446"/>
      <c r="I234" s="446"/>
      <c r="J234" s="446"/>
      <c r="K234" s="446"/>
      <c r="L234" s="446"/>
      <c r="M234" s="446"/>
      <c r="N234" s="446"/>
      <c r="O234" s="447"/>
      <c r="P234" s="345" t="s">
        <v>460</v>
      </c>
      <c r="Q234" s="346"/>
      <c r="R234" s="346"/>
      <c r="S234" s="346"/>
      <c r="T234" s="346"/>
      <c r="U234" s="346"/>
      <c r="V234" s="1012" t="str">
        <f>B243</f>
        <v>นาย</v>
      </c>
      <c r="W234" s="1012"/>
      <c r="X234" s="1013" t="str">
        <f>C243</f>
        <v>สัมฤทธิ์</v>
      </c>
      <c r="Y234" s="1013"/>
      <c r="Z234" s="1013" t="str">
        <f>D243</f>
        <v>กลิ่นดอน</v>
      </c>
      <c r="AA234" s="1013"/>
      <c r="AB234" s="1013"/>
      <c r="AC234" s="1014"/>
      <c r="AD234" s="345" t="s">
        <v>461</v>
      </c>
      <c r="AE234" s="730"/>
      <c r="AF234" s="346"/>
      <c r="AG234" s="745" t="str">
        <f>B244</f>
        <v>นาง</v>
      </c>
      <c r="AH234" s="731" t="str">
        <f>C244</f>
        <v>กฤษณา</v>
      </c>
      <c r="AI234" s="346"/>
      <c r="AJ234" s="346" t="str">
        <f>D243</f>
        <v>กลิ่นดอน</v>
      </c>
      <c r="AK234" s="346"/>
      <c r="AL234" s="346"/>
      <c r="AM234" s="346"/>
      <c r="AN234" s="347"/>
      <c r="AO234" s="448"/>
      <c r="AP234" s="449"/>
      <c r="AQ234" s="449"/>
    </row>
    <row r="235" spans="1:43" s="445" customFormat="1" ht="22.5" customHeight="1" x14ac:dyDescent="0.2">
      <c r="E235" s="446"/>
      <c r="F235" s="446"/>
      <c r="G235" s="446"/>
      <c r="H235" s="446"/>
      <c r="I235" s="446"/>
      <c r="J235" s="446"/>
      <c r="K235" s="446"/>
      <c r="L235" s="446"/>
      <c r="M235" s="446"/>
      <c r="N235" s="446"/>
      <c r="O235" s="447"/>
      <c r="P235" s="307" t="s">
        <v>462</v>
      </c>
      <c r="Q235" s="308"/>
      <c r="R235" s="308"/>
      <c r="S235" s="1007" t="str">
        <f>E243</f>
        <v>98</v>
      </c>
      <c r="T235" s="1008"/>
      <c r="U235" s="310" t="str">
        <f>F243</f>
        <v xml:space="preserve">หมู่ที่ </v>
      </c>
      <c r="V235" s="1009" t="str">
        <f>G243</f>
        <v>5</v>
      </c>
      <c r="W235" s="1009"/>
      <c r="X235" s="308"/>
      <c r="Y235" s="311"/>
      <c r="Z235" s="312" t="str">
        <f>H243</f>
        <v>ถนน</v>
      </c>
      <c r="AA235" s="313"/>
      <c r="AB235" s="308"/>
      <c r="AC235" s="309"/>
      <c r="AD235" s="307" t="s">
        <v>462</v>
      </c>
      <c r="AE235" s="728"/>
      <c r="AF235" s="728"/>
      <c r="AG235" s="314" t="str">
        <f>E243</f>
        <v>98</v>
      </c>
      <c r="AH235" s="308"/>
      <c r="AI235" s="315" t="str">
        <f>F243</f>
        <v xml:space="preserve">หมู่ที่ </v>
      </c>
      <c r="AJ235" s="727" t="str">
        <f>G243</f>
        <v>5</v>
      </c>
      <c r="AK235" s="308"/>
      <c r="AL235" s="315" t="str">
        <f>H243</f>
        <v>ถนน</v>
      </c>
      <c r="AM235" s="308"/>
      <c r="AN235" s="309"/>
      <c r="AO235" s="448"/>
      <c r="AP235" s="449"/>
      <c r="AQ235" s="449"/>
    </row>
    <row r="236" spans="1:43" s="445" customFormat="1" ht="22.5" customHeight="1" x14ac:dyDescent="0.2">
      <c r="E236" s="446"/>
      <c r="F236" s="446"/>
      <c r="G236" s="446"/>
      <c r="H236" s="446"/>
      <c r="I236" s="446"/>
      <c r="J236" s="446"/>
      <c r="K236" s="446"/>
      <c r="L236" s="446"/>
      <c r="M236" s="446"/>
      <c r="N236" s="446"/>
      <c r="O236" s="447"/>
      <c r="P236" s="307" t="s">
        <v>463</v>
      </c>
      <c r="Q236" s="308"/>
      <c r="R236" s="308"/>
      <c r="S236" s="308"/>
      <c r="T236" s="308"/>
      <c r="U236" s="1009" t="str">
        <f>I243</f>
        <v>ตำบลตะขบ</v>
      </c>
      <c r="V236" s="993"/>
      <c r="W236" s="993"/>
      <c r="X236" s="993"/>
      <c r="Y236" s="312"/>
      <c r="Z236" s="315" t="str">
        <f>J243</f>
        <v>อำเภอปักธงชัย</v>
      </c>
      <c r="AA236" s="313"/>
      <c r="AB236" s="308"/>
      <c r="AC236" s="308"/>
      <c r="AD236" s="307" t="s">
        <v>463</v>
      </c>
      <c r="AE236" s="728"/>
      <c r="AF236" s="308"/>
      <c r="AG236" s="308"/>
      <c r="AH236" s="308"/>
      <c r="AI236" s="315" t="str">
        <f>I243</f>
        <v>ตำบลตะขบ</v>
      </c>
      <c r="AJ236" s="308"/>
      <c r="AK236" s="308"/>
      <c r="AL236" s="315" t="str">
        <f>J243</f>
        <v>อำเภอปักธงชัย</v>
      </c>
      <c r="AM236" s="308"/>
      <c r="AN236" s="309"/>
      <c r="AO236" s="448"/>
      <c r="AP236" s="449"/>
      <c r="AQ236" s="449"/>
    </row>
    <row r="237" spans="1:43" s="445" customFormat="1" ht="22.5" customHeight="1" x14ac:dyDescent="0.2">
      <c r="E237" s="446"/>
      <c r="F237" s="446"/>
      <c r="G237" s="446"/>
      <c r="H237" s="446"/>
      <c r="I237" s="446"/>
      <c r="J237" s="446"/>
      <c r="K237" s="446"/>
      <c r="L237" s="446"/>
      <c r="M237" s="446"/>
      <c r="N237" s="446"/>
      <c r="O237" s="447"/>
      <c r="P237" s="316" t="str">
        <f>K243</f>
        <v>จังหวัดนครราชสีมา</v>
      </c>
      <c r="Q237" s="317"/>
      <c r="R237" s="317"/>
      <c r="S237" s="317"/>
      <c r="T237" s="317"/>
      <c r="U237" s="317" t="s">
        <v>464</v>
      </c>
      <c r="V237" s="317"/>
      <c r="W237" s="317"/>
      <c r="X237" s="317"/>
      <c r="Y237" s="318"/>
      <c r="Z237" s="317"/>
      <c r="AA237" s="319"/>
      <c r="AB237" s="317"/>
      <c r="AC237" s="317"/>
      <c r="AD237" s="316" t="str">
        <f>K243</f>
        <v>จังหวัดนครราชสีมา</v>
      </c>
      <c r="AE237" s="744"/>
      <c r="AF237" s="317"/>
      <c r="AG237" s="317"/>
      <c r="AH237" s="317"/>
      <c r="AI237" s="317" t="s">
        <v>464</v>
      </c>
      <c r="AJ237" s="317"/>
      <c r="AK237" s="317"/>
      <c r="AL237" s="317"/>
      <c r="AM237" s="317"/>
      <c r="AN237" s="320"/>
      <c r="AO237" s="448"/>
      <c r="AP237" s="450"/>
      <c r="AQ237" s="450"/>
    </row>
    <row r="238" spans="1:43" s="323" customFormat="1" ht="22.5" customHeight="1" x14ac:dyDescent="0.2">
      <c r="A238" s="753"/>
      <c r="B238" s="753"/>
      <c r="C238" s="753"/>
      <c r="D238" s="753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306"/>
      <c r="P238" s="1004" t="s">
        <v>5</v>
      </c>
      <c r="Q238" s="1005"/>
      <c r="R238" s="1005"/>
      <c r="S238" s="1005"/>
      <c r="T238" s="1005"/>
      <c r="U238" s="1005"/>
      <c r="V238" s="1005"/>
      <c r="W238" s="1005"/>
      <c r="X238" s="1005"/>
      <c r="Y238" s="1005"/>
      <c r="Z238" s="1005"/>
      <c r="AA238" s="1005"/>
      <c r="AB238" s="1005"/>
      <c r="AC238" s="1006"/>
      <c r="AD238" s="1004" t="s">
        <v>6</v>
      </c>
      <c r="AE238" s="1005"/>
      <c r="AF238" s="1005"/>
      <c r="AG238" s="1005"/>
      <c r="AH238" s="1005"/>
      <c r="AI238" s="1005"/>
      <c r="AJ238" s="1005"/>
      <c r="AK238" s="1005"/>
      <c r="AL238" s="1005"/>
      <c r="AM238" s="1005"/>
      <c r="AN238" s="1006"/>
      <c r="AO238" s="429"/>
    </row>
    <row r="239" spans="1:43" s="323" customFormat="1" ht="24.75" customHeight="1" x14ac:dyDescent="0.2">
      <c r="A239" s="753"/>
      <c r="B239" s="753"/>
      <c r="C239" s="753"/>
      <c r="D239" s="753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306"/>
      <c r="P239" s="995" t="s">
        <v>7</v>
      </c>
      <c r="Q239" s="995" t="s">
        <v>8</v>
      </c>
      <c r="R239" s="995" t="s">
        <v>9</v>
      </c>
      <c r="S239" s="1010" t="s">
        <v>10</v>
      </c>
      <c r="T239" s="1011"/>
      <c r="U239" s="995" t="s">
        <v>11</v>
      </c>
      <c r="V239" s="1004" t="s">
        <v>12</v>
      </c>
      <c r="W239" s="1005"/>
      <c r="X239" s="1006"/>
      <c r="Y239" s="1004" t="s">
        <v>13</v>
      </c>
      <c r="Z239" s="1005"/>
      <c r="AA239" s="1005"/>
      <c r="AB239" s="1005"/>
      <c r="AC239" s="1006"/>
      <c r="AD239" s="995" t="s">
        <v>7</v>
      </c>
      <c r="AE239" s="995" t="s">
        <v>14</v>
      </c>
      <c r="AF239" s="995" t="s">
        <v>15</v>
      </c>
      <c r="AG239" s="995" t="s">
        <v>16</v>
      </c>
      <c r="AH239" s="1021" t="s">
        <v>17</v>
      </c>
      <c r="AI239" s="1004" t="s">
        <v>18</v>
      </c>
      <c r="AJ239" s="1005"/>
      <c r="AK239" s="1005"/>
      <c r="AL239" s="1006"/>
      <c r="AM239" s="995" t="s">
        <v>19</v>
      </c>
      <c r="AN239" s="995" t="s">
        <v>20</v>
      </c>
      <c r="AO239" s="429"/>
      <c r="AP239" s="995" t="s">
        <v>19</v>
      </c>
      <c r="AQ239" s="995" t="s">
        <v>19</v>
      </c>
    </row>
    <row r="240" spans="1:43" s="323" customFormat="1" ht="24.75" customHeight="1" x14ac:dyDescent="0.2">
      <c r="A240" s="753"/>
      <c r="B240" s="753"/>
      <c r="C240" s="753"/>
      <c r="D240" s="753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306"/>
      <c r="P240" s="996"/>
      <c r="Q240" s="996"/>
      <c r="R240" s="996"/>
      <c r="S240" s="995" t="s">
        <v>21</v>
      </c>
      <c r="T240" s="995" t="s">
        <v>22</v>
      </c>
      <c r="U240" s="996"/>
      <c r="V240" s="1015" t="s">
        <v>23</v>
      </c>
      <c r="W240" s="1015" t="s">
        <v>24</v>
      </c>
      <c r="X240" s="1015" t="s">
        <v>25</v>
      </c>
      <c r="Y240" s="1018" t="s">
        <v>26</v>
      </c>
      <c r="Z240" s="995" t="s">
        <v>27</v>
      </c>
      <c r="AA240" s="995" t="s">
        <v>28</v>
      </c>
      <c r="AB240" s="995" t="s">
        <v>29</v>
      </c>
      <c r="AC240" s="995" t="s">
        <v>507</v>
      </c>
      <c r="AD240" s="996"/>
      <c r="AE240" s="996"/>
      <c r="AF240" s="996"/>
      <c r="AG240" s="996"/>
      <c r="AH240" s="1022"/>
      <c r="AI240" s="995" t="s">
        <v>31</v>
      </c>
      <c r="AJ240" s="998" t="s">
        <v>27</v>
      </c>
      <c r="AK240" s="1001" t="s">
        <v>28</v>
      </c>
      <c r="AL240" s="995" t="s">
        <v>29</v>
      </c>
      <c r="AM240" s="996"/>
      <c r="AN240" s="996"/>
      <c r="AO240" s="429"/>
      <c r="AP240" s="996"/>
      <c r="AQ240" s="996"/>
    </row>
    <row r="241" spans="1:43" s="323" customFormat="1" ht="48.75" customHeight="1" x14ac:dyDescent="0.2">
      <c r="A241" s="753"/>
      <c r="B241" s="753"/>
      <c r="C241" s="753"/>
      <c r="D241" s="753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306"/>
      <c r="P241" s="996"/>
      <c r="Q241" s="996"/>
      <c r="R241" s="996"/>
      <c r="S241" s="996"/>
      <c r="T241" s="996"/>
      <c r="U241" s="996"/>
      <c r="V241" s="1016"/>
      <c r="W241" s="1016"/>
      <c r="X241" s="1016"/>
      <c r="Y241" s="1019"/>
      <c r="Z241" s="996"/>
      <c r="AA241" s="996"/>
      <c r="AB241" s="996"/>
      <c r="AC241" s="996"/>
      <c r="AD241" s="996"/>
      <c r="AE241" s="996"/>
      <c r="AF241" s="996"/>
      <c r="AG241" s="996"/>
      <c r="AH241" s="1022"/>
      <c r="AI241" s="996"/>
      <c r="AJ241" s="999"/>
      <c r="AK241" s="1002"/>
      <c r="AL241" s="996"/>
      <c r="AM241" s="996"/>
      <c r="AN241" s="996"/>
      <c r="AO241" s="429"/>
      <c r="AP241" s="996"/>
      <c r="AQ241" s="996"/>
    </row>
    <row r="242" spans="1:43" s="323" customFormat="1" ht="35.25" customHeight="1" x14ac:dyDescent="0.2">
      <c r="A242" s="431" t="s">
        <v>465</v>
      </c>
      <c r="B242" s="432" t="s">
        <v>466</v>
      </c>
      <c r="C242" s="433" t="s">
        <v>467</v>
      </c>
      <c r="D242" s="433" t="s">
        <v>468</v>
      </c>
      <c r="E242" s="433" t="s">
        <v>469</v>
      </c>
      <c r="F242" s="433"/>
      <c r="G242" s="433" t="s">
        <v>470</v>
      </c>
      <c r="H242" s="433" t="s">
        <v>471</v>
      </c>
      <c r="I242" s="433" t="s">
        <v>472</v>
      </c>
      <c r="J242" s="433" t="s">
        <v>473</v>
      </c>
      <c r="K242" s="433" t="s">
        <v>474</v>
      </c>
      <c r="L242" s="433" t="s">
        <v>475</v>
      </c>
      <c r="M242" s="434" t="s">
        <v>476</v>
      </c>
      <c r="N242" s="434" t="s">
        <v>477</v>
      </c>
      <c r="O242" s="435" t="s">
        <v>478</v>
      </c>
      <c r="P242" s="997"/>
      <c r="Q242" s="997"/>
      <c r="R242" s="997"/>
      <c r="S242" s="997"/>
      <c r="T242" s="997"/>
      <c r="U242" s="997"/>
      <c r="V242" s="1017"/>
      <c r="W242" s="1017"/>
      <c r="X242" s="1017"/>
      <c r="Y242" s="1020"/>
      <c r="Z242" s="997"/>
      <c r="AA242" s="997"/>
      <c r="AB242" s="997"/>
      <c r="AC242" s="997"/>
      <c r="AD242" s="997"/>
      <c r="AE242" s="997"/>
      <c r="AF242" s="997"/>
      <c r="AG242" s="997"/>
      <c r="AH242" s="1023"/>
      <c r="AI242" s="997"/>
      <c r="AJ242" s="1000"/>
      <c r="AK242" s="1003"/>
      <c r="AL242" s="997"/>
      <c r="AM242" s="997"/>
      <c r="AN242" s="997"/>
      <c r="AO242" s="429"/>
      <c r="AP242" s="997"/>
      <c r="AQ242" s="997"/>
    </row>
    <row r="243" spans="1:43" s="8" customFormat="1" ht="25.5" customHeight="1" x14ac:dyDescent="0.2">
      <c r="A243" s="1"/>
      <c r="B243" s="1" t="s">
        <v>479</v>
      </c>
      <c r="C243" s="1" t="s">
        <v>535</v>
      </c>
      <c r="D243" s="1" t="s">
        <v>536</v>
      </c>
      <c r="E243" s="304" t="s">
        <v>537</v>
      </c>
      <c r="F243" s="304" t="s">
        <v>527</v>
      </c>
      <c r="G243" s="304" t="s">
        <v>528</v>
      </c>
      <c r="H243" s="433" t="s">
        <v>471</v>
      </c>
      <c r="I243" s="451" t="s">
        <v>483</v>
      </c>
      <c r="J243" s="451" t="s">
        <v>484</v>
      </c>
      <c r="K243" s="451" t="s">
        <v>485</v>
      </c>
      <c r="L243" s="451">
        <v>30150</v>
      </c>
      <c r="M243" s="304"/>
      <c r="N243" s="304"/>
      <c r="O243" s="306"/>
      <c r="P243" s="452"/>
      <c r="Q243" s="452"/>
      <c r="R243" s="452"/>
      <c r="S243" s="452"/>
      <c r="T243" s="452"/>
      <c r="U243" s="452"/>
      <c r="V243" s="452"/>
      <c r="W243" s="452"/>
      <c r="X243" s="453"/>
      <c r="Y243" s="454"/>
      <c r="Z243" s="452"/>
      <c r="AA243" s="453"/>
      <c r="AB243" s="452"/>
      <c r="AC243" s="452"/>
      <c r="AD243" s="452"/>
      <c r="AE243" s="452"/>
      <c r="AF243" s="452"/>
      <c r="AG243" s="452"/>
      <c r="AH243" s="455"/>
      <c r="AI243" s="452"/>
      <c r="AJ243" s="455"/>
      <c r="AK243" s="455"/>
      <c r="AL243" s="452"/>
      <c r="AM243" s="452"/>
      <c r="AN243" s="452"/>
      <c r="AO243" s="456"/>
      <c r="AP243" s="457"/>
      <c r="AQ243" s="457"/>
    </row>
    <row r="244" spans="1:43" s="8" customFormat="1" ht="56.25" x14ac:dyDescent="0.2">
      <c r="A244" s="1"/>
      <c r="B244" s="1" t="s">
        <v>487</v>
      </c>
      <c r="C244" s="1" t="s">
        <v>538</v>
      </c>
      <c r="D244" s="1" t="s">
        <v>536</v>
      </c>
      <c r="E244" s="304" t="s">
        <v>539</v>
      </c>
      <c r="F244" s="304" t="s">
        <v>527</v>
      </c>
      <c r="G244" s="304" t="s">
        <v>528</v>
      </c>
      <c r="H244" s="433" t="s">
        <v>471</v>
      </c>
      <c r="I244" s="451" t="s">
        <v>483</v>
      </c>
      <c r="J244" s="451" t="s">
        <v>484</v>
      </c>
      <c r="K244" s="451" t="s">
        <v>485</v>
      </c>
      <c r="L244" s="451">
        <v>30150</v>
      </c>
      <c r="M244" s="304"/>
      <c r="N244" s="304"/>
      <c r="O244" s="306"/>
      <c r="P244" s="452"/>
      <c r="Q244" s="452"/>
      <c r="R244" s="452"/>
      <c r="S244" s="452"/>
      <c r="T244" s="452"/>
      <c r="U244" s="452"/>
      <c r="V244" s="452"/>
      <c r="W244" s="452"/>
      <c r="X244" s="452"/>
      <c r="Y244" s="454"/>
      <c r="Z244" s="452"/>
      <c r="AA244" s="453"/>
      <c r="AB244" s="452"/>
      <c r="AC244" s="452"/>
      <c r="AD244" s="452">
        <v>1</v>
      </c>
      <c r="AE244" s="452" t="s">
        <v>71</v>
      </c>
      <c r="AF244" s="458" t="s">
        <v>55</v>
      </c>
      <c r="AG244" s="452" t="s">
        <v>35</v>
      </c>
      <c r="AH244" s="455">
        <v>72</v>
      </c>
      <c r="AI244" s="452"/>
      <c r="AJ244" s="455"/>
      <c r="AK244" s="455">
        <v>72</v>
      </c>
      <c r="AL244" s="452"/>
      <c r="AM244" s="452">
        <v>18</v>
      </c>
      <c r="AN244" s="458" t="s">
        <v>53</v>
      </c>
      <c r="AO244" s="456"/>
      <c r="AP244" s="457">
        <v>17</v>
      </c>
      <c r="AQ244" s="457">
        <v>16</v>
      </c>
    </row>
    <row r="245" spans="1:43" s="8" customFormat="1" ht="56.25" x14ac:dyDescent="0.2">
      <c r="A245" s="1"/>
      <c r="B245" s="1"/>
      <c r="C245" s="1"/>
      <c r="D245" s="1"/>
      <c r="E245" s="304"/>
      <c r="F245" s="304"/>
      <c r="G245" s="304"/>
      <c r="H245" s="304"/>
      <c r="I245" s="304"/>
      <c r="J245" s="304"/>
      <c r="K245" s="304"/>
      <c r="L245" s="304"/>
      <c r="M245" s="304"/>
      <c r="N245" s="304"/>
      <c r="O245" s="306"/>
      <c r="P245" s="452"/>
      <c r="Q245" s="452"/>
      <c r="R245" s="452"/>
      <c r="S245" s="452"/>
      <c r="T245" s="452"/>
      <c r="U245" s="452"/>
      <c r="V245" s="452"/>
      <c r="W245" s="452"/>
      <c r="X245" s="452"/>
      <c r="Y245" s="454"/>
      <c r="Z245" s="452"/>
      <c r="AA245" s="453"/>
      <c r="AB245" s="452"/>
      <c r="AC245" s="452"/>
      <c r="AD245" s="452">
        <v>2</v>
      </c>
      <c r="AE245" s="452" t="s">
        <v>71</v>
      </c>
      <c r="AF245" s="458" t="s">
        <v>55</v>
      </c>
      <c r="AG245" s="452" t="s">
        <v>35</v>
      </c>
      <c r="AH245" s="455">
        <v>12</v>
      </c>
      <c r="AI245" s="452"/>
      <c r="AJ245" s="455"/>
      <c r="AK245" s="455">
        <v>12</v>
      </c>
      <c r="AL245" s="452"/>
      <c r="AM245" s="452">
        <v>18</v>
      </c>
      <c r="AN245" s="458" t="s">
        <v>72</v>
      </c>
      <c r="AO245" s="456"/>
      <c r="AP245" s="457">
        <v>17</v>
      </c>
      <c r="AQ245" s="457">
        <v>16</v>
      </c>
    </row>
    <row r="246" spans="1:43" s="8" customFormat="1" ht="42" customHeight="1" x14ac:dyDescent="0.2">
      <c r="A246" s="1"/>
      <c r="B246" s="1"/>
      <c r="C246" s="1"/>
      <c r="D246" s="1"/>
      <c r="E246" s="304"/>
      <c r="F246" s="304"/>
      <c r="G246" s="304"/>
      <c r="H246" s="304"/>
      <c r="I246" s="304"/>
      <c r="J246" s="304"/>
      <c r="K246" s="304"/>
      <c r="L246" s="304"/>
      <c r="M246" s="304"/>
      <c r="N246" s="304"/>
      <c r="O246" s="306"/>
      <c r="P246" s="452"/>
      <c r="Q246" s="452"/>
      <c r="R246" s="452"/>
      <c r="S246" s="452"/>
      <c r="T246" s="452"/>
      <c r="U246" s="452"/>
      <c r="V246" s="452"/>
      <c r="W246" s="452"/>
      <c r="X246" s="452"/>
      <c r="Y246" s="454"/>
      <c r="Z246" s="452"/>
      <c r="AA246" s="453"/>
      <c r="AB246" s="452"/>
      <c r="AC246" s="452"/>
      <c r="AD246" s="452">
        <v>3</v>
      </c>
      <c r="AE246" s="452" t="s">
        <v>71</v>
      </c>
      <c r="AF246" s="458" t="s">
        <v>37</v>
      </c>
      <c r="AG246" s="452" t="s">
        <v>35</v>
      </c>
      <c r="AH246" s="455">
        <v>9</v>
      </c>
      <c r="AI246" s="452"/>
      <c r="AJ246" s="455"/>
      <c r="AK246" s="455">
        <v>9</v>
      </c>
      <c r="AL246" s="452"/>
      <c r="AM246" s="452">
        <v>18</v>
      </c>
      <c r="AN246" s="452" t="s">
        <v>67</v>
      </c>
      <c r="AO246" s="456"/>
      <c r="AP246" s="457">
        <v>17</v>
      </c>
      <c r="AQ246" s="457">
        <v>116</v>
      </c>
    </row>
    <row r="247" spans="1:43" s="465" customFormat="1" ht="25.5" customHeight="1" x14ac:dyDescent="0.2">
      <c r="A247" s="445"/>
      <c r="B247" s="445"/>
      <c r="C247" s="445"/>
      <c r="D247" s="445"/>
      <c r="E247" s="446"/>
      <c r="F247" s="446"/>
      <c r="G247" s="446"/>
      <c r="H247" s="446"/>
      <c r="I247" s="446"/>
      <c r="J247" s="446"/>
      <c r="K247" s="446"/>
      <c r="L247" s="446"/>
      <c r="M247" s="446"/>
      <c r="N247" s="446"/>
      <c r="O247" s="447"/>
      <c r="P247" s="459"/>
      <c r="Q247" s="459"/>
      <c r="R247" s="459"/>
      <c r="S247" s="459"/>
      <c r="T247" s="459"/>
      <c r="U247" s="459"/>
      <c r="V247" s="459"/>
      <c r="W247" s="459"/>
      <c r="X247" s="459"/>
      <c r="Y247" s="460"/>
      <c r="Z247" s="459"/>
      <c r="AA247" s="461"/>
      <c r="AB247" s="459"/>
      <c r="AC247" s="459"/>
      <c r="AD247" s="459"/>
      <c r="AE247" s="459"/>
      <c r="AF247" s="459"/>
      <c r="AG247" s="459"/>
      <c r="AH247" s="462"/>
      <c r="AI247" s="459"/>
      <c r="AJ247" s="462"/>
      <c r="AK247" s="462"/>
      <c r="AL247" s="459"/>
      <c r="AM247" s="459"/>
      <c r="AN247" s="459"/>
      <c r="AO247" s="463"/>
      <c r="AP247" s="464"/>
      <c r="AQ247" s="464"/>
    </row>
    <row r="248" spans="1:43" s="445" customFormat="1" ht="22.5" customHeight="1" x14ac:dyDescent="0.2">
      <c r="E248" s="446"/>
      <c r="F248" s="446"/>
      <c r="G248" s="446"/>
      <c r="H248" s="446"/>
      <c r="I248" s="446"/>
      <c r="J248" s="446"/>
      <c r="K248" s="446"/>
      <c r="L248" s="446"/>
      <c r="M248" s="446"/>
      <c r="N248" s="446"/>
      <c r="O248" s="447"/>
      <c r="P248" s="345" t="s">
        <v>460</v>
      </c>
      <c r="Q248" s="346"/>
      <c r="R248" s="346"/>
      <c r="S248" s="346"/>
      <c r="T248" s="346"/>
      <c r="U248" s="346"/>
      <c r="V248" s="1012" t="str">
        <f>B257</f>
        <v>นาย</v>
      </c>
      <c r="W248" s="1012"/>
      <c r="X248" s="1013" t="str">
        <f>C257</f>
        <v>สัมฤทธิ์</v>
      </c>
      <c r="Y248" s="1013"/>
      <c r="Z248" s="1013" t="str">
        <f>D257</f>
        <v>กลิ่นดอน</v>
      </c>
      <c r="AA248" s="1013"/>
      <c r="AB248" s="1013"/>
      <c r="AC248" s="1014"/>
      <c r="AD248" s="345" t="s">
        <v>461</v>
      </c>
      <c r="AE248" s="730"/>
      <c r="AF248" s="346"/>
      <c r="AG248" s="745" t="str">
        <f>B258</f>
        <v>นางสาว</v>
      </c>
      <c r="AH248" s="731" t="str">
        <f>C258</f>
        <v>มลฐิกา</v>
      </c>
      <c r="AI248" s="346"/>
      <c r="AJ248" s="346" t="str">
        <f>D257</f>
        <v>กลิ่นดอน</v>
      </c>
      <c r="AK248" s="346"/>
      <c r="AL248" s="346"/>
      <c r="AM248" s="346"/>
      <c r="AN248" s="347"/>
      <c r="AO248" s="448"/>
      <c r="AP248" s="449"/>
      <c r="AQ248" s="449"/>
    </row>
    <row r="249" spans="1:43" s="445" customFormat="1" ht="22.5" customHeight="1" x14ac:dyDescent="0.2">
      <c r="E249" s="446"/>
      <c r="F249" s="446"/>
      <c r="G249" s="446"/>
      <c r="H249" s="446"/>
      <c r="I249" s="446"/>
      <c r="J249" s="446"/>
      <c r="K249" s="446"/>
      <c r="L249" s="446"/>
      <c r="M249" s="446"/>
      <c r="N249" s="446"/>
      <c r="O249" s="447"/>
      <c r="P249" s="307" t="s">
        <v>462</v>
      </c>
      <c r="Q249" s="308"/>
      <c r="R249" s="308"/>
      <c r="S249" s="1007" t="str">
        <f>E257</f>
        <v>98</v>
      </c>
      <c r="T249" s="1008"/>
      <c r="U249" s="310" t="str">
        <f>F257</f>
        <v xml:space="preserve">หมู่ที่ </v>
      </c>
      <c r="V249" s="1009" t="str">
        <f>G257</f>
        <v>5</v>
      </c>
      <c r="W249" s="1009"/>
      <c r="X249" s="308"/>
      <c r="Y249" s="311"/>
      <c r="Z249" s="312" t="str">
        <f>H257</f>
        <v>ถนน</v>
      </c>
      <c r="AA249" s="313"/>
      <c r="AB249" s="308"/>
      <c r="AC249" s="309"/>
      <c r="AD249" s="307" t="s">
        <v>462</v>
      </c>
      <c r="AE249" s="728"/>
      <c r="AF249" s="728"/>
      <c r="AG249" s="314" t="str">
        <f>E257</f>
        <v>98</v>
      </c>
      <c r="AH249" s="308"/>
      <c r="AI249" s="315" t="str">
        <f>F257</f>
        <v xml:space="preserve">หมู่ที่ </v>
      </c>
      <c r="AJ249" s="727" t="str">
        <f>G257</f>
        <v>5</v>
      </c>
      <c r="AK249" s="308"/>
      <c r="AL249" s="315" t="str">
        <f>H257</f>
        <v>ถนน</v>
      </c>
      <c r="AM249" s="308"/>
      <c r="AN249" s="309"/>
      <c r="AO249" s="448"/>
      <c r="AP249" s="449"/>
      <c r="AQ249" s="449"/>
    </row>
    <row r="250" spans="1:43" s="445" customFormat="1" ht="22.5" customHeight="1" x14ac:dyDescent="0.2">
      <c r="E250" s="446"/>
      <c r="F250" s="446"/>
      <c r="G250" s="446"/>
      <c r="H250" s="446"/>
      <c r="I250" s="446"/>
      <c r="J250" s="446"/>
      <c r="K250" s="446"/>
      <c r="L250" s="446"/>
      <c r="M250" s="446"/>
      <c r="N250" s="446"/>
      <c r="O250" s="447"/>
      <c r="P250" s="307" t="s">
        <v>463</v>
      </c>
      <c r="Q250" s="308"/>
      <c r="R250" s="308"/>
      <c r="S250" s="308"/>
      <c r="T250" s="308"/>
      <c r="U250" s="1009" t="str">
        <f>I257</f>
        <v>ตำบลตะขบ</v>
      </c>
      <c r="V250" s="993"/>
      <c r="W250" s="993"/>
      <c r="X250" s="993"/>
      <c r="Y250" s="312"/>
      <c r="Z250" s="315" t="str">
        <f>J257</f>
        <v>อำเภอปักธงชัย</v>
      </c>
      <c r="AA250" s="313"/>
      <c r="AB250" s="308"/>
      <c r="AC250" s="308"/>
      <c r="AD250" s="307" t="s">
        <v>463</v>
      </c>
      <c r="AE250" s="728"/>
      <c r="AF250" s="308"/>
      <c r="AG250" s="308"/>
      <c r="AH250" s="308"/>
      <c r="AI250" s="315" t="str">
        <f>I257</f>
        <v>ตำบลตะขบ</v>
      </c>
      <c r="AJ250" s="308"/>
      <c r="AK250" s="308"/>
      <c r="AL250" s="315" t="str">
        <f>J257</f>
        <v>อำเภอปักธงชัย</v>
      </c>
      <c r="AM250" s="308"/>
      <c r="AN250" s="309"/>
      <c r="AO250" s="448"/>
      <c r="AP250" s="449"/>
      <c r="AQ250" s="449"/>
    </row>
    <row r="251" spans="1:43" s="445" customFormat="1" ht="22.5" customHeight="1" x14ac:dyDescent="0.2">
      <c r="E251" s="446"/>
      <c r="F251" s="446"/>
      <c r="G251" s="446"/>
      <c r="H251" s="446"/>
      <c r="I251" s="446"/>
      <c r="J251" s="446"/>
      <c r="K251" s="446"/>
      <c r="L251" s="446"/>
      <c r="M251" s="446"/>
      <c r="N251" s="446"/>
      <c r="O251" s="447"/>
      <c r="P251" s="316" t="str">
        <f>K257</f>
        <v>จังหวัดนครราชสีมา</v>
      </c>
      <c r="Q251" s="317"/>
      <c r="R251" s="317"/>
      <c r="S251" s="317"/>
      <c r="T251" s="317"/>
      <c r="U251" s="317" t="s">
        <v>464</v>
      </c>
      <c r="V251" s="317"/>
      <c r="W251" s="317"/>
      <c r="X251" s="317"/>
      <c r="Y251" s="318"/>
      <c r="Z251" s="317"/>
      <c r="AA251" s="319"/>
      <c r="AB251" s="317"/>
      <c r="AC251" s="317"/>
      <c r="AD251" s="316" t="str">
        <f>K257</f>
        <v>จังหวัดนครราชสีมา</v>
      </c>
      <c r="AE251" s="744"/>
      <c r="AF251" s="317"/>
      <c r="AG251" s="317"/>
      <c r="AH251" s="317"/>
      <c r="AI251" s="317" t="s">
        <v>464</v>
      </c>
      <c r="AJ251" s="317"/>
      <c r="AK251" s="317"/>
      <c r="AL251" s="317"/>
      <c r="AM251" s="317"/>
      <c r="AN251" s="320"/>
      <c r="AO251" s="448"/>
      <c r="AP251" s="450"/>
      <c r="AQ251" s="450"/>
    </row>
    <row r="252" spans="1:43" s="467" customFormat="1" ht="22.5" customHeight="1" x14ac:dyDescent="0.2">
      <c r="A252" s="448"/>
      <c r="B252" s="448"/>
      <c r="C252" s="448"/>
      <c r="D252" s="448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47"/>
      <c r="P252" s="1004" t="s">
        <v>5</v>
      </c>
      <c r="Q252" s="1005"/>
      <c r="R252" s="1005"/>
      <c r="S252" s="1005"/>
      <c r="T252" s="1005"/>
      <c r="U252" s="1005"/>
      <c r="V252" s="1005"/>
      <c r="W252" s="1005"/>
      <c r="X252" s="1005"/>
      <c r="Y252" s="1005"/>
      <c r="Z252" s="1005"/>
      <c r="AA252" s="1005"/>
      <c r="AB252" s="1005"/>
      <c r="AC252" s="1006"/>
      <c r="AD252" s="1004" t="s">
        <v>6</v>
      </c>
      <c r="AE252" s="1005"/>
      <c r="AF252" s="1005"/>
      <c r="AG252" s="1005"/>
      <c r="AH252" s="1005"/>
      <c r="AI252" s="1005"/>
      <c r="AJ252" s="1005"/>
      <c r="AK252" s="1005"/>
      <c r="AL252" s="1005"/>
      <c r="AM252" s="1005"/>
      <c r="AN252" s="1006"/>
      <c r="AO252" s="430"/>
    </row>
    <row r="253" spans="1:43" s="467" customFormat="1" ht="24.75" customHeight="1" x14ac:dyDescent="0.2">
      <c r="A253" s="448"/>
      <c r="B253" s="448"/>
      <c r="C253" s="448"/>
      <c r="D253" s="448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47"/>
      <c r="P253" s="995" t="s">
        <v>7</v>
      </c>
      <c r="Q253" s="995" t="s">
        <v>8</v>
      </c>
      <c r="R253" s="995" t="s">
        <v>9</v>
      </c>
      <c r="S253" s="1010" t="s">
        <v>10</v>
      </c>
      <c r="T253" s="1011"/>
      <c r="U253" s="995" t="s">
        <v>11</v>
      </c>
      <c r="V253" s="1004" t="s">
        <v>12</v>
      </c>
      <c r="W253" s="1005"/>
      <c r="X253" s="1006"/>
      <c r="Y253" s="1004" t="s">
        <v>13</v>
      </c>
      <c r="Z253" s="1005"/>
      <c r="AA253" s="1005"/>
      <c r="AB253" s="1005"/>
      <c r="AC253" s="1006"/>
      <c r="AD253" s="995" t="s">
        <v>7</v>
      </c>
      <c r="AE253" s="995" t="s">
        <v>14</v>
      </c>
      <c r="AF253" s="995" t="s">
        <v>15</v>
      </c>
      <c r="AG253" s="995" t="s">
        <v>16</v>
      </c>
      <c r="AH253" s="1021" t="s">
        <v>17</v>
      </c>
      <c r="AI253" s="1004" t="s">
        <v>18</v>
      </c>
      <c r="AJ253" s="1005"/>
      <c r="AK253" s="1005"/>
      <c r="AL253" s="1006"/>
      <c r="AM253" s="995" t="s">
        <v>19</v>
      </c>
      <c r="AN253" s="995" t="s">
        <v>20</v>
      </c>
      <c r="AO253" s="430"/>
      <c r="AP253" s="1030" t="s">
        <v>19</v>
      </c>
      <c r="AQ253" s="1030" t="s">
        <v>19</v>
      </c>
    </row>
    <row r="254" spans="1:43" s="467" customFormat="1" ht="24.75" customHeight="1" x14ac:dyDescent="0.2">
      <c r="A254" s="448"/>
      <c r="B254" s="448"/>
      <c r="C254" s="448"/>
      <c r="D254" s="448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47"/>
      <c r="P254" s="996"/>
      <c r="Q254" s="996"/>
      <c r="R254" s="996"/>
      <c r="S254" s="995" t="s">
        <v>21</v>
      </c>
      <c r="T254" s="995" t="s">
        <v>22</v>
      </c>
      <c r="U254" s="996"/>
      <c r="V254" s="1015" t="s">
        <v>23</v>
      </c>
      <c r="W254" s="1015" t="s">
        <v>24</v>
      </c>
      <c r="X254" s="1015" t="s">
        <v>25</v>
      </c>
      <c r="Y254" s="1018" t="s">
        <v>26</v>
      </c>
      <c r="Z254" s="995" t="s">
        <v>27</v>
      </c>
      <c r="AA254" s="995" t="s">
        <v>28</v>
      </c>
      <c r="AB254" s="995" t="s">
        <v>29</v>
      </c>
      <c r="AC254" s="995" t="s">
        <v>507</v>
      </c>
      <c r="AD254" s="996"/>
      <c r="AE254" s="996"/>
      <c r="AF254" s="996"/>
      <c r="AG254" s="996"/>
      <c r="AH254" s="1022"/>
      <c r="AI254" s="995" t="s">
        <v>31</v>
      </c>
      <c r="AJ254" s="998" t="s">
        <v>27</v>
      </c>
      <c r="AK254" s="1001" t="s">
        <v>28</v>
      </c>
      <c r="AL254" s="995" t="s">
        <v>29</v>
      </c>
      <c r="AM254" s="996"/>
      <c r="AN254" s="996"/>
      <c r="AO254" s="430"/>
      <c r="AP254" s="1031"/>
      <c r="AQ254" s="1031"/>
    </row>
    <row r="255" spans="1:43" s="467" customFormat="1" ht="48.75" customHeight="1" x14ac:dyDescent="0.2">
      <c r="A255" s="448"/>
      <c r="B255" s="448"/>
      <c r="C255" s="448"/>
      <c r="D255" s="448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47"/>
      <c r="P255" s="996"/>
      <c r="Q255" s="996"/>
      <c r="R255" s="996"/>
      <c r="S255" s="996"/>
      <c r="T255" s="996"/>
      <c r="U255" s="996"/>
      <c r="V255" s="1016"/>
      <c r="W255" s="1016"/>
      <c r="X255" s="1016"/>
      <c r="Y255" s="1019"/>
      <c r="Z255" s="996"/>
      <c r="AA255" s="996"/>
      <c r="AB255" s="996"/>
      <c r="AC255" s="996"/>
      <c r="AD255" s="996"/>
      <c r="AE255" s="996"/>
      <c r="AF255" s="996"/>
      <c r="AG255" s="996"/>
      <c r="AH255" s="1022"/>
      <c r="AI255" s="996"/>
      <c r="AJ255" s="999"/>
      <c r="AK255" s="1002"/>
      <c r="AL255" s="996"/>
      <c r="AM255" s="996"/>
      <c r="AN255" s="996"/>
      <c r="AO255" s="430"/>
      <c r="AP255" s="1031"/>
      <c r="AQ255" s="1031"/>
    </row>
    <row r="256" spans="1:43" s="323" customFormat="1" ht="35.25" customHeight="1" x14ac:dyDescent="0.2">
      <c r="A256" s="431" t="s">
        <v>465</v>
      </c>
      <c r="B256" s="432" t="s">
        <v>466</v>
      </c>
      <c r="C256" s="433" t="s">
        <v>467</v>
      </c>
      <c r="D256" s="433" t="s">
        <v>468</v>
      </c>
      <c r="E256" s="433" t="s">
        <v>469</v>
      </c>
      <c r="F256" s="433"/>
      <c r="G256" s="433" t="s">
        <v>470</v>
      </c>
      <c r="H256" s="433" t="s">
        <v>471</v>
      </c>
      <c r="I256" s="433" t="s">
        <v>472</v>
      </c>
      <c r="J256" s="433" t="s">
        <v>473</v>
      </c>
      <c r="K256" s="433" t="s">
        <v>474</v>
      </c>
      <c r="L256" s="433" t="s">
        <v>475</v>
      </c>
      <c r="M256" s="434" t="s">
        <v>476</v>
      </c>
      <c r="N256" s="434" t="s">
        <v>477</v>
      </c>
      <c r="O256" s="435" t="s">
        <v>478</v>
      </c>
      <c r="P256" s="997"/>
      <c r="Q256" s="997"/>
      <c r="R256" s="997"/>
      <c r="S256" s="997"/>
      <c r="T256" s="997"/>
      <c r="U256" s="997"/>
      <c r="V256" s="1017"/>
      <c r="W256" s="1017"/>
      <c r="X256" s="1017"/>
      <c r="Y256" s="1020"/>
      <c r="Z256" s="997"/>
      <c r="AA256" s="997"/>
      <c r="AB256" s="997"/>
      <c r="AC256" s="997"/>
      <c r="AD256" s="997"/>
      <c r="AE256" s="997"/>
      <c r="AF256" s="997"/>
      <c r="AG256" s="997"/>
      <c r="AH256" s="1023"/>
      <c r="AI256" s="997"/>
      <c r="AJ256" s="1000"/>
      <c r="AK256" s="1003"/>
      <c r="AL256" s="997"/>
      <c r="AM256" s="997"/>
      <c r="AN256" s="997"/>
      <c r="AO256" s="429"/>
      <c r="AP256" s="1032"/>
      <c r="AQ256" s="1032"/>
    </row>
    <row r="257" spans="1:43" s="8" customFormat="1" ht="25.5" customHeight="1" x14ac:dyDescent="0.2">
      <c r="A257" s="1"/>
      <c r="B257" s="1" t="s">
        <v>479</v>
      </c>
      <c r="C257" s="1" t="s">
        <v>535</v>
      </c>
      <c r="D257" s="1" t="s">
        <v>536</v>
      </c>
      <c r="E257" s="304" t="s">
        <v>537</v>
      </c>
      <c r="F257" s="304" t="s">
        <v>527</v>
      </c>
      <c r="G257" s="304" t="s">
        <v>528</v>
      </c>
      <c r="H257" s="433" t="s">
        <v>471</v>
      </c>
      <c r="I257" s="451" t="s">
        <v>483</v>
      </c>
      <c r="J257" s="451" t="s">
        <v>484</v>
      </c>
      <c r="K257" s="451" t="s">
        <v>485</v>
      </c>
      <c r="L257" s="451">
        <v>30150</v>
      </c>
      <c r="M257" s="304"/>
      <c r="N257" s="304"/>
      <c r="O257" s="306"/>
      <c r="P257" s="452"/>
      <c r="Q257" s="452"/>
      <c r="R257" s="452"/>
      <c r="S257" s="452"/>
      <c r="T257" s="452"/>
      <c r="U257" s="452"/>
      <c r="V257" s="452"/>
      <c r="W257" s="452"/>
      <c r="X257" s="468"/>
      <c r="Y257" s="454"/>
      <c r="Z257" s="452"/>
      <c r="AA257" s="453"/>
      <c r="AB257" s="452"/>
      <c r="AC257" s="452"/>
      <c r="AD257" s="452"/>
      <c r="AE257" s="452"/>
      <c r="AF257" s="452"/>
      <c r="AG257" s="452"/>
      <c r="AH257" s="455"/>
      <c r="AI257" s="452"/>
      <c r="AJ257" s="455"/>
      <c r="AK257" s="455"/>
      <c r="AL257" s="452"/>
      <c r="AM257" s="452"/>
      <c r="AN257" s="452"/>
      <c r="AO257" s="456"/>
      <c r="AP257" s="457"/>
      <c r="AQ257" s="457"/>
    </row>
    <row r="258" spans="1:43" s="8" customFormat="1" ht="76.5" customHeight="1" x14ac:dyDescent="0.2">
      <c r="A258" s="1"/>
      <c r="B258" s="1" t="s">
        <v>496</v>
      </c>
      <c r="C258" s="1" t="s">
        <v>540</v>
      </c>
      <c r="D258" s="1" t="s">
        <v>536</v>
      </c>
      <c r="E258" s="304" t="s">
        <v>541</v>
      </c>
      <c r="F258" s="304" t="s">
        <v>527</v>
      </c>
      <c r="G258" s="304" t="s">
        <v>528</v>
      </c>
      <c r="H258" s="433" t="s">
        <v>471</v>
      </c>
      <c r="I258" s="451" t="s">
        <v>483</v>
      </c>
      <c r="J258" s="451" t="s">
        <v>484</v>
      </c>
      <c r="K258" s="451" t="s">
        <v>485</v>
      </c>
      <c r="L258" s="451">
        <v>30150</v>
      </c>
      <c r="M258" s="304"/>
      <c r="N258" s="304"/>
      <c r="O258" s="306"/>
      <c r="P258" s="452"/>
      <c r="Q258" s="452"/>
      <c r="R258" s="452"/>
      <c r="S258" s="452"/>
      <c r="T258" s="452"/>
      <c r="U258" s="452"/>
      <c r="V258" s="452"/>
      <c r="W258" s="452"/>
      <c r="X258" s="452"/>
      <c r="Y258" s="454"/>
      <c r="Z258" s="452"/>
      <c r="AA258" s="453"/>
      <c r="AB258" s="452"/>
      <c r="AC258" s="452"/>
      <c r="AD258" s="452">
        <v>1</v>
      </c>
      <c r="AE258" s="452" t="s">
        <v>73</v>
      </c>
      <c r="AF258" s="458" t="s">
        <v>55</v>
      </c>
      <c r="AG258" s="452" t="s">
        <v>35</v>
      </c>
      <c r="AH258" s="455">
        <v>9</v>
      </c>
      <c r="AI258" s="452"/>
      <c r="AJ258" s="455"/>
      <c r="AK258" s="455">
        <v>9</v>
      </c>
      <c r="AL258" s="452"/>
      <c r="AM258" s="452">
        <v>6</v>
      </c>
      <c r="AN258" s="458" t="s">
        <v>74</v>
      </c>
      <c r="AO258" s="456"/>
      <c r="AP258" s="457">
        <v>5</v>
      </c>
      <c r="AQ258" s="457">
        <v>4</v>
      </c>
    </row>
    <row r="259" spans="1:43" s="8" customFormat="1" ht="79.5" customHeight="1" x14ac:dyDescent="0.2">
      <c r="A259" s="1"/>
      <c r="B259" s="1"/>
      <c r="C259" s="1"/>
      <c r="D259" s="1"/>
      <c r="E259" s="304"/>
      <c r="F259" s="304"/>
      <c r="G259" s="304"/>
      <c r="H259" s="304"/>
      <c r="I259" s="304"/>
      <c r="J259" s="304"/>
      <c r="K259" s="304"/>
      <c r="L259" s="304"/>
      <c r="M259" s="304"/>
      <c r="N259" s="304"/>
      <c r="O259" s="306"/>
      <c r="P259" s="452"/>
      <c r="Q259" s="452"/>
      <c r="R259" s="452"/>
      <c r="S259" s="452"/>
      <c r="T259" s="452"/>
      <c r="U259" s="452"/>
      <c r="V259" s="452"/>
      <c r="W259" s="452"/>
      <c r="X259" s="452"/>
      <c r="Y259" s="454"/>
      <c r="Z259" s="452"/>
      <c r="AA259" s="453"/>
      <c r="AB259" s="452"/>
      <c r="AC259" s="452"/>
      <c r="AD259" s="452">
        <v>2</v>
      </c>
      <c r="AE259" s="452" t="s">
        <v>73</v>
      </c>
      <c r="AF259" s="458" t="s">
        <v>55</v>
      </c>
      <c r="AG259" s="452" t="s">
        <v>35</v>
      </c>
      <c r="AH259" s="455">
        <v>27</v>
      </c>
      <c r="AI259" s="452"/>
      <c r="AJ259" s="455"/>
      <c r="AK259" s="455">
        <v>27</v>
      </c>
      <c r="AL259" s="452"/>
      <c r="AM259" s="452">
        <v>6</v>
      </c>
      <c r="AN259" s="458" t="s">
        <v>53</v>
      </c>
      <c r="AO259" s="456"/>
      <c r="AP259" s="457">
        <v>5</v>
      </c>
      <c r="AQ259" s="457">
        <v>4</v>
      </c>
    </row>
    <row r="260" spans="1:43" s="8" customFormat="1" ht="39" customHeight="1" x14ac:dyDescent="0.2">
      <c r="A260" s="1"/>
      <c r="B260" s="1"/>
      <c r="C260" s="1"/>
      <c r="D260" s="1"/>
      <c r="E260" s="304"/>
      <c r="F260" s="304"/>
      <c r="G260" s="304"/>
      <c r="H260" s="304"/>
      <c r="I260" s="304"/>
      <c r="J260" s="304"/>
      <c r="K260" s="304"/>
      <c r="L260" s="304"/>
      <c r="M260" s="304"/>
      <c r="N260" s="304"/>
      <c r="O260" s="306"/>
      <c r="P260" s="452"/>
      <c r="Q260" s="452"/>
      <c r="R260" s="452"/>
      <c r="S260" s="452"/>
      <c r="T260" s="452"/>
      <c r="U260" s="452"/>
      <c r="V260" s="452"/>
      <c r="W260" s="452"/>
      <c r="X260" s="452"/>
      <c r="Y260" s="454"/>
      <c r="Z260" s="452"/>
      <c r="AA260" s="453"/>
      <c r="AB260" s="452"/>
      <c r="AC260" s="452"/>
      <c r="AD260" s="452">
        <v>3</v>
      </c>
      <c r="AE260" s="452" t="s">
        <v>73</v>
      </c>
      <c r="AF260" s="458" t="s">
        <v>75</v>
      </c>
      <c r="AG260" s="452" t="s">
        <v>35</v>
      </c>
      <c r="AH260" s="455">
        <v>8</v>
      </c>
      <c r="AI260" s="452"/>
      <c r="AJ260" s="455"/>
      <c r="AK260" s="455">
        <v>8</v>
      </c>
      <c r="AL260" s="452"/>
      <c r="AM260" s="452">
        <v>6</v>
      </c>
      <c r="AN260" s="452" t="s">
        <v>76</v>
      </c>
      <c r="AO260" s="456"/>
      <c r="AP260" s="457">
        <v>5</v>
      </c>
      <c r="AQ260" s="457">
        <v>4</v>
      </c>
    </row>
    <row r="261" spans="1:43" s="8" customFormat="1" ht="57.75" customHeight="1" x14ac:dyDescent="0.2">
      <c r="A261" s="1"/>
      <c r="B261" s="1"/>
      <c r="C261" s="1"/>
      <c r="D261" s="1"/>
      <c r="E261" s="304"/>
      <c r="F261" s="304"/>
      <c r="G261" s="304"/>
      <c r="H261" s="304"/>
      <c r="I261" s="304"/>
      <c r="J261" s="304"/>
      <c r="K261" s="304"/>
      <c r="L261" s="304"/>
      <c r="M261" s="304"/>
      <c r="N261" s="304"/>
      <c r="O261" s="306"/>
      <c r="P261" s="452"/>
      <c r="Q261" s="452"/>
      <c r="R261" s="452"/>
      <c r="S261" s="452"/>
      <c r="T261" s="452"/>
      <c r="U261" s="452"/>
      <c r="V261" s="452"/>
      <c r="W261" s="452"/>
      <c r="X261" s="452"/>
      <c r="Y261" s="454"/>
      <c r="Z261" s="452"/>
      <c r="AA261" s="453"/>
      <c r="AB261" s="452"/>
      <c r="AC261" s="452"/>
      <c r="AD261" s="452">
        <v>4</v>
      </c>
      <c r="AE261" s="452" t="s">
        <v>73</v>
      </c>
      <c r="AF261" s="458" t="s">
        <v>37</v>
      </c>
      <c r="AG261" s="452" t="s">
        <v>38</v>
      </c>
      <c r="AH261" s="455">
        <v>44</v>
      </c>
      <c r="AI261" s="452"/>
      <c r="AJ261" s="455"/>
      <c r="AK261" s="455">
        <v>44</v>
      </c>
      <c r="AL261" s="452"/>
      <c r="AM261" s="452">
        <v>6</v>
      </c>
      <c r="AN261" s="458" t="s">
        <v>77</v>
      </c>
      <c r="AO261" s="456"/>
      <c r="AP261" s="457">
        <v>5</v>
      </c>
      <c r="AQ261" s="457">
        <v>4</v>
      </c>
    </row>
    <row r="262" spans="1:43" s="8" customFormat="1" ht="57.75" customHeight="1" x14ac:dyDescent="0.2">
      <c r="A262" s="1"/>
      <c r="B262" s="1"/>
      <c r="C262" s="1"/>
      <c r="D262" s="1"/>
      <c r="E262" s="304"/>
      <c r="F262" s="304"/>
      <c r="G262" s="304"/>
      <c r="H262" s="304"/>
      <c r="I262" s="304"/>
      <c r="J262" s="304"/>
      <c r="K262" s="304"/>
      <c r="L262" s="304"/>
      <c r="M262" s="304"/>
      <c r="N262" s="304"/>
      <c r="O262" s="306"/>
      <c r="P262" s="452"/>
      <c r="Q262" s="452"/>
      <c r="R262" s="452"/>
      <c r="S262" s="452"/>
      <c r="T262" s="452"/>
      <c r="U262" s="452"/>
      <c r="V262" s="452"/>
      <c r="W262" s="452"/>
      <c r="X262" s="452"/>
      <c r="Y262" s="454"/>
      <c r="Z262" s="452"/>
      <c r="AA262" s="453"/>
      <c r="AB262" s="452"/>
      <c r="AC262" s="452"/>
      <c r="AD262" s="452">
        <v>5</v>
      </c>
      <c r="AE262" s="452" t="s">
        <v>73</v>
      </c>
      <c r="AF262" s="458" t="s">
        <v>37</v>
      </c>
      <c r="AG262" s="452" t="s">
        <v>38</v>
      </c>
      <c r="AH262" s="455">
        <v>24</v>
      </c>
      <c r="AI262" s="452"/>
      <c r="AJ262" s="455"/>
      <c r="AK262" s="455">
        <v>24</v>
      </c>
      <c r="AL262" s="452"/>
      <c r="AM262" s="452">
        <v>6</v>
      </c>
      <c r="AN262" s="458" t="s">
        <v>77</v>
      </c>
      <c r="AO262" s="456"/>
      <c r="AP262" s="457">
        <v>5</v>
      </c>
      <c r="AQ262" s="457">
        <v>4</v>
      </c>
    </row>
    <row r="263" spans="1:43" s="465" customFormat="1" ht="25.5" customHeight="1" x14ac:dyDescent="0.2">
      <c r="A263" s="445"/>
      <c r="B263" s="445"/>
      <c r="C263" s="445"/>
      <c r="D263" s="445"/>
      <c r="E263" s="446"/>
      <c r="F263" s="446"/>
      <c r="G263" s="446"/>
      <c r="H263" s="446"/>
      <c r="I263" s="446"/>
      <c r="J263" s="446"/>
      <c r="K263" s="446"/>
      <c r="L263" s="446"/>
      <c r="M263" s="446"/>
      <c r="N263" s="446"/>
      <c r="O263" s="447"/>
      <c r="P263" s="459"/>
      <c r="Q263" s="459"/>
      <c r="R263" s="459"/>
      <c r="S263" s="459"/>
      <c r="T263" s="459"/>
      <c r="U263" s="459"/>
      <c r="V263" s="459"/>
      <c r="W263" s="459"/>
      <c r="X263" s="459"/>
      <c r="Y263" s="460"/>
      <c r="Z263" s="459"/>
      <c r="AA263" s="461"/>
      <c r="AB263" s="459"/>
      <c r="AC263" s="459"/>
      <c r="AD263" s="459"/>
      <c r="AE263" s="459"/>
      <c r="AF263" s="459"/>
      <c r="AG263" s="459"/>
      <c r="AH263" s="462"/>
      <c r="AI263" s="459"/>
      <c r="AJ263" s="462"/>
      <c r="AK263" s="462"/>
      <c r="AL263" s="459"/>
      <c r="AM263" s="459"/>
      <c r="AN263" s="459"/>
      <c r="AO263" s="463"/>
      <c r="AP263" s="464"/>
      <c r="AQ263" s="464"/>
    </row>
    <row r="264" spans="1:43" s="445" customFormat="1" ht="22.5" customHeight="1" x14ac:dyDescent="0.2">
      <c r="E264" s="446"/>
      <c r="F264" s="446"/>
      <c r="G264" s="446"/>
      <c r="H264" s="446"/>
      <c r="I264" s="446"/>
      <c r="J264" s="446"/>
      <c r="K264" s="446"/>
      <c r="L264" s="446"/>
      <c r="M264" s="446"/>
      <c r="N264" s="446"/>
      <c r="O264" s="447"/>
      <c r="P264" s="345" t="s">
        <v>460</v>
      </c>
      <c r="Q264" s="346"/>
      <c r="R264" s="346"/>
      <c r="S264" s="346"/>
      <c r="T264" s="346"/>
      <c r="U264" s="346"/>
      <c r="V264" s="1012" t="str">
        <f>B273</f>
        <v>นาย</v>
      </c>
      <c r="W264" s="1012"/>
      <c r="X264" s="1013" t="str">
        <f>C273</f>
        <v>สัมฤทธิ์</v>
      </c>
      <c r="Y264" s="1013"/>
      <c r="Z264" s="1013" t="str">
        <f>D273</f>
        <v>กลิ่นดอน</v>
      </c>
      <c r="AA264" s="1013"/>
      <c r="AB264" s="1013"/>
      <c r="AC264" s="1014"/>
      <c r="AD264" s="345" t="s">
        <v>461</v>
      </c>
      <c r="AE264" s="730"/>
      <c r="AF264" s="346"/>
      <c r="AG264" s="745" t="str">
        <f>B274</f>
        <v>นาง</v>
      </c>
      <c r="AH264" s="731" t="str">
        <f>C274</f>
        <v>อดิเทพ</v>
      </c>
      <c r="AI264" s="346"/>
      <c r="AJ264" s="346" t="str">
        <f>D273</f>
        <v>กลิ่นดอน</v>
      </c>
      <c r="AK264" s="346"/>
      <c r="AL264" s="346"/>
      <c r="AM264" s="346"/>
      <c r="AN264" s="347"/>
      <c r="AO264" s="448"/>
      <c r="AP264" s="449"/>
      <c r="AQ264" s="449"/>
    </row>
    <row r="265" spans="1:43" s="445" customFormat="1" ht="22.5" customHeight="1" x14ac:dyDescent="0.2">
      <c r="E265" s="446"/>
      <c r="F265" s="446"/>
      <c r="G265" s="446"/>
      <c r="H265" s="446"/>
      <c r="I265" s="446"/>
      <c r="J265" s="446"/>
      <c r="K265" s="446"/>
      <c r="L265" s="446"/>
      <c r="M265" s="446"/>
      <c r="N265" s="446"/>
      <c r="O265" s="447"/>
      <c r="P265" s="307" t="s">
        <v>462</v>
      </c>
      <c r="Q265" s="308"/>
      <c r="R265" s="308"/>
      <c r="S265" s="1007" t="str">
        <f>E273</f>
        <v>98</v>
      </c>
      <c r="T265" s="1008"/>
      <c r="U265" s="310" t="str">
        <f>F273</f>
        <v xml:space="preserve">หมู่ที่ </v>
      </c>
      <c r="V265" s="1009" t="str">
        <f>G273</f>
        <v>5</v>
      </c>
      <c r="W265" s="1009"/>
      <c r="X265" s="308"/>
      <c r="Y265" s="311"/>
      <c r="Z265" s="312" t="str">
        <f>H273</f>
        <v>ถนน</v>
      </c>
      <c r="AA265" s="313"/>
      <c r="AB265" s="308"/>
      <c r="AC265" s="309"/>
      <c r="AD265" s="307" t="s">
        <v>462</v>
      </c>
      <c r="AE265" s="728"/>
      <c r="AF265" s="728"/>
      <c r="AG265" s="314" t="str">
        <f>E273</f>
        <v>98</v>
      </c>
      <c r="AH265" s="308"/>
      <c r="AI265" s="315" t="str">
        <f>F273</f>
        <v xml:space="preserve">หมู่ที่ </v>
      </c>
      <c r="AJ265" s="727" t="str">
        <f>G273</f>
        <v>5</v>
      </c>
      <c r="AK265" s="308"/>
      <c r="AL265" s="315" t="str">
        <f>H273</f>
        <v>ถนน</v>
      </c>
      <c r="AM265" s="308"/>
      <c r="AN265" s="309"/>
      <c r="AO265" s="448"/>
      <c r="AP265" s="449"/>
      <c r="AQ265" s="449"/>
    </row>
    <row r="266" spans="1:43" s="445" customFormat="1" ht="22.5" customHeight="1" x14ac:dyDescent="0.2">
      <c r="E266" s="446"/>
      <c r="F266" s="446"/>
      <c r="G266" s="446"/>
      <c r="H266" s="446"/>
      <c r="I266" s="446"/>
      <c r="J266" s="446"/>
      <c r="K266" s="446"/>
      <c r="L266" s="446"/>
      <c r="M266" s="446"/>
      <c r="N266" s="446"/>
      <c r="O266" s="447"/>
      <c r="P266" s="307" t="s">
        <v>463</v>
      </c>
      <c r="Q266" s="308"/>
      <c r="R266" s="308"/>
      <c r="S266" s="308"/>
      <c r="T266" s="308"/>
      <c r="U266" s="1009" t="str">
        <f>I273</f>
        <v>ตำบลตะขบ</v>
      </c>
      <c r="V266" s="993"/>
      <c r="W266" s="993"/>
      <c r="X266" s="993"/>
      <c r="Y266" s="312"/>
      <c r="Z266" s="315" t="str">
        <f>J273</f>
        <v>อำเภอปักธงชัย</v>
      </c>
      <c r="AA266" s="313"/>
      <c r="AB266" s="308"/>
      <c r="AC266" s="308"/>
      <c r="AD266" s="307" t="s">
        <v>463</v>
      </c>
      <c r="AE266" s="728"/>
      <c r="AF266" s="308"/>
      <c r="AG266" s="308"/>
      <c r="AH266" s="308"/>
      <c r="AI266" s="315" t="str">
        <f>I273</f>
        <v>ตำบลตะขบ</v>
      </c>
      <c r="AJ266" s="308"/>
      <c r="AK266" s="308"/>
      <c r="AL266" s="315" t="str">
        <f>J273</f>
        <v>อำเภอปักธงชัย</v>
      </c>
      <c r="AM266" s="308"/>
      <c r="AN266" s="309"/>
      <c r="AO266" s="448"/>
      <c r="AP266" s="449"/>
      <c r="AQ266" s="449"/>
    </row>
    <row r="267" spans="1:43" s="1" customFormat="1" ht="22.5" customHeight="1" x14ac:dyDescent="0.2">
      <c r="E267" s="304"/>
      <c r="F267" s="304"/>
      <c r="G267" s="304"/>
      <c r="H267" s="304"/>
      <c r="I267" s="304"/>
      <c r="J267" s="304"/>
      <c r="K267" s="304"/>
      <c r="L267" s="304"/>
      <c r="M267" s="304"/>
      <c r="N267" s="304"/>
      <c r="O267" s="306"/>
      <c r="P267" s="469" t="str">
        <f>K273</f>
        <v>จังหวัดนครราชสีมา</v>
      </c>
      <c r="Q267" s="470"/>
      <c r="R267" s="470"/>
      <c r="S267" s="470"/>
      <c r="T267" s="470"/>
      <c r="U267" s="470" t="s">
        <v>464</v>
      </c>
      <c r="V267" s="470"/>
      <c r="W267" s="470"/>
      <c r="X267" s="470"/>
      <c r="Y267" s="471"/>
      <c r="Z267" s="470"/>
      <c r="AA267" s="472"/>
      <c r="AB267" s="470"/>
      <c r="AC267" s="470"/>
      <c r="AD267" s="469" t="str">
        <f>K273</f>
        <v>จังหวัดนครราชสีมา</v>
      </c>
      <c r="AE267" s="751"/>
      <c r="AF267" s="470"/>
      <c r="AG267" s="470"/>
      <c r="AH267" s="470"/>
      <c r="AI267" s="470" t="s">
        <v>464</v>
      </c>
      <c r="AJ267" s="470"/>
      <c r="AK267" s="470"/>
      <c r="AL267" s="470"/>
      <c r="AM267" s="470"/>
      <c r="AN267" s="473"/>
      <c r="AO267" s="753"/>
      <c r="AP267" s="470"/>
      <c r="AQ267" s="470"/>
    </row>
    <row r="268" spans="1:43" s="323" customFormat="1" ht="22.5" customHeight="1" x14ac:dyDescent="0.2">
      <c r="A268" s="753"/>
      <c r="B268" s="753"/>
      <c r="C268" s="753"/>
      <c r="D268" s="753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306"/>
      <c r="P268" s="1004" t="s">
        <v>5</v>
      </c>
      <c r="Q268" s="1005"/>
      <c r="R268" s="1005"/>
      <c r="S268" s="1005"/>
      <c r="T268" s="1005"/>
      <c r="U268" s="1005"/>
      <c r="V268" s="1005"/>
      <c r="W268" s="1005"/>
      <c r="X268" s="1005"/>
      <c r="Y268" s="1005"/>
      <c r="Z268" s="1005"/>
      <c r="AA268" s="1005"/>
      <c r="AB268" s="1005"/>
      <c r="AC268" s="1006"/>
      <c r="AD268" s="1004" t="s">
        <v>6</v>
      </c>
      <c r="AE268" s="1005"/>
      <c r="AF268" s="1005"/>
      <c r="AG268" s="1005"/>
      <c r="AH268" s="1005"/>
      <c r="AI268" s="1005"/>
      <c r="AJ268" s="1005"/>
      <c r="AK268" s="1005"/>
      <c r="AL268" s="1005"/>
      <c r="AM268" s="1005"/>
      <c r="AN268" s="1006"/>
      <c r="AO268" s="429"/>
    </row>
    <row r="269" spans="1:43" s="323" customFormat="1" ht="24.75" customHeight="1" x14ac:dyDescent="0.2">
      <c r="A269" s="753"/>
      <c r="B269" s="753"/>
      <c r="C269" s="753"/>
      <c r="D269" s="753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306"/>
      <c r="P269" s="995" t="s">
        <v>7</v>
      </c>
      <c r="Q269" s="995" t="s">
        <v>8</v>
      </c>
      <c r="R269" s="995" t="s">
        <v>9</v>
      </c>
      <c r="S269" s="1010" t="s">
        <v>10</v>
      </c>
      <c r="T269" s="1011"/>
      <c r="U269" s="995" t="s">
        <v>11</v>
      </c>
      <c r="V269" s="1004" t="s">
        <v>12</v>
      </c>
      <c r="W269" s="1005"/>
      <c r="X269" s="1006"/>
      <c r="Y269" s="1004" t="s">
        <v>13</v>
      </c>
      <c r="Z269" s="1005"/>
      <c r="AA269" s="1005"/>
      <c r="AB269" s="1005"/>
      <c r="AC269" s="1006"/>
      <c r="AD269" s="995" t="s">
        <v>7</v>
      </c>
      <c r="AE269" s="995" t="s">
        <v>14</v>
      </c>
      <c r="AF269" s="995" t="s">
        <v>15</v>
      </c>
      <c r="AG269" s="995" t="s">
        <v>16</v>
      </c>
      <c r="AH269" s="1021" t="s">
        <v>17</v>
      </c>
      <c r="AI269" s="1004" t="s">
        <v>18</v>
      </c>
      <c r="AJ269" s="1005"/>
      <c r="AK269" s="1005"/>
      <c r="AL269" s="1006"/>
      <c r="AM269" s="995" t="s">
        <v>19</v>
      </c>
      <c r="AN269" s="995" t="s">
        <v>20</v>
      </c>
      <c r="AO269" s="429"/>
      <c r="AP269" s="995" t="s">
        <v>19</v>
      </c>
      <c r="AQ269" s="995" t="s">
        <v>19</v>
      </c>
    </row>
    <row r="270" spans="1:43" s="323" customFormat="1" ht="24.75" customHeight="1" x14ac:dyDescent="0.2">
      <c r="A270" s="753"/>
      <c r="B270" s="753"/>
      <c r="C270" s="753"/>
      <c r="D270" s="753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306"/>
      <c r="P270" s="996"/>
      <c r="Q270" s="996"/>
      <c r="R270" s="996"/>
      <c r="S270" s="995" t="s">
        <v>21</v>
      </c>
      <c r="T270" s="995" t="s">
        <v>22</v>
      </c>
      <c r="U270" s="996"/>
      <c r="V270" s="1015" t="s">
        <v>23</v>
      </c>
      <c r="W270" s="1015" t="s">
        <v>24</v>
      </c>
      <c r="X270" s="1015" t="s">
        <v>25</v>
      </c>
      <c r="Y270" s="1018" t="s">
        <v>26</v>
      </c>
      <c r="Z270" s="995" t="s">
        <v>27</v>
      </c>
      <c r="AA270" s="995" t="s">
        <v>28</v>
      </c>
      <c r="AB270" s="995" t="s">
        <v>29</v>
      </c>
      <c r="AC270" s="995" t="s">
        <v>507</v>
      </c>
      <c r="AD270" s="996"/>
      <c r="AE270" s="996"/>
      <c r="AF270" s="996"/>
      <c r="AG270" s="996"/>
      <c r="AH270" s="1022"/>
      <c r="AI270" s="995" t="s">
        <v>31</v>
      </c>
      <c r="AJ270" s="998" t="s">
        <v>27</v>
      </c>
      <c r="AK270" s="1001" t="s">
        <v>28</v>
      </c>
      <c r="AL270" s="995" t="s">
        <v>29</v>
      </c>
      <c r="AM270" s="996"/>
      <c r="AN270" s="996"/>
      <c r="AO270" s="429"/>
      <c r="AP270" s="996"/>
      <c r="AQ270" s="996"/>
    </row>
    <row r="271" spans="1:43" s="323" customFormat="1" ht="48.75" customHeight="1" x14ac:dyDescent="0.2">
      <c r="A271" s="753"/>
      <c r="B271" s="753"/>
      <c r="C271" s="753"/>
      <c r="D271" s="753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306"/>
      <c r="P271" s="996"/>
      <c r="Q271" s="996"/>
      <c r="R271" s="996"/>
      <c r="S271" s="996"/>
      <c r="T271" s="996"/>
      <c r="U271" s="996"/>
      <c r="V271" s="1016"/>
      <c r="W271" s="1016"/>
      <c r="X271" s="1016"/>
      <c r="Y271" s="1019"/>
      <c r="Z271" s="996"/>
      <c r="AA271" s="996"/>
      <c r="AB271" s="996"/>
      <c r="AC271" s="996"/>
      <c r="AD271" s="996"/>
      <c r="AE271" s="996"/>
      <c r="AF271" s="996"/>
      <c r="AG271" s="996"/>
      <c r="AH271" s="1022"/>
      <c r="AI271" s="996"/>
      <c r="AJ271" s="999"/>
      <c r="AK271" s="1002"/>
      <c r="AL271" s="996"/>
      <c r="AM271" s="996"/>
      <c r="AN271" s="996"/>
      <c r="AO271" s="429"/>
      <c r="AP271" s="996"/>
      <c r="AQ271" s="996"/>
    </row>
    <row r="272" spans="1:43" s="323" customFormat="1" ht="33" customHeight="1" x14ac:dyDescent="0.2">
      <c r="A272" s="431" t="s">
        <v>465</v>
      </c>
      <c r="B272" s="432" t="s">
        <v>466</v>
      </c>
      <c r="C272" s="433" t="s">
        <v>467</v>
      </c>
      <c r="D272" s="433" t="s">
        <v>468</v>
      </c>
      <c r="E272" s="433" t="s">
        <v>469</v>
      </c>
      <c r="F272" s="433"/>
      <c r="G272" s="433" t="s">
        <v>470</v>
      </c>
      <c r="H272" s="433" t="s">
        <v>471</v>
      </c>
      <c r="I272" s="433" t="s">
        <v>472</v>
      </c>
      <c r="J272" s="433" t="s">
        <v>473</v>
      </c>
      <c r="K272" s="433" t="s">
        <v>474</v>
      </c>
      <c r="L272" s="433" t="s">
        <v>475</v>
      </c>
      <c r="M272" s="434" t="s">
        <v>476</v>
      </c>
      <c r="N272" s="434" t="s">
        <v>477</v>
      </c>
      <c r="O272" s="435" t="s">
        <v>478</v>
      </c>
      <c r="P272" s="997"/>
      <c r="Q272" s="997"/>
      <c r="R272" s="997"/>
      <c r="S272" s="997"/>
      <c r="T272" s="997"/>
      <c r="U272" s="997"/>
      <c r="V272" s="1017"/>
      <c r="W272" s="1017"/>
      <c r="X272" s="1017"/>
      <c r="Y272" s="1020"/>
      <c r="Z272" s="997"/>
      <c r="AA272" s="997"/>
      <c r="AB272" s="997"/>
      <c r="AC272" s="997"/>
      <c r="AD272" s="997"/>
      <c r="AE272" s="997"/>
      <c r="AF272" s="997"/>
      <c r="AG272" s="997"/>
      <c r="AH272" s="1023"/>
      <c r="AI272" s="997"/>
      <c r="AJ272" s="1000"/>
      <c r="AK272" s="1003"/>
      <c r="AL272" s="997"/>
      <c r="AM272" s="997"/>
      <c r="AN272" s="997"/>
      <c r="AO272" s="429"/>
      <c r="AP272" s="997"/>
      <c r="AQ272" s="997"/>
    </row>
    <row r="273" spans="1:43" s="8" customFormat="1" ht="22.5" customHeight="1" x14ac:dyDescent="0.2">
      <c r="A273" s="1"/>
      <c r="B273" s="1" t="s">
        <v>479</v>
      </c>
      <c r="C273" s="1" t="s">
        <v>535</v>
      </c>
      <c r="D273" s="1" t="s">
        <v>536</v>
      </c>
      <c r="E273" s="304" t="s">
        <v>537</v>
      </c>
      <c r="F273" s="304" t="s">
        <v>527</v>
      </c>
      <c r="G273" s="304" t="s">
        <v>528</v>
      </c>
      <c r="H273" s="433" t="s">
        <v>471</v>
      </c>
      <c r="I273" s="451" t="s">
        <v>483</v>
      </c>
      <c r="J273" s="451" t="s">
        <v>484</v>
      </c>
      <c r="K273" s="451" t="s">
        <v>485</v>
      </c>
      <c r="L273" s="451">
        <v>30150</v>
      </c>
      <c r="M273" s="304"/>
      <c r="N273" s="304"/>
      <c r="O273" s="306"/>
      <c r="P273" s="452"/>
      <c r="Q273" s="452"/>
      <c r="R273" s="452"/>
      <c r="S273" s="452"/>
      <c r="T273" s="452"/>
      <c r="U273" s="452"/>
      <c r="V273" s="452"/>
      <c r="W273" s="452"/>
      <c r="X273" s="453"/>
      <c r="Y273" s="454"/>
      <c r="Z273" s="452"/>
      <c r="AA273" s="453"/>
      <c r="AB273" s="452"/>
      <c r="AC273" s="452"/>
      <c r="AD273" s="452"/>
      <c r="AE273" s="452"/>
      <c r="AF273" s="452"/>
      <c r="AG273" s="452"/>
      <c r="AH273" s="455"/>
      <c r="AI273" s="452"/>
      <c r="AJ273" s="455"/>
      <c r="AK273" s="455"/>
      <c r="AL273" s="452"/>
      <c r="AM273" s="452"/>
      <c r="AN273" s="452"/>
      <c r="AO273" s="456"/>
      <c r="AP273" s="457"/>
      <c r="AQ273" s="457"/>
    </row>
    <row r="274" spans="1:43" s="8" customFormat="1" ht="63.75" customHeight="1" x14ac:dyDescent="0.2">
      <c r="A274" s="1"/>
      <c r="B274" s="1" t="s">
        <v>487</v>
      </c>
      <c r="C274" s="1" t="s">
        <v>542</v>
      </c>
      <c r="D274" s="1" t="s">
        <v>536</v>
      </c>
      <c r="E274" s="304" t="s">
        <v>541</v>
      </c>
      <c r="F274" s="304" t="s">
        <v>527</v>
      </c>
      <c r="G274" s="304" t="s">
        <v>528</v>
      </c>
      <c r="H274" s="433" t="s">
        <v>471</v>
      </c>
      <c r="I274" s="451" t="s">
        <v>483</v>
      </c>
      <c r="J274" s="451" t="s">
        <v>484</v>
      </c>
      <c r="K274" s="451" t="s">
        <v>485</v>
      </c>
      <c r="L274" s="451">
        <v>30150</v>
      </c>
      <c r="M274" s="304"/>
      <c r="N274" s="304"/>
      <c r="O274" s="306"/>
      <c r="P274" s="452"/>
      <c r="Q274" s="452"/>
      <c r="R274" s="452"/>
      <c r="S274" s="452"/>
      <c r="T274" s="452"/>
      <c r="U274" s="452"/>
      <c r="V274" s="452"/>
      <c r="W274" s="452"/>
      <c r="X274" s="452"/>
      <c r="Y274" s="454"/>
      <c r="Z274" s="452"/>
      <c r="AA274" s="453"/>
      <c r="AB274" s="452"/>
      <c r="AC274" s="452"/>
      <c r="AD274" s="452">
        <v>1</v>
      </c>
      <c r="AE274" s="452" t="s">
        <v>73</v>
      </c>
      <c r="AF274" s="458" t="s">
        <v>78</v>
      </c>
      <c r="AG274" s="452" t="s">
        <v>35</v>
      </c>
      <c r="AH274" s="455">
        <v>330</v>
      </c>
      <c r="AI274" s="452"/>
      <c r="AJ274" s="455"/>
      <c r="AK274" s="455">
        <v>330</v>
      </c>
      <c r="AL274" s="452"/>
      <c r="AM274" s="452">
        <v>9</v>
      </c>
      <c r="AN274" s="452" t="s">
        <v>79</v>
      </c>
      <c r="AO274" s="456"/>
      <c r="AP274" s="457">
        <v>8</v>
      </c>
      <c r="AQ274" s="457">
        <v>7</v>
      </c>
    </row>
    <row r="275" spans="1:43" s="8" customFormat="1" ht="58.5" customHeight="1" x14ac:dyDescent="0.2">
      <c r="A275" s="1"/>
      <c r="B275" s="1"/>
      <c r="C275" s="1"/>
      <c r="D275" s="1"/>
      <c r="E275" s="304"/>
      <c r="F275" s="304"/>
      <c r="G275" s="304"/>
      <c r="H275" s="433"/>
      <c r="I275" s="451"/>
      <c r="J275" s="451"/>
      <c r="K275" s="451"/>
      <c r="L275" s="451"/>
      <c r="M275" s="304"/>
      <c r="N275" s="304"/>
      <c r="O275" s="306"/>
      <c r="P275" s="452"/>
      <c r="Q275" s="452"/>
      <c r="R275" s="452"/>
      <c r="S275" s="452"/>
      <c r="T275" s="452"/>
      <c r="U275" s="452"/>
      <c r="V275" s="452"/>
      <c r="W275" s="452"/>
      <c r="X275" s="452"/>
      <c r="Y275" s="454"/>
      <c r="Z275" s="452"/>
      <c r="AA275" s="453"/>
      <c r="AB275" s="452"/>
      <c r="AC275" s="452"/>
      <c r="AD275" s="452">
        <v>2</v>
      </c>
      <c r="AE275" s="452" t="s">
        <v>73</v>
      </c>
      <c r="AF275" s="458" t="s">
        <v>78</v>
      </c>
      <c r="AG275" s="452" t="s">
        <v>35</v>
      </c>
      <c r="AH275" s="455">
        <v>48</v>
      </c>
      <c r="AI275" s="452"/>
      <c r="AJ275" s="455"/>
      <c r="AK275" s="455">
        <v>48</v>
      </c>
      <c r="AL275" s="452"/>
      <c r="AM275" s="452">
        <v>9</v>
      </c>
      <c r="AN275" s="452" t="s">
        <v>79</v>
      </c>
      <c r="AO275" s="456"/>
      <c r="AP275" s="457">
        <v>8</v>
      </c>
      <c r="AQ275" s="457">
        <v>7</v>
      </c>
    </row>
    <row r="276" spans="1:43" s="8" customFormat="1" ht="46.5" customHeight="1" x14ac:dyDescent="0.2">
      <c r="A276" s="1"/>
      <c r="B276" s="1"/>
      <c r="C276" s="1"/>
      <c r="D276" s="1"/>
      <c r="E276" s="304"/>
      <c r="F276" s="304"/>
      <c r="G276" s="304"/>
      <c r="H276" s="304"/>
      <c r="I276" s="304"/>
      <c r="J276" s="304"/>
      <c r="K276" s="304"/>
      <c r="L276" s="304"/>
      <c r="M276" s="304"/>
      <c r="N276" s="304"/>
      <c r="O276" s="306"/>
      <c r="P276" s="452"/>
      <c r="Q276" s="452"/>
      <c r="R276" s="452"/>
      <c r="S276" s="452"/>
      <c r="T276" s="452"/>
      <c r="U276" s="452"/>
      <c r="V276" s="452"/>
      <c r="W276" s="452"/>
      <c r="X276" s="452"/>
      <c r="Y276" s="454"/>
      <c r="Z276" s="452"/>
      <c r="AA276" s="453"/>
      <c r="AB276" s="452"/>
      <c r="AC276" s="452"/>
      <c r="AD276" s="452">
        <v>3</v>
      </c>
      <c r="AE276" s="452" t="s">
        <v>73</v>
      </c>
      <c r="AF276" s="458" t="s">
        <v>37</v>
      </c>
      <c r="AG276" s="452" t="s">
        <v>35</v>
      </c>
      <c r="AH276" s="455">
        <v>24</v>
      </c>
      <c r="AI276" s="452"/>
      <c r="AJ276" s="455"/>
      <c r="AK276" s="455">
        <v>24</v>
      </c>
      <c r="AL276" s="452"/>
      <c r="AM276" s="452">
        <v>9</v>
      </c>
      <c r="AN276" s="452" t="s">
        <v>79</v>
      </c>
      <c r="AO276" s="456"/>
      <c r="AP276" s="457">
        <v>8</v>
      </c>
      <c r="AQ276" s="457">
        <v>7</v>
      </c>
    </row>
    <row r="277" spans="1:43" s="8" customFormat="1" ht="64.5" customHeight="1" x14ac:dyDescent="0.2">
      <c r="A277" s="1"/>
      <c r="B277" s="1"/>
      <c r="C277" s="1"/>
      <c r="D277" s="1"/>
      <c r="E277" s="304"/>
      <c r="F277" s="304"/>
      <c r="G277" s="304"/>
      <c r="H277" s="304"/>
      <c r="I277" s="304"/>
      <c r="J277" s="304"/>
      <c r="K277" s="304"/>
      <c r="L277" s="304"/>
      <c r="M277" s="304"/>
      <c r="N277" s="304"/>
      <c r="O277" s="306"/>
      <c r="P277" s="452"/>
      <c r="Q277" s="452"/>
      <c r="R277" s="452"/>
      <c r="S277" s="452"/>
      <c r="T277" s="452"/>
      <c r="U277" s="452"/>
      <c r="V277" s="452"/>
      <c r="W277" s="452"/>
      <c r="X277" s="452"/>
      <c r="Y277" s="454"/>
      <c r="Z277" s="452"/>
      <c r="AA277" s="453"/>
      <c r="AB277" s="452"/>
      <c r="AC277" s="452"/>
      <c r="AD277" s="452">
        <v>4</v>
      </c>
      <c r="AE277" s="452" t="s">
        <v>73</v>
      </c>
      <c r="AF277" s="458" t="s">
        <v>78</v>
      </c>
      <c r="AG277" s="452" t="s">
        <v>35</v>
      </c>
      <c r="AH277" s="455">
        <v>48</v>
      </c>
      <c r="AI277" s="452"/>
      <c r="AJ277" s="455"/>
      <c r="AK277" s="455">
        <v>48</v>
      </c>
      <c r="AL277" s="452"/>
      <c r="AM277" s="452">
        <v>9</v>
      </c>
      <c r="AN277" s="452" t="s">
        <v>79</v>
      </c>
      <c r="AO277" s="456"/>
      <c r="AP277" s="457">
        <v>8</v>
      </c>
      <c r="AQ277" s="457">
        <v>7</v>
      </c>
    </row>
    <row r="278" spans="1:43" s="8" customFormat="1" ht="46.5" customHeight="1" x14ac:dyDescent="0.2">
      <c r="A278" s="1"/>
      <c r="B278" s="1"/>
      <c r="C278" s="1"/>
      <c r="D278" s="1"/>
      <c r="E278" s="304"/>
      <c r="F278" s="304"/>
      <c r="G278" s="304"/>
      <c r="H278" s="304"/>
      <c r="I278" s="304"/>
      <c r="J278" s="304"/>
      <c r="K278" s="304"/>
      <c r="L278" s="304"/>
      <c r="M278" s="304"/>
      <c r="N278" s="304"/>
      <c r="O278" s="306"/>
      <c r="P278" s="452"/>
      <c r="Q278" s="452"/>
      <c r="R278" s="452"/>
      <c r="S278" s="452"/>
      <c r="T278" s="452"/>
      <c r="U278" s="452"/>
      <c r="V278" s="452"/>
      <c r="W278" s="452"/>
      <c r="X278" s="452"/>
      <c r="Y278" s="454"/>
      <c r="Z278" s="452"/>
      <c r="AA278" s="453"/>
      <c r="AB278" s="452"/>
      <c r="AC278" s="452"/>
      <c r="AD278" s="452">
        <v>5</v>
      </c>
      <c r="AE278" s="452" t="s">
        <v>73</v>
      </c>
      <c r="AF278" s="458" t="s">
        <v>37</v>
      </c>
      <c r="AG278" s="452" t="s">
        <v>35</v>
      </c>
      <c r="AH278" s="455">
        <v>24</v>
      </c>
      <c r="AI278" s="452"/>
      <c r="AJ278" s="455"/>
      <c r="AK278" s="455">
        <v>24</v>
      </c>
      <c r="AL278" s="452"/>
      <c r="AM278" s="452">
        <v>9</v>
      </c>
      <c r="AN278" s="452" t="s">
        <v>79</v>
      </c>
      <c r="AO278" s="456"/>
      <c r="AP278" s="457">
        <v>8</v>
      </c>
      <c r="AQ278" s="457">
        <v>7</v>
      </c>
    </row>
    <row r="279" spans="1:43" s="8" customFormat="1" ht="58.5" customHeight="1" x14ac:dyDescent="0.2">
      <c r="A279" s="1"/>
      <c r="B279" s="1"/>
      <c r="C279" s="1"/>
      <c r="D279" s="1"/>
      <c r="E279" s="304"/>
      <c r="F279" s="304"/>
      <c r="G279" s="304"/>
      <c r="H279" s="304"/>
      <c r="I279" s="304"/>
      <c r="J279" s="304"/>
      <c r="K279" s="304"/>
      <c r="L279" s="304"/>
      <c r="M279" s="304"/>
      <c r="N279" s="304"/>
      <c r="O279" s="306"/>
      <c r="P279" s="452"/>
      <c r="Q279" s="452"/>
      <c r="R279" s="452"/>
      <c r="S279" s="452"/>
      <c r="T279" s="452"/>
      <c r="U279" s="452"/>
      <c r="V279" s="452"/>
      <c r="W279" s="452"/>
      <c r="X279" s="452"/>
      <c r="Y279" s="454"/>
      <c r="Z279" s="452"/>
      <c r="AA279" s="453"/>
      <c r="AB279" s="452"/>
      <c r="AC279" s="452"/>
      <c r="AD279" s="452">
        <v>6</v>
      </c>
      <c r="AE279" s="452" t="s">
        <v>73</v>
      </c>
      <c r="AF279" s="458" t="s">
        <v>78</v>
      </c>
      <c r="AG279" s="452" t="s">
        <v>35</v>
      </c>
      <c r="AH279" s="455">
        <v>48</v>
      </c>
      <c r="AI279" s="452"/>
      <c r="AJ279" s="455"/>
      <c r="AK279" s="455">
        <v>48</v>
      </c>
      <c r="AL279" s="452"/>
      <c r="AM279" s="452">
        <v>9</v>
      </c>
      <c r="AN279" s="452" t="s">
        <v>79</v>
      </c>
      <c r="AO279" s="456"/>
      <c r="AP279" s="457">
        <v>8</v>
      </c>
      <c r="AQ279" s="457">
        <v>7</v>
      </c>
    </row>
    <row r="280" spans="1:43" s="8" customFormat="1" ht="46.5" customHeight="1" x14ac:dyDescent="0.2">
      <c r="A280" s="1"/>
      <c r="B280" s="1"/>
      <c r="C280" s="1"/>
      <c r="D280" s="1"/>
      <c r="E280" s="304"/>
      <c r="F280" s="304"/>
      <c r="G280" s="304"/>
      <c r="H280" s="304"/>
      <c r="I280" s="304"/>
      <c r="J280" s="304"/>
      <c r="K280" s="304"/>
      <c r="L280" s="304"/>
      <c r="M280" s="304"/>
      <c r="N280" s="304"/>
      <c r="O280" s="306"/>
      <c r="P280" s="452"/>
      <c r="Q280" s="452"/>
      <c r="R280" s="452"/>
      <c r="S280" s="452"/>
      <c r="T280" s="452"/>
      <c r="U280" s="452"/>
      <c r="V280" s="452"/>
      <c r="W280" s="452"/>
      <c r="X280" s="452"/>
      <c r="Y280" s="454"/>
      <c r="Z280" s="452"/>
      <c r="AA280" s="453"/>
      <c r="AB280" s="452"/>
      <c r="AC280" s="452"/>
      <c r="AD280" s="452">
        <v>7</v>
      </c>
      <c r="AE280" s="452" t="s">
        <v>73</v>
      </c>
      <c r="AF280" s="458" t="s">
        <v>37</v>
      </c>
      <c r="AG280" s="452" t="s">
        <v>35</v>
      </c>
      <c r="AH280" s="455">
        <v>24</v>
      </c>
      <c r="AI280" s="452"/>
      <c r="AJ280" s="455"/>
      <c r="AK280" s="455">
        <v>24</v>
      </c>
      <c r="AL280" s="452"/>
      <c r="AM280" s="452">
        <v>9</v>
      </c>
      <c r="AN280" s="452" t="s">
        <v>79</v>
      </c>
      <c r="AO280" s="456"/>
      <c r="AP280" s="457">
        <v>8</v>
      </c>
      <c r="AQ280" s="457">
        <v>7</v>
      </c>
    </row>
    <row r="281" spans="1:43" s="465" customFormat="1" ht="46.5" customHeight="1" x14ac:dyDescent="0.2">
      <c r="A281" s="445"/>
      <c r="B281" s="445"/>
      <c r="C281" s="445"/>
      <c r="D281" s="445"/>
      <c r="E281" s="446"/>
      <c r="F281" s="446"/>
      <c r="G281" s="446"/>
      <c r="H281" s="446"/>
      <c r="I281" s="446"/>
      <c r="J281" s="446"/>
      <c r="K281" s="446"/>
      <c r="L281" s="446"/>
      <c r="M281" s="446"/>
      <c r="N281" s="446"/>
      <c r="O281" s="447"/>
      <c r="P281" s="459"/>
      <c r="Q281" s="459"/>
      <c r="R281" s="459"/>
      <c r="S281" s="459"/>
      <c r="T281" s="459"/>
      <c r="U281" s="459"/>
      <c r="V281" s="459"/>
      <c r="W281" s="459"/>
      <c r="X281" s="459"/>
      <c r="Y281" s="460"/>
      <c r="Z281" s="459"/>
      <c r="AA281" s="461"/>
      <c r="AB281" s="459"/>
      <c r="AC281" s="459"/>
      <c r="AD281" s="459"/>
      <c r="AE281" s="459"/>
      <c r="AF281" s="459"/>
      <c r="AG281" s="459"/>
      <c r="AH281" s="462"/>
      <c r="AI281" s="459"/>
      <c r="AJ281" s="462"/>
      <c r="AK281" s="462"/>
      <c r="AL281" s="459"/>
      <c r="AM281" s="459"/>
      <c r="AN281" s="459"/>
      <c r="AO281" s="463"/>
      <c r="AP281" s="464"/>
      <c r="AQ281" s="464"/>
    </row>
    <row r="282" spans="1:43" s="324" customFormat="1" ht="22.5" customHeight="1" x14ac:dyDescent="0.2">
      <c r="E282" s="325"/>
      <c r="F282" s="325"/>
      <c r="G282" s="325"/>
      <c r="H282" s="325"/>
      <c r="I282" s="325"/>
      <c r="J282" s="325"/>
      <c r="K282" s="325"/>
      <c r="L282" s="325"/>
      <c r="M282" s="325"/>
      <c r="N282" s="325"/>
      <c r="O282" s="329"/>
      <c r="P282" s="345" t="s">
        <v>460</v>
      </c>
      <c r="Q282" s="346"/>
      <c r="R282" s="346"/>
      <c r="S282" s="346"/>
      <c r="T282" s="346"/>
      <c r="U282" s="346"/>
      <c r="V282" s="1012" t="str">
        <f>B291</f>
        <v>นาย</v>
      </c>
      <c r="W282" s="1012"/>
      <c r="X282" s="1013" t="str">
        <f>C291</f>
        <v>สัมฤทธิ์</v>
      </c>
      <c r="Y282" s="1013"/>
      <c r="Z282" s="1013" t="str">
        <f>D291</f>
        <v>กลิ่นดอน</v>
      </c>
      <c r="AA282" s="1013"/>
      <c r="AB282" s="1013"/>
      <c r="AC282" s="1014"/>
      <c r="AD282" s="345" t="s">
        <v>461</v>
      </c>
      <c r="AE282" s="730"/>
      <c r="AF282" s="346"/>
      <c r="AG282" s="745" t="str">
        <f>B291</f>
        <v>นาย</v>
      </c>
      <c r="AH282" s="731" t="str">
        <f>C291</f>
        <v>สัมฤทธิ์</v>
      </c>
      <c r="AI282" s="346"/>
      <c r="AJ282" s="346" t="str">
        <f>D291</f>
        <v>กลิ่นดอน</v>
      </c>
      <c r="AK282" s="346"/>
      <c r="AL282" s="346"/>
      <c r="AM282" s="346"/>
      <c r="AN282" s="347"/>
      <c r="AO282" s="474"/>
      <c r="AP282" s="308"/>
      <c r="AQ282" s="308"/>
    </row>
    <row r="283" spans="1:43" s="324" customFormat="1" ht="22.5" customHeight="1" x14ac:dyDescent="0.2">
      <c r="E283" s="325"/>
      <c r="F283" s="325"/>
      <c r="G283" s="325"/>
      <c r="H283" s="325"/>
      <c r="I283" s="325"/>
      <c r="J283" s="325"/>
      <c r="K283" s="325"/>
      <c r="L283" s="325"/>
      <c r="M283" s="325"/>
      <c r="N283" s="325"/>
      <c r="O283" s="329"/>
      <c r="P283" s="307" t="s">
        <v>462</v>
      </c>
      <c r="Q283" s="308"/>
      <c r="R283" s="308"/>
      <c r="S283" s="1007" t="str">
        <f>E291</f>
        <v>98</v>
      </c>
      <c r="T283" s="1008"/>
      <c r="U283" s="310" t="str">
        <f>F291</f>
        <v xml:space="preserve">หมู่ที่ </v>
      </c>
      <c r="V283" s="1009" t="str">
        <f>G291</f>
        <v>5</v>
      </c>
      <c r="W283" s="1009"/>
      <c r="X283" s="308"/>
      <c r="Y283" s="311"/>
      <c r="Z283" s="312" t="str">
        <f>H291</f>
        <v>ถนน</v>
      </c>
      <c r="AA283" s="313"/>
      <c r="AB283" s="308"/>
      <c r="AC283" s="309"/>
      <c r="AD283" s="307" t="s">
        <v>462</v>
      </c>
      <c r="AE283" s="728"/>
      <c r="AF283" s="728"/>
      <c r="AG283" s="314" t="str">
        <f>E291</f>
        <v>98</v>
      </c>
      <c r="AH283" s="308"/>
      <c r="AI283" s="315" t="str">
        <f>F291</f>
        <v xml:space="preserve">หมู่ที่ </v>
      </c>
      <c r="AJ283" s="727" t="str">
        <f>G291</f>
        <v>5</v>
      </c>
      <c r="AK283" s="308"/>
      <c r="AL283" s="315" t="str">
        <f>H291</f>
        <v>ถนน</v>
      </c>
      <c r="AM283" s="308"/>
      <c r="AN283" s="309"/>
      <c r="AO283" s="474"/>
      <c r="AP283" s="308"/>
      <c r="AQ283" s="308"/>
    </row>
    <row r="284" spans="1:43" s="324" customFormat="1" ht="22.5" customHeight="1" x14ac:dyDescent="0.2">
      <c r="E284" s="325"/>
      <c r="F284" s="325"/>
      <c r="G284" s="325"/>
      <c r="H284" s="325"/>
      <c r="I284" s="325"/>
      <c r="J284" s="325"/>
      <c r="K284" s="325"/>
      <c r="L284" s="325"/>
      <c r="M284" s="325"/>
      <c r="N284" s="325"/>
      <c r="O284" s="329"/>
      <c r="P284" s="307" t="s">
        <v>463</v>
      </c>
      <c r="Q284" s="308"/>
      <c r="R284" s="308"/>
      <c r="S284" s="308"/>
      <c r="T284" s="308"/>
      <c r="U284" s="1009" t="str">
        <f>I291</f>
        <v>ตำบลตะขบ</v>
      </c>
      <c r="V284" s="993"/>
      <c r="W284" s="993"/>
      <c r="X284" s="993"/>
      <c r="Y284" s="312"/>
      <c r="Z284" s="315" t="str">
        <f>J291</f>
        <v>อำเภอปักธงชัย</v>
      </c>
      <c r="AA284" s="313"/>
      <c r="AB284" s="308"/>
      <c r="AC284" s="308"/>
      <c r="AD284" s="307" t="s">
        <v>463</v>
      </c>
      <c r="AE284" s="728"/>
      <c r="AF284" s="308"/>
      <c r="AG284" s="308"/>
      <c r="AH284" s="308"/>
      <c r="AI284" s="315" t="str">
        <f>I291</f>
        <v>ตำบลตะขบ</v>
      </c>
      <c r="AJ284" s="308"/>
      <c r="AK284" s="308"/>
      <c r="AL284" s="315" t="str">
        <f>J291</f>
        <v>อำเภอปักธงชัย</v>
      </c>
      <c r="AM284" s="308"/>
      <c r="AN284" s="309"/>
      <c r="AO284" s="474"/>
      <c r="AP284" s="308"/>
      <c r="AQ284" s="308"/>
    </row>
    <row r="285" spans="1:43" s="324" customFormat="1" ht="22.5" customHeight="1" x14ac:dyDescent="0.2">
      <c r="E285" s="325"/>
      <c r="F285" s="325"/>
      <c r="G285" s="325"/>
      <c r="H285" s="325"/>
      <c r="I285" s="325"/>
      <c r="J285" s="325"/>
      <c r="K285" s="325"/>
      <c r="L285" s="325"/>
      <c r="M285" s="325"/>
      <c r="N285" s="325"/>
      <c r="O285" s="329"/>
      <c r="P285" s="316" t="str">
        <f>K291</f>
        <v>จังหวัดนครราชสีมา</v>
      </c>
      <c r="Q285" s="317"/>
      <c r="R285" s="317"/>
      <c r="S285" s="317"/>
      <c r="T285" s="317"/>
      <c r="U285" s="317" t="s">
        <v>464</v>
      </c>
      <c r="V285" s="317"/>
      <c r="W285" s="317"/>
      <c r="X285" s="317"/>
      <c r="Y285" s="318"/>
      <c r="Z285" s="317"/>
      <c r="AA285" s="319"/>
      <c r="AB285" s="317"/>
      <c r="AC285" s="317"/>
      <c r="AD285" s="316" t="str">
        <f>K291</f>
        <v>จังหวัดนครราชสีมา</v>
      </c>
      <c r="AE285" s="744"/>
      <c r="AF285" s="317"/>
      <c r="AG285" s="317"/>
      <c r="AH285" s="317"/>
      <c r="AI285" s="317" t="s">
        <v>464</v>
      </c>
      <c r="AJ285" s="317"/>
      <c r="AK285" s="317"/>
      <c r="AL285" s="317"/>
      <c r="AM285" s="317"/>
      <c r="AN285" s="320"/>
      <c r="AO285" s="474"/>
      <c r="AP285" s="317"/>
      <c r="AQ285" s="317"/>
    </row>
    <row r="286" spans="1:43" s="477" customFormat="1" ht="22.5" customHeight="1" x14ac:dyDescent="0.2">
      <c r="A286" s="474"/>
      <c r="B286" s="474"/>
      <c r="C286" s="474"/>
      <c r="D286" s="474"/>
      <c r="E286" s="475"/>
      <c r="F286" s="475"/>
      <c r="G286" s="475"/>
      <c r="H286" s="475"/>
      <c r="I286" s="475"/>
      <c r="J286" s="475"/>
      <c r="K286" s="475"/>
      <c r="L286" s="475"/>
      <c r="M286" s="475"/>
      <c r="N286" s="475"/>
      <c r="O286" s="329"/>
      <c r="P286" s="1004" t="s">
        <v>5</v>
      </c>
      <c r="Q286" s="1005"/>
      <c r="R286" s="1005"/>
      <c r="S286" s="1005"/>
      <c r="T286" s="1005"/>
      <c r="U286" s="1005"/>
      <c r="V286" s="1005"/>
      <c r="W286" s="1005"/>
      <c r="X286" s="1005"/>
      <c r="Y286" s="1005"/>
      <c r="Z286" s="1005"/>
      <c r="AA286" s="1005"/>
      <c r="AB286" s="1005"/>
      <c r="AC286" s="1006"/>
      <c r="AD286" s="1004" t="s">
        <v>6</v>
      </c>
      <c r="AE286" s="1005"/>
      <c r="AF286" s="1005"/>
      <c r="AG286" s="1005"/>
      <c r="AH286" s="1005"/>
      <c r="AI286" s="1005"/>
      <c r="AJ286" s="1005"/>
      <c r="AK286" s="1005"/>
      <c r="AL286" s="1005"/>
      <c r="AM286" s="1005"/>
      <c r="AN286" s="1006"/>
      <c r="AO286" s="476"/>
    </row>
    <row r="287" spans="1:43" s="477" customFormat="1" ht="24.75" customHeight="1" x14ac:dyDescent="0.2">
      <c r="A287" s="474"/>
      <c r="B287" s="474"/>
      <c r="C287" s="474"/>
      <c r="D287" s="474"/>
      <c r="E287" s="475"/>
      <c r="F287" s="475"/>
      <c r="G287" s="475"/>
      <c r="H287" s="475"/>
      <c r="I287" s="475"/>
      <c r="J287" s="475"/>
      <c r="K287" s="475"/>
      <c r="L287" s="475"/>
      <c r="M287" s="475"/>
      <c r="N287" s="475"/>
      <c r="O287" s="329"/>
      <c r="P287" s="995" t="s">
        <v>7</v>
      </c>
      <c r="Q287" s="995" t="s">
        <v>8</v>
      </c>
      <c r="R287" s="995" t="s">
        <v>9</v>
      </c>
      <c r="S287" s="1010" t="s">
        <v>10</v>
      </c>
      <c r="T287" s="1011"/>
      <c r="U287" s="995" t="s">
        <v>11</v>
      </c>
      <c r="V287" s="1004" t="s">
        <v>12</v>
      </c>
      <c r="W287" s="1005"/>
      <c r="X287" s="1006"/>
      <c r="Y287" s="1004" t="s">
        <v>13</v>
      </c>
      <c r="Z287" s="1005"/>
      <c r="AA287" s="1005"/>
      <c r="AB287" s="1005"/>
      <c r="AC287" s="1006"/>
      <c r="AD287" s="995" t="s">
        <v>7</v>
      </c>
      <c r="AE287" s="995" t="s">
        <v>14</v>
      </c>
      <c r="AF287" s="995" t="s">
        <v>15</v>
      </c>
      <c r="AG287" s="995" t="s">
        <v>16</v>
      </c>
      <c r="AH287" s="1021" t="s">
        <v>17</v>
      </c>
      <c r="AI287" s="1004" t="s">
        <v>18</v>
      </c>
      <c r="AJ287" s="1005"/>
      <c r="AK287" s="1005"/>
      <c r="AL287" s="1006"/>
      <c r="AM287" s="995" t="s">
        <v>19</v>
      </c>
      <c r="AN287" s="995" t="s">
        <v>20</v>
      </c>
      <c r="AO287" s="476"/>
      <c r="AP287" s="1033" t="s">
        <v>19</v>
      </c>
      <c r="AQ287" s="1033" t="s">
        <v>19</v>
      </c>
    </row>
    <row r="288" spans="1:43" s="477" customFormat="1" ht="24.75" customHeight="1" x14ac:dyDescent="0.2">
      <c r="A288" s="474"/>
      <c r="B288" s="474"/>
      <c r="C288" s="474"/>
      <c r="D288" s="474"/>
      <c r="E288" s="475"/>
      <c r="F288" s="475"/>
      <c r="G288" s="475"/>
      <c r="H288" s="475"/>
      <c r="I288" s="475"/>
      <c r="J288" s="475"/>
      <c r="K288" s="475"/>
      <c r="L288" s="475"/>
      <c r="M288" s="475"/>
      <c r="N288" s="475"/>
      <c r="O288" s="329"/>
      <c r="P288" s="996"/>
      <c r="Q288" s="996"/>
      <c r="R288" s="996"/>
      <c r="S288" s="995" t="s">
        <v>21</v>
      </c>
      <c r="T288" s="995" t="s">
        <v>22</v>
      </c>
      <c r="U288" s="996"/>
      <c r="V288" s="1015" t="s">
        <v>23</v>
      </c>
      <c r="W288" s="1015" t="s">
        <v>24</v>
      </c>
      <c r="X288" s="1015" t="s">
        <v>25</v>
      </c>
      <c r="Y288" s="1018" t="s">
        <v>26</v>
      </c>
      <c r="Z288" s="995" t="s">
        <v>27</v>
      </c>
      <c r="AA288" s="995" t="s">
        <v>28</v>
      </c>
      <c r="AB288" s="995" t="s">
        <v>29</v>
      </c>
      <c r="AC288" s="995" t="s">
        <v>507</v>
      </c>
      <c r="AD288" s="996"/>
      <c r="AE288" s="996"/>
      <c r="AF288" s="996"/>
      <c r="AG288" s="996"/>
      <c r="AH288" s="1022"/>
      <c r="AI288" s="995" t="s">
        <v>31</v>
      </c>
      <c r="AJ288" s="998" t="s">
        <v>27</v>
      </c>
      <c r="AK288" s="1001" t="s">
        <v>28</v>
      </c>
      <c r="AL288" s="995" t="s">
        <v>29</v>
      </c>
      <c r="AM288" s="996"/>
      <c r="AN288" s="996"/>
      <c r="AO288" s="476"/>
      <c r="AP288" s="1034"/>
      <c r="AQ288" s="1034"/>
    </row>
    <row r="289" spans="1:43" s="477" customFormat="1" ht="48.75" customHeight="1" x14ac:dyDescent="0.2">
      <c r="A289" s="474"/>
      <c r="B289" s="474"/>
      <c r="C289" s="474"/>
      <c r="D289" s="474"/>
      <c r="E289" s="475"/>
      <c r="F289" s="475"/>
      <c r="G289" s="475"/>
      <c r="H289" s="475"/>
      <c r="I289" s="475"/>
      <c r="J289" s="475"/>
      <c r="K289" s="475"/>
      <c r="L289" s="475"/>
      <c r="M289" s="475"/>
      <c r="N289" s="475"/>
      <c r="O289" s="329"/>
      <c r="P289" s="996"/>
      <c r="Q289" s="996"/>
      <c r="R289" s="996"/>
      <c r="S289" s="996"/>
      <c r="T289" s="996"/>
      <c r="U289" s="996"/>
      <c r="V289" s="1016"/>
      <c r="W289" s="1016"/>
      <c r="X289" s="1016"/>
      <c r="Y289" s="1019"/>
      <c r="Z289" s="996"/>
      <c r="AA289" s="996"/>
      <c r="AB289" s="996"/>
      <c r="AC289" s="996"/>
      <c r="AD289" s="996"/>
      <c r="AE289" s="996"/>
      <c r="AF289" s="996"/>
      <c r="AG289" s="996"/>
      <c r="AH289" s="1022"/>
      <c r="AI289" s="996"/>
      <c r="AJ289" s="999"/>
      <c r="AK289" s="1002"/>
      <c r="AL289" s="996"/>
      <c r="AM289" s="996"/>
      <c r="AN289" s="996"/>
      <c r="AO289" s="476"/>
      <c r="AP289" s="1034"/>
      <c r="AQ289" s="1034"/>
    </row>
    <row r="290" spans="1:43" s="477" customFormat="1" ht="39.75" customHeight="1" x14ac:dyDescent="0.2">
      <c r="A290" s="478" t="s">
        <v>465</v>
      </c>
      <c r="B290" s="479" t="s">
        <v>466</v>
      </c>
      <c r="C290" s="480" t="s">
        <v>467</v>
      </c>
      <c r="D290" s="480" t="s">
        <v>468</v>
      </c>
      <c r="E290" s="480" t="s">
        <v>469</v>
      </c>
      <c r="F290" s="480"/>
      <c r="G290" s="480" t="s">
        <v>470</v>
      </c>
      <c r="H290" s="480" t="s">
        <v>471</v>
      </c>
      <c r="I290" s="480" t="s">
        <v>472</v>
      </c>
      <c r="J290" s="480" t="s">
        <v>473</v>
      </c>
      <c r="K290" s="480" t="s">
        <v>474</v>
      </c>
      <c r="L290" s="480" t="s">
        <v>475</v>
      </c>
      <c r="M290" s="481" t="s">
        <v>476</v>
      </c>
      <c r="N290" s="481" t="s">
        <v>477</v>
      </c>
      <c r="O290" s="482" t="s">
        <v>478</v>
      </c>
      <c r="P290" s="997"/>
      <c r="Q290" s="997"/>
      <c r="R290" s="997"/>
      <c r="S290" s="997"/>
      <c r="T290" s="997"/>
      <c r="U290" s="997"/>
      <c r="V290" s="1017"/>
      <c r="W290" s="1017"/>
      <c r="X290" s="1017"/>
      <c r="Y290" s="1020"/>
      <c r="Z290" s="997"/>
      <c r="AA290" s="997"/>
      <c r="AB290" s="997"/>
      <c r="AC290" s="997"/>
      <c r="AD290" s="997"/>
      <c r="AE290" s="997"/>
      <c r="AF290" s="997"/>
      <c r="AG290" s="997"/>
      <c r="AH290" s="1023"/>
      <c r="AI290" s="997"/>
      <c r="AJ290" s="1000"/>
      <c r="AK290" s="1003"/>
      <c r="AL290" s="997"/>
      <c r="AM290" s="997"/>
      <c r="AN290" s="997"/>
      <c r="AO290" s="476"/>
      <c r="AP290" s="1035"/>
      <c r="AQ290" s="1035"/>
    </row>
    <row r="291" spans="1:43" s="337" customFormat="1" ht="24" x14ac:dyDescent="0.2">
      <c r="A291" s="324"/>
      <c r="B291" s="324" t="s">
        <v>479</v>
      </c>
      <c r="C291" s="324" t="s">
        <v>535</v>
      </c>
      <c r="D291" s="324" t="s">
        <v>536</v>
      </c>
      <c r="E291" s="325" t="s">
        <v>537</v>
      </c>
      <c r="F291" s="325" t="s">
        <v>527</v>
      </c>
      <c r="G291" s="325" t="s">
        <v>528</v>
      </c>
      <c r="H291" s="480" t="s">
        <v>471</v>
      </c>
      <c r="I291" s="436" t="s">
        <v>483</v>
      </c>
      <c r="J291" s="436" t="s">
        <v>484</v>
      </c>
      <c r="K291" s="436" t="s">
        <v>485</v>
      </c>
      <c r="L291" s="436">
        <v>30150</v>
      </c>
      <c r="M291" s="325"/>
      <c r="N291" s="325"/>
      <c r="O291" s="329"/>
      <c r="P291" s="437">
        <v>36</v>
      </c>
      <c r="Q291" s="437" t="s">
        <v>39</v>
      </c>
      <c r="R291" s="437" t="s">
        <v>80</v>
      </c>
      <c r="S291" s="437"/>
      <c r="T291" s="437"/>
      <c r="U291" s="437" t="s">
        <v>69</v>
      </c>
      <c r="V291" s="483">
        <v>2</v>
      </c>
      <c r="W291" s="483">
        <v>0</v>
      </c>
      <c r="X291" s="483">
        <v>0</v>
      </c>
      <c r="Y291" s="484">
        <f>V291*400+W291*100+X291-Z291-AA291-AA292-AA293-AA294</f>
        <v>245.75</v>
      </c>
      <c r="Z291" s="484">
        <f>AJ295/4</f>
        <v>7.5</v>
      </c>
      <c r="AA291" s="484">
        <f>AK296+AK297+AK298+AK299+AK300+AK301+AK302+AK303</f>
        <v>359</v>
      </c>
      <c r="AB291" s="437"/>
      <c r="AC291" s="437"/>
      <c r="AD291" s="437"/>
      <c r="AE291" s="437"/>
      <c r="AF291" s="437"/>
      <c r="AG291" s="437"/>
      <c r="AH291" s="441"/>
      <c r="AI291" s="437"/>
      <c r="AJ291" s="441"/>
      <c r="AK291" s="441"/>
      <c r="AL291" s="437"/>
      <c r="AM291" s="437"/>
      <c r="AN291" s="437"/>
      <c r="AO291" s="442"/>
      <c r="AP291" s="365"/>
      <c r="AQ291" s="365"/>
    </row>
    <row r="292" spans="1:43" s="337" customFormat="1" ht="74.25" customHeight="1" x14ac:dyDescent="0.2">
      <c r="A292" s="324"/>
      <c r="B292" s="324"/>
      <c r="C292" s="324"/>
      <c r="D292" s="324"/>
      <c r="E292" s="325"/>
      <c r="F292" s="325"/>
      <c r="G292" s="325"/>
      <c r="H292" s="485"/>
      <c r="I292" s="486"/>
      <c r="J292" s="486"/>
      <c r="K292" s="486"/>
      <c r="L292" s="486"/>
      <c r="M292" s="325"/>
      <c r="N292" s="325"/>
      <c r="O292" s="329"/>
      <c r="P292" s="437"/>
      <c r="Q292" s="437"/>
      <c r="R292" s="437"/>
      <c r="S292" s="437"/>
      <c r="T292" s="437"/>
      <c r="U292" s="437"/>
      <c r="V292" s="483"/>
      <c r="W292" s="483"/>
      <c r="X292" s="483"/>
      <c r="Y292" s="484"/>
      <c r="Z292" s="484"/>
      <c r="AA292" s="484">
        <v>23.25</v>
      </c>
      <c r="AB292" s="437"/>
      <c r="AC292" s="437"/>
      <c r="AD292" s="437"/>
      <c r="AE292" s="437"/>
      <c r="AF292" s="437"/>
      <c r="AG292" s="437"/>
      <c r="AH292" s="441"/>
      <c r="AI292" s="437"/>
      <c r="AJ292" s="441"/>
      <c r="AK292" s="441"/>
      <c r="AL292" s="437"/>
      <c r="AM292" s="437"/>
      <c r="AN292" s="443" t="s">
        <v>81</v>
      </c>
      <c r="AO292" s="442"/>
      <c r="AP292" s="365"/>
      <c r="AQ292" s="365"/>
    </row>
    <row r="293" spans="1:43" s="337" customFormat="1" ht="63.75" customHeight="1" x14ac:dyDescent="0.2">
      <c r="A293" s="324"/>
      <c r="B293" s="324"/>
      <c r="C293" s="324"/>
      <c r="D293" s="324"/>
      <c r="E293" s="325"/>
      <c r="F293" s="325"/>
      <c r="G293" s="325"/>
      <c r="H293" s="485"/>
      <c r="I293" s="486"/>
      <c r="J293" s="486"/>
      <c r="K293" s="486"/>
      <c r="L293" s="486"/>
      <c r="M293" s="325"/>
      <c r="N293" s="325"/>
      <c r="O293" s="329"/>
      <c r="P293" s="437"/>
      <c r="Q293" s="437"/>
      <c r="R293" s="437"/>
      <c r="S293" s="437"/>
      <c r="T293" s="437"/>
      <c r="U293" s="437"/>
      <c r="V293" s="483"/>
      <c r="W293" s="483"/>
      <c r="X293" s="483"/>
      <c r="Y293" s="484"/>
      <c r="Z293" s="484"/>
      <c r="AA293" s="484">
        <v>28</v>
      </c>
      <c r="AB293" s="437"/>
      <c r="AC293" s="437"/>
      <c r="AD293" s="437"/>
      <c r="AE293" s="437"/>
      <c r="AF293" s="437"/>
      <c r="AG293" s="437"/>
      <c r="AH293" s="441"/>
      <c r="AI293" s="437"/>
      <c r="AJ293" s="441"/>
      <c r="AK293" s="441"/>
      <c r="AL293" s="437"/>
      <c r="AM293" s="437"/>
      <c r="AN293" s="443" t="s">
        <v>82</v>
      </c>
      <c r="AO293" s="442"/>
      <c r="AP293" s="365"/>
      <c r="AQ293" s="365"/>
    </row>
    <row r="294" spans="1:43" s="337" customFormat="1" ht="67.5" customHeight="1" x14ac:dyDescent="0.2">
      <c r="A294" s="324"/>
      <c r="B294" s="324"/>
      <c r="C294" s="324"/>
      <c r="D294" s="324"/>
      <c r="E294" s="325"/>
      <c r="F294" s="325"/>
      <c r="G294" s="325"/>
      <c r="H294" s="485"/>
      <c r="I294" s="486"/>
      <c r="J294" s="486"/>
      <c r="K294" s="486"/>
      <c r="L294" s="486"/>
      <c r="M294" s="325"/>
      <c r="N294" s="325"/>
      <c r="O294" s="329"/>
      <c r="P294" s="437"/>
      <c r="Q294" s="437"/>
      <c r="R294" s="437"/>
      <c r="S294" s="437"/>
      <c r="T294" s="437"/>
      <c r="U294" s="437"/>
      <c r="V294" s="483"/>
      <c r="W294" s="483"/>
      <c r="X294" s="483"/>
      <c r="Y294" s="484"/>
      <c r="Z294" s="484"/>
      <c r="AA294" s="484">
        <v>136.5</v>
      </c>
      <c r="AB294" s="437"/>
      <c r="AC294" s="437"/>
      <c r="AD294" s="437"/>
      <c r="AE294" s="437"/>
      <c r="AF294" s="437"/>
      <c r="AG294" s="437"/>
      <c r="AH294" s="441"/>
      <c r="AI294" s="437"/>
      <c r="AJ294" s="441"/>
      <c r="AK294" s="441"/>
      <c r="AL294" s="437"/>
      <c r="AM294" s="437"/>
      <c r="AN294" s="443" t="s">
        <v>83</v>
      </c>
      <c r="AO294" s="442"/>
      <c r="AP294" s="365"/>
      <c r="AQ294" s="365"/>
    </row>
    <row r="295" spans="1:43" s="337" customFormat="1" ht="37.5" x14ac:dyDescent="0.2">
      <c r="A295" s="324"/>
      <c r="B295" s="324"/>
      <c r="C295" s="324"/>
      <c r="D295" s="324"/>
      <c r="E295" s="325"/>
      <c r="F295" s="325"/>
      <c r="G295" s="325"/>
      <c r="H295" s="325"/>
      <c r="I295" s="325"/>
      <c r="J295" s="325"/>
      <c r="K295" s="325"/>
      <c r="L295" s="325"/>
      <c r="M295" s="325"/>
      <c r="N295" s="325"/>
      <c r="O295" s="329"/>
      <c r="P295" s="437"/>
      <c r="Q295" s="437"/>
      <c r="R295" s="437"/>
      <c r="S295" s="437"/>
      <c r="T295" s="437"/>
      <c r="U295" s="437"/>
      <c r="V295" s="437"/>
      <c r="W295" s="437"/>
      <c r="X295" s="437"/>
      <c r="Y295" s="439"/>
      <c r="Z295" s="437"/>
      <c r="AA295" s="440"/>
      <c r="AB295" s="437"/>
      <c r="AC295" s="437"/>
      <c r="AD295" s="437">
        <v>1</v>
      </c>
      <c r="AE295" s="437">
        <v>98</v>
      </c>
      <c r="AF295" s="443" t="s">
        <v>52</v>
      </c>
      <c r="AG295" s="437" t="s">
        <v>35</v>
      </c>
      <c r="AH295" s="441">
        <v>30</v>
      </c>
      <c r="AI295" s="437"/>
      <c r="AJ295" s="441">
        <v>30</v>
      </c>
      <c r="AK295" s="441"/>
      <c r="AL295" s="437"/>
      <c r="AM295" s="437">
        <v>5</v>
      </c>
      <c r="AN295" s="437" t="s">
        <v>61</v>
      </c>
      <c r="AO295" s="442"/>
      <c r="AP295" s="365">
        <v>4</v>
      </c>
      <c r="AQ295" s="365">
        <v>3</v>
      </c>
    </row>
    <row r="296" spans="1:43" s="337" customFormat="1" ht="37.5" x14ac:dyDescent="0.2">
      <c r="A296" s="324"/>
      <c r="B296" s="324"/>
      <c r="C296" s="324"/>
      <c r="D296" s="324"/>
      <c r="E296" s="325"/>
      <c r="F296" s="325"/>
      <c r="G296" s="325"/>
      <c r="H296" s="325"/>
      <c r="I296" s="325"/>
      <c r="J296" s="325"/>
      <c r="K296" s="325"/>
      <c r="L296" s="325"/>
      <c r="M296" s="325"/>
      <c r="N296" s="325"/>
      <c r="O296" s="329"/>
      <c r="P296" s="437"/>
      <c r="Q296" s="437"/>
      <c r="R296" s="437"/>
      <c r="S296" s="437"/>
      <c r="T296" s="437"/>
      <c r="U296" s="437"/>
      <c r="V296" s="437"/>
      <c r="W296" s="437"/>
      <c r="X296" s="437"/>
      <c r="Y296" s="439"/>
      <c r="Z296" s="437"/>
      <c r="AA296" s="440"/>
      <c r="AB296" s="437"/>
      <c r="AC296" s="437"/>
      <c r="AD296" s="437"/>
      <c r="AE296" s="437">
        <v>98</v>
      </c>
      <c r="AF296" s="443" t="s">
        <v>78</v>
      </c>
      <c r="AG296" s="437" t="s">
        <v>35</v>
      </c>
      <c r="AH296" s="441">
        <v>180</v>
      </c>
      <c r="AI296" s="437"/>
      <c r="AJ296" s="441"/>
      <c r="AK296" s="441">
        <v>180</v>
      </c>
      <c r="AL296" s="437"/>
      <c r="AM296" s="437">
        <v>5</v>
      </c>
      <c r="AN296" s="437" t="s">
        <v>79</v>
      </c>
      <c r="AO296" s="442"/>
      <c r="AP296" s="365">
        <v>4</v>
      </c>
      <c r="AQ296" s="365">
        <v>3</v>
      </c>
    </row>
    <row r="297" spans="1:43" s="337" customFormat="1" ht="42" customHeight="1" x14ac:dyDescent="0.2">
      <c r="A297" s="324"/>
      <c r="B297" s="324"/>
      <c r="C297" s="324"/>
      <c r="D297" s="324"/>
      <c r="E297" s="325"/>
      <c r="F297" s="325"/>
      <c r="G297" s="325"/>
      <c r="H297" s="325"/>
      <c r="I297" s="325"/>
      <c r="J297" s="325"/>
      <c r="K297" s="325"/>
      <c r="L297" s="325"/>
      <c r="M297" s="325"/>
      <c r="N297" s="325"/>
      <c r="O297" s="329"/>
      <c r="P297" s="437"/>
      <c r="Q297" s="437"/>
      <c r="R297" s="437"/>
      <c r="S297" s="437"/>
      <c r="T297" s="437"/>
      <c r="U297" s="437"/>
      <c r="V297" s="437"/>
      <c r="W297" s="437"/>
      <c r="X297" s="437"/>
      <c r="Y297" s="439"/>
      <c r="Z297" s="437"/>
      <c r="AA297" s="440"/>
      <c r="AB297" s="437"/>
      <c r="AC297" s="437"/>
      <c r="AD297" s="437"/>
      <c r="AE297" s="437">
        <v>98</v>
      </c>
      <c r="AF297" s="443" t="s">
        <v>37</v>
      </c>
      <c r="AG297" s="437" t="s">
        <v>35</v>
      </c>
      <c r="AH297" s="441">
        <v>18</v>
      </c>
      <c r="AI297" s="437"/>
      <c r="AJ297" s="441"/>
      <c r="AK297" s="441">
        <v>18</v>
      </c>
      <c r="AL297" s="437"/>
      <c r="AM297" s="437">
        <v>5</v>
      </c>
      <c r="AN297" s="443" t="s">
        <v>84</v>
      </c>
      <c r="AO297" s="442"/>
      <c r="AP297" s="365">
        <v>4</v>
      </c>
      <c r="AQ297" s="365">
        <v>3</v>
      </c>
    </row>
    <row r="298" spans="1:43" s="337" customFormat="1" ht="37.5" x14ac:dyDescent="0.2">
      <c r="A298" s="324"/>
      <c r="B298" s="324"/>
      <c r="C298" s="324"/>
      <c r="D298" s="324"/>
      <c r="E298" s="325"/>
      <c r="F298" s="325"/>
      <c r="G298" s="325"/>
      <c r="H298" s="325"/>
      <c r="I298" s="325"/>
      <c r="J298" s="325"/>
      <c r="K298" s="325"/>
      <c r="L298" s="325"/>
      <c r="M298" s="325"/>
      <c r="N298" s="325"/>
      <c r="O298" s="329"/>
      <c r="P298" s="437"/>
      <c r="Q298" s="437"/>
      <c r="R298" s="437"/>
      <c r="S298" s="437"/>
      <c r="T298" s="437"/>
      <c r="U298" s="437"/>
      <c r="V298" s="437"/>
      <c r="W298" s="437"/>
      <c r="X298" s="437"/>
      <c r="Y298" s="439"/>
      <c r="Z298" s="437"/>
      <c r="AA298" s="440"/>
      <c r="AB298" s="437"/>
      <c r="AC298" s="437"/>
      <c r="AD298" s="437">
        <v>2</v>
      </c>
      <c r="AE298" s="437">
        <v>98</v>
      </c>
      <c r="AF298" s="443" t="s">
        <v>52</v>
      </c>
      <c r="AG298" s="437" t="s">
        <v>35</v>
      </c>
      <c r="AH298" s="441">
        <f>5*5</f>
        <v>25</v>
      </c>
      <c r="AI298" s="437"/>
      <c r="AJ298" s="441"/>
      <c r="AK298" s="441">
        <f>5*5</f>
        <v>25</v>
      </c>
      <c r="AL298" s="437"/>
      <c r="AM298" s="437">
        <v>1</v>
      </c>
      <c r="AN298" s="437" t="s">
        <v>79</v>
      </c>
      <c r="AO298" s="442"/>
      <c r="AP298" s="365"/>
      <c r="AQ298" s="365"/>
    </row>
    <row r="299" spans="1:43" s="337" customFormat="1" ht="24" x14ac:dyDescent="0.2">
      <c r="A299" s="324"/>
      <c r="B299" s="324"/>
      <c r="C299" s="324"/>
      <c r="D299" s="324"/>
      <c r="E299" s="325"/>
      <c r="F299" s="325"/>
      <c r="G299" s="325"/>
      <c r="H299" s="325"/>
      <c r="I299" s="325"/>
      <c r="J299" s="325"/>
      <c r="K299" s="325"/>
      <c r="L299" s="325"/>
      <c r="M299" s="325"/>
      <c r="N299" s="325"/>
      <c r="O299" s="329"/>
      <c r="P299" s="437"/>
      <c r="Q299" s="437"/>
      <c r="R299" s="437"/>
      <c r="S299" s="437"/>
      <c r="T299" s="437"/>
      <c r="U299" s="437"/>
      <c r="V299" s="437"/>
      <c r="W299" s="437"/>
      <c r="X299" s="437"/>
      <c r="Y299" s="439"/>
      <c r="Z299" s="437"/>
      <c r="AA299" s="440"/>
      <c r="AB299" s="437"/>
      <c r="AC299" s="437"/>
      <c r="AD299" s="437">
        <v>3</v>
      </c>
      <c r="AE299" s="437">
        <v>98</v>
      </c>
      <c r="AF299" s="443" t="s">
        <v>75</v>
      </c>
      <c r="AG299" s="437" t="s">
        <v>35</v>
      </c>
      <c r="AH299" s="441">
        <f>5*3.5</f>
        <v>17.5</v>
      </c>
      <c r="AI299" s="437"/>
      <c r="AJ299" s="441"/>
      <c r="AK299" s="441">
        <f>5*3.5</f>
        <v>17.5</v>
      </c>
      <c r="AL299" s="437"/>
      <c r="AM299" s="437">
        <v>1</v>
      </c>
      <c r="AN299" s="437" t="s">
        <v>76</v>
      </c>
      <c r="AO299" s="442"/>
      <c r="AP299" s="365"/>
      <c r="AQ299" s="365"/>
    </row>
    <row r="300" spans="1:43" s="337" customFormat="1" ht="37.5" x14ac:dyDescent="0.2">
      <c r="A300" s="324"/>
      <c r="B300" s="324"/>
      <c r="C300" s="324"/>
      <c r="D300" s="324"/>
      <c r="E300" s="325"/>
      <c r="F300" s="325"/>
      <c r="G300" s="325"/>
      <c r="H300" s="325"/>
      <c r="I300" s="325"/>
      <c r="J300" s="325"/>
      <c r="K300" s="325"/>
      <c r="L300" s="325"/>
      <c r="M300" s="325"/>
      <c r="N300" s="325"/>
      <c r="O300" s="329"/>
      <c r="P300" s="437"/>
      <c r="Q300" s="437"/>
      <c r="R300" s="437"/>
      <c r="S300" s="437"/>
      <c r="T300" s="437"/>
      <c r="U300" s="437"/>
      <c r="V300" s="437"/>
      <c r="W300" s="437"/>
      <c r="X300" s="437"/>
      <c r="Y300" s="439"/>
      <c r="Z300" s="437"/>
      <c r="AA300" s="440"/>
      <c r="AB300" s="437"/>
      <c r="AC300" s="437"/>
      <c r="AD300" s="437">
        <v>4</v>
      </c>
      <c r="AE300" s="437">
        <v>98</v>
      </c>
      <c r="AF300" s="443" t="s">
        <v>52</v>
      </c>
      <c r="AG300" s="437" t="s">
        <v>35</v>
      </c>
      <c r="AH300" s="441">
        <f>4*5</f>
        <v>20</v>
      </c>
      <c r="AI300" s="437"/>
      <c r="AJ300" s="441"/>
      <c r="AK300" s="441">
        <f>4*5</f>
        <v>20</v>
      </c>
      <c r="AL300" s="437"/>
      <c r="AM300" s="437">
        <v>1</v>
      </c>
      <c r="AN300" s="437" t="s">
        <v>79</v>
      </c>
      <c r="AO300" s="442"/>
      <c r="AP300" s="365"/>
      <c r="AQ300" s="365"/>
    </row>
    <row r="301" spans="1:43" s="337" customFormat="1" ht="37.5" x14ac:dyDescent="0.2">
      <c r="A301" s="324"/>
      <c r="B301" s="324"/>
      <c r="C301" s="324"/>
      <c r="D301" s="324"/>
      <c r="E301" s="325"/>
      <c r="F301" s="325"/>
      <c r="G301" s="325"/>
      <c r="H301" s="325"/>
      <c r="I301" s="325"/>
      <c r="J301" s="325"/>
      <c r="K301" s="325"/>
      <c r="L301" s="325"/>
      <c r="M301" s="325"/>
      <c r="N301" s="325"/>
      <c r="O301" s="329"/>
      <c r="P301" s="437"/>
      <c r="Q301" s="437"/>
      <c r="R301" s="437"/>
      <c r="S301" s="437"/>
      <c r="T301" s="437"/>
      <c r="U301" s="437"/>
      <c r="V301" s="437"/>
      <c r="W301" s="437"/>
      <c r="X301" s="437"/>
      <c r="Y301" s="439"/>
      <c r="Z301" s="437"/>
      <c r="AA301" s="440"/>
      <c r="AB301" s="437"/>
      <c r="AC301" s="437"/>
      <c r="AD301" s="437">
        <v>5</v>
      </c>
      <c r="AE301" s="437">
        <v>98</v>
      </c>
      <c r="AF301" s="443" t="s">
        <v>52</v>
      </c>
      <c r="AG301" s="437" t="s">
        <v>35</v>
      </c>
      <c r="AH301" s="441">
        <f>3.5*3.5</f>
        <v>12.25</v>
      </c>
      <c r="AI301" s="437"/>
      <c r="AJ301" s="441"/>
      <c r="AK301" s="441">
        <f>3.5*3.5</f>
        <v>12.25</v>
      </c>
      <c r="AL301" s="437"/>
      <c r="AM301" s="437">
        <v>1</v>
      </c>
      <c r="AN301" s="437" t="s">
        <v>79</v>
      </c>
      <c r="AO301" s="442"/>
      <c r="AP301" s="365"/>
      <c r="AQ301" s="365"/>
    </row>
    <row r="302" spans="1:43" s="337" customFormat="1" ht="37.5" x14ac:dyDescent="0.2">
      <c r="A302" s="324"/>
      <c r="B302" s="324"/>
      <c r="C302" s="324"/>
      <c r="D302" s="324"/>
      <c r="E302" s="325"/>
      <c r="F302" s="325"/>
      <c r="G302" s="325"/>
      <c r="H302" s="325"/>
      <c r="I302" s="325"/>
      <c r="J302" s="325"/>
      <c r="K302" s="325"/>
      <c r="L302" s="325"/>
      <c r="M302" s="325"/>
      <c r="N302" s="325"/>
      <c r="O302" s="329"/>
      <c r="P302" s="437"/>
      <c r="Q302" s="437"/>
      <c r="R302" s="437"/>
      <c r="S302" s="437"/>
      <c r="T302" s="437"/>
      <c r="U302" s="437"/>
      <c r="V302" s="437"/>
      <c r="W302" s="437"/>
      <c r="X302" s="437"/>
      <c r="Y302" s="439"/>
      <c r="Z302" s="437"/>
      <c r="AA302" s="440"/>
      <c r="AB302" s="437"/>
      <c r="AC302" s="437"/>
      <c r="AD302" s="437">
        <v>6</v>
      </c>
      <c r="AE302" s="437">
        <v>98</v>
      </c>
      <c r="AF302" s="443" t="s">
        <v>52</v>
      </c>
      <c r="AG302" s="437" t="s">
        <v>35</v>
      </c>
      <c r="AH302" s="441">
        <f>12*1.5</f>
        <v>18</v>
      </c>
      <c r="AI302" s="437"/>
      <c r="AJ302" s="441"/>
      <c r="AK302" s="441">
        <f>12*1.5</f>
        <v>18</v>
      </c>
      <c r="AL302" s="437"/>
      <c r="AM302" s="437">
        <v>1</v>
      </c>
      <c r="AN302" s="437" t="s">
        <v>79</v>
      </c>
      <c r="AO302" s="442"/>
      <c r="AP302" s="365"/>
      <c r="AQ302" s="365"/>
    </row>
    <row r="303" spans="1:43" s="337" customFormat="1" ht="56.25" x14ac:dyDescent="0.2">
      <c r="A303" s="324"/>
      <c r="B303" s="324"/>
      <c r="C303" s="324"/>
      <c r="D303" s="324"/>
      <c r="E303" s="325"/>
      <c r="F303" s="325"/>
      <c r="G303" s="325"/>
      <c r="H303" s="325"/>
      <c r="I303" s="325"/>
      <c r="J303" s="325"/>
      <c r="K303" s="325"/>
      <c r="L303" s="325"/>
      <c r="M303" s="325"/>
      <c r="N303" s="325"/>
      <c r="O303" s="329"/>
      <c r="P303" s="437"/>
      <c r="Q303" s="437"/>
      <c r="R303" s="437"/>
      <c r="S303" s="437"/>
      <c r="T303" s="437"/>
      <c r="U303" s="437"/>
      <c r="V303" s="437"/>
      <c r="W303" s="437"/>
      <c r="X303" s="437"/>
      <c r="Y303" s="439"/>
      <c r="Z303" s="437"/>
      <c r="AA303" s="440"/>
      <c r="AB303" s="437"/>
      <c r="AC303" s="437"/>
      <c r="AD303" s="437">
        <v>7</v>
      </c>
      <c r="AE303" s="437">
        <v>98</v>
      </c>
      <c r="AF303" s="443" t="s">
        <v>37</v>
      </c>
      <c r="AG303" s="437" t="s">
        <v>35</v>
      </c>
      <c r="AH303" s="441">
        <f>6.5*10.5</f>
        <v>68.25</v>
      </c>
      <c r="AI303" s="437"/>
      <c r="AJ303" s="441"/>
      <c r="AK303" s="441">
        <f>6.5*10.5</f>
        <v>68.25</v>
      </c>
      <c r="AL303" s="437"/>
      <c r="AM303" s="437">
        <v>1</v>
      </c>
      <c r="AN303" s="443" t="s">
        <v>77</v>
      </c>
      <c r="AO303" s="442"/>
      <c r="AP303" s="365"/>
      <c r="AQ303" s="365"/>
    </row>
    <row r="304" spans="1:43" s="337" customFormat="1" ht="24" x14ac:dyDescent="0.2">
      <c r="A304" s="324"/>
      <c r="B304" s="324"/>
      <c r="C304" s="324"/>
      <c r="D304" s="324"/>
      <c r="E304" s="325"/>
      <c r="F304" s="325"/>
      <c r="G304" s="325"/>
      <c r="H304" s="325"/>
      <c r="I304" s="325"/>
      <c r="J304" s="325"/>
      <c r="K304" s="325"/>
      <c r="L304" s="325"/>
      <c r="M304" s="325"/>
      <c r="N304" s="325"/>
      <c r="O304" s="329"/>
      <c r="P304" s="437"/>
      <c r="Q304" s="437"/>
      <c r="R304" s="437"/>
      <c r="S304" s="437"/>
      <c r="T304" s="437"/>
      <c r="U304" s="437"/>
      <c r="V304" s="437"/>
      <c r="W304" s="437"/>
      <c r="X304" s="437"/>
      <c r="Y304" s="439"/>
      <c r="Z304" s="437"/>
      <c r="AA304" s="440"/>
      <c r="AB304" s="437"/>
      <c r="AC304" s="437"/>
      <c r="AD304" s="437"/>
      <c r="AE304" s="437"/>
      <c r="AF304" s="443"/>
      <c r="AG304" s="437"/>
      <c r="AH304" s="441"/>
      <c r="AI304" s="437"/>
      <c r="AJ304" s="441"/>
      <c r="AK304" s="441"/>
      <c r="AL304" s="437"/>
      <c r="AM304" s="437"/>
      <c r="AN304" s="443"/>
      <c r="AO304" s="442"/>
      <c r="AP304" s="365"/>
      <c r="AQ304" s="365"/>
    </row>
    <row r="305" spans="1:43" s="337" customFormat="1" ht="24" x14ac:dyDescent="0.2">
      <c r="A305" s="324"/>
      <c r="B305" s="324"/>
      <c r="C305" s="324"/>
      <c r="D305" s="324"/>
      <c r="E305" s="325"/>
      <c r="F305" s="325"/>
      <c r="G305" s="325"/>
      <c r="H305" s="325"/>
      <c r="I305" s="325"/>
      <c r="J305" s="325"/>
      <c r="K305" s="325"/>
      <c r="L305" s="325"/>
      <c r="M305" s="325"/>
      <c r="N305" s="325"/>
      <c r="O305" s="329"/>
      <c r="P305" s="437"/>
      <c r="Q305" s="437"/>
      <c r="R305" s="437"/>
      <c r="S305" s="437"/>
      <c r="T305" s="437"/>
      <c r="U305" s="437"/>
      <c r="V305" s="437"/>
      <c r="W305" s="437"/>
      <c r="X305" s="437"/>
      <c r="Y305" s="439"/>
      <c r="Z305" s="437"/>
      <c r="AA305" s="440"/>
      <c r="AB305" s="437"/>
      <c r="AC305" s="437"/>
      <c r="AD305" s="437"/>
      <c r="AE305" s="437"/>
      <c r="AF305" s="443"/>
      <c r="AG305" s="437"/>
      <c r="AH305" s="441"/>
      <c r="AI305" s="437"/>
      <c r="AJ305" s="441"/>
      <c r="AK305" s="441"/>
      <c r="AL305" s="437"/>
      <c r="AM305" s="437"/>
      <c r="AN305" s="443"/>
      <c r="AO305" s="442"/>
      <c r="AP305" s="365"/>
      <c r="AQ305" s="365"/>
    </row>
    <row r="306" spans="1:43" s="1" customFormat="1" ht="22.5" customHeight="1" x14ac:dyDescent="0.2">
      <c r="E306" s="304"/>
      <c r="F306" s="304"/>
      <c r="G306" s="304"/>
      <c r="H306" s="304"/>
      <c r="I306" s="304"/>
      <c r="J306" s="304"/>
      <c r="K306" s="304"/>
      <c r="L306" s="304"/>
      <c r="M306" s="304"/>
      <c r="N306" s="304"/>
      <c r="O306" s="306"/>
      <c r="P306" s="345" t="s">
        <v>460</v>
      </c>
      <c r="Q306" s="346"/>
      <c r="R306" s="346"/>
      <c r="S306" s="346"/>
      <c r="T306" s="346"/>
      <c r="U306" s="346"/>
      <c r="V306" s="1012" t="str">
        <f>B315</f>
        <v>นางสาว</v>
      </c>
      <c r="W306" s="1012"/>
      <c r="X306" s="1013" t="str">
        <f>C315</f>
        <v>สัมฤทธิ์</v>
      </c>
      <c r="Y306" s="1013"/>
      <c r="Z306" s="1013" t="str">
        <f>D315</f>
        <v>ลาตะคุ</v>
      </c>
      <c r="AA306" s="1013"/>
      <c r="AB306" s="1013"/>
      <c r="AC306" s="1014"/>
      <c r="AD306" s="345" t="s">
        <v>461</v>
      </c>
      <c r="AE306" s="730"/>
      <c r="AF306" s="346"/>
      <c r="AG306" s="745" t="str">
        <f>B315</f>
        <v>นางสาว</v>
      </c>
      <c r="AH306" s="731" t="str">
        <f>C315</f>
        <v>สัมฤทธิ์</v>
      </c>
      <c r="AI306" s="346"/>
      <c r="AJ306" s="346" t="str">
        <f>D315</f>
        <v>ลาตะคุ</v>
      </c>
      <c r="AK306" s="346"/>
      <c r="AL306" s="346"/>
      <c r="AM306" s="346"/>
      <c r="AN306" s="347"/>
      <c r="AO306" s="753"/>
      <c r="AP306" s="308"/>
      <c r="AQ306" s="308"/>
    </row>
    <row r="307" spans="1:43" s="1" customFormat="1" ht="22.5" customHeight="1" x14ac:dyDescent="0.2"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6"/>
      <c r="P307" s="307" t="s">
        <v>462</v>
      </c>
      <c r="Q307" s="308"/>
      <c r="R307" s="308"/>
      <c r="S307" s="1007" t="str">
        <f>E315</f>
        <v>83</v>
      </c>
      <c r="T307" s="1008"/>
      <c r="U307" s="310" t="str">
        <f>F315</f>
        <v xml:space="preserve">หมู่ที่ </v>
      </c>
      <c r="V307" s="1009" t="str">
        <f>G315</f>
        <v>5</v>
      </c>
      <c r="W307" s="1009"/>
      <c r="X307" s="308"/>
      <c r="Y307" s="311"/>
      <c r="Z307" s="312" t="str">
        <f>H315</f>
        <v>ถนน</v>
      </c>
      <c r="AA307" s="313"/>
      <c r="AB307" s="308"/>
      <c r="AC307" s="309"/>
      <c r="AD307" s="307" t="s">
        <v>462</v>
      </c>
      <c r="AE307" s="728"/>
      <c r="AF307" s="728"/>
      <c r="AG307" s="314" t="str">
        <f>E315</f>
        <v>83</v>
      </c>
      <c r="AH307" s="308"/>
      <c r="AI307" s="315" t="str">
        <f>F315</f>
        <v xml:space="preserve">หมู่ที่ </v>
      </c>
      <c r="AJ307" s="727" t="str">
        <f>G315</f>
        <v>5</v>
      </c>
      <c r="AK307" s="308"/>
      <c r="AL307" s="315" t="str">
        <f>H315</f>
        <v>ถนน</v>
      </c>
      <c r="AM307" s="308"/>
      <c r="AN307" s="309"/>
      <c r="AO307" s="753"/>
      <c r="AP307" s="308"/>
      <c r="AQ307" s="308"/>
    </row>
    <row r="308" spans="1:43" s="1" customFormat="1" ht="22.5" customHeight="1" x14ac:dyDescent="0.2">
      <c r="E308" s="304"/>
      <c r="F308" s="304"/>
      <c r="G308" s="304"/>
      <c r="H308" s="304"/>
      <c r="I308" s="304"/>
      <c r="J308" s="304"/>
      <c r="K308" s="304"/>
      <c r="L308" s="304"/>
      <c r="M308" s="304"/>
      <c r="N308" s="304"/>
      <c r="O308" s="306"/>
      <c r="P308" s="307" t="s">
        <v>463</v>
      </c>
      <c r="Q308" s="308"/>
      <c r="R308" s="308"/>
      <c r="S308" s="308"/>
      <c r="T308" s="308"/>
      <c r="U308" s="1009" t="str">
        <f>I315</f>
        <v>ตำบลตะขบ</v>
      </c>
      <c r="V308" s="993"/>
      <c r="W308" s="993"/>
      <c r="X308" s="993"/>
      <c r="Y308" s="312"/>
      <c r="Z308" s="315" t="str">
        <f>J315</f>
        <v>อำเภอปักธงชัย</v>
      </c>
      <c r="AA308" s="313"/>
      <c r="AB308" s="308"/>
      <c r="AC308" s="308"/>
      <c r="AD308" s="307" t="s">
        <v>463</v>
      </c>
      <c r="AE308" s="728"/>
      <c r="AF308" s="308"/>
      <c r="AG308" s="308"/>
      <c r="AH308" s="308"/>
      <c r="AI308" s="315" t="str">
        <f>I315</f>
        <v>ตำบลตะขบ</v>
      </c>
      <c r="AJ308" s="308"/>
      <c r="AK308" s="308"/>
      <c r="AL308" s="315" t="str">
        <f>J315</f>
        <v>อำเภอปักธงชัย</v>
      </c>
      <c r="AM308" s="308"/>
      <c r="AN308" s="309"/>
      <c r="AO308" s="753"/>
      <c r="AP308" s="308"/>
      <c r="AQ308" s="308"/>
    </row>
    <row r="309" spans="1:43" s="1" customFormat="1" ht="22.5" customHeight="1" x14ac:dyDescent="0.2">
      <c r="E309" s="304"/>
      <c r="F309" s="304"/>
      <c r="G309" s="304"/>
      <c r="H309" s="304"/>
      <c r="I309" s="304"/>
      <c r="J309" s="304"/>
      <c r="K309" s="304"/>
      <c r="L309" s="304"/>
      <c r="M309" s="304"/>
      <c r="N309" s="304"/>
      <c r="O309" s="306"/>
      <c r="P309" s="316" t="str">
        <f>K315</f>
        <v>จังหวัดนครราชสีมา</v>
      </c>
      <c r="Q309" s="317"/>
      <c r="R309" s="317"/>
      <c r="S309" s="317"/>
      <c r="T309" s="317"/>
      <c r="U309" s="317" t="s">
        <v>464</v>
      </c>
      <c r="V309" s="317"/>
      <c r="W309" s="317"/>
      <c r="X309" s="317"/>
      <c r="Y309" s="318"/>
      <c r="Z309" s="317"/>
      <c r="AA309" s="319"/>
      <c r="AB309" s="317"/>
      <c r="AC309" s="317"/>
      <c r="AD309" s="316" t="str">
        <f>K315</f>
        <v>จังหวัดนครราชสีมา</v>
      </c>
      <c r="AE309" s="744"/>
      <c r="AF309" s="317"/>
      <c r="AG309" s="317"/>
      <c r="AH309" s="317"/>
      <c r="AI309" s="317" t="s">
        <v>464</v>
      </c>
      <c r="AJ309" s="317"/>
      <c r="AK309" s="317"/>
      <c r="AL309" s="317"/>
      <c r="AM309" s="317"/>
      <c r="AN309" s="320"/>
      <c r="AO309" s="753"/>
      <c r="AP309" s="317"/>
      <c r="AQ309" s="317"/>
    </row>
    <row r="310" spans="1:43" s="323" customFormat="1" ht="22.5" customHeight="1" x14ac:dyDescent="0.2">
      <c r="A310" s="753"/>
      <c r="B310" s="753"/>
      <c r="C310" s="753"/>
      <c r="D310" s="753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306"/>
      <c r="P310" s="1004" t="s">
        <v>5</v>
      </c>
      <c r="Q310" s="1005"/>
      <c r="R310" s="1005"/>
      <c r="S310" s="1005"/>
      <c r="T310" s="1005"/>
      <c r="U310" s="1005"/>
      <c r="V310" s="1005"/>
      <c r="W310" s="1005"/>
      <c r="X310" s="1005"/>
      <c r="Y310" s="1005"/>
      <c r="Z310" s="1005"/>
      <c r="AA310" s="1005"/>
      <c r="AB310" s="1005"/>
      <c r="AC310" s="1006"/>
      <c r="AD310" s="1004" t="s">
        <v>6</v>
      </c>
      <c r="AE310" s="1005"/>
      <c r="AF310" s="1005"/>
      <c r="AG310" s="1005"/>
      <c r="AH310" s="1005"/>
      <c r="AI310" s="1005"/>
      <c r="AJ310" s="1005"/>
      <c r="AK310" s="1005"/>
      <c r="AL310" s="1005"/>
      <c r="AM310" s="1005"/>
      <c r="AN310" s="1006"/>
      <c r="AO310" s="429"/>
    </row>
    <row r="311" spans="1:43" s="323" customFormat="1" ht="24.75" customHeight="1" x14ac:dyDescent="0.2">
      <c r="A311" s="753"/>
      <c r="B311" s="753"/>
      <c r="C311" s="753"/>
      <c r="D311" s="753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306"/>
      <c r="P311" s="995" t="s">
        <v>7</v>
      </c>
      <c r="Q311" s="995" t="s">
        <v>8</v>
      </c>
      <c r="R311" s="995" t="s">
        <v>9</v>
      </c>
      <c r="S311" s="1010" t="s">
        <v>10</v>
      </c>
      <c r="T311" s="1011"/>
      <c r="U311" s="995" t="s">
        <v>11</v>
      </c>
      <c r="V311" s="1004" t="s">
        <v>12</v>
      </c>
      <c r="W311" s="1005"/>
      <c r="X311" s="1006"/>
      <c r="Y311" s="1004" t="s">
        <v>13</v>
      </c>
      <c r="Z311" s="1005"/>
      <c r="AA311" s="1005"/>
      <c r="AB311" s="1005"/>
      <c r="AC311" s="1006"/>
      <c r="AD311" s="995" t="s">
        <v>7</v>
      </c>
      <c r="AE311" s="995" t="s">
        <v>14</v>
      </c>
      <c r="AF311" s="995" t="s">
        <v>15</v>
      </c>
      <c r="AG311" s="995" t="s">
        <v>16</v>
      </c>
      <c r="AH311" s="1021" t="s">
        <v>17</v>
      </c>
      <c r="AI311" s="1004" t="s">
        <v>18</v>
      </c>
      <c r="AJ311" s="1005"/>
      <c r="AK311" s="1005"/>
      <c r="AL311" s="1006"/>
      <c r="AM311" s="995" t="s">
        <v>19</v>
      </c>
      <c r="AN311" s="995" t="s">
        <v>20</v>
      </c>
      <c r="AO311" s="429"/>
      <c r="AP311" s="995" t="s">
        <v>19</v>
      </c>
      <c r="AQ311" s="995" t="s">
        <v>19</v>
      </c>
    </row>
    <row r="312" spans="1:43" s="323" customFormat="1" ht="24.75" customHeight="1" x14ac:dyDescent="0.2">
      <c r="A312" s="753"/>
      <c r="B312" s="753"/>
      <c r="C312" s="753"/>
      <c r="D312" s="753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306"/>
      <c r="P312" s="996"/>
      <c r="Q312" s="996"/>
      <c r="R312" s="996"/>
      <c r="S312" s="995" t="s">
        <v>21</v>
      </c>
      <c r="T312" s="995" t="s">
        <v>22</v>
      </c>
      <c r="U312" s="996"/>
      <c r="V312" s="1015" t="s">
        <v>23</v>
      </c>
      <c r="W312" s="1015" t="s">
        <v>24</v>
      </c>
      <c r="X312" s="1015" t="s">
        <v>25</v>
      </c>
      <c r="Y312" s="1018" t="s">
        <v>26</v>
      </c>
      <c r="Z312" s="995" t="s">
        <v>27</v>
      </c>
      <c r="AA312" s="995" t="s">
        <v>28</v>
      </c>
      <c r="AB312" s="995" t="s">
        <v>29</v>
      </c>
      <c r="AC312" s="995" t="s">
        <v>507</v>
      </c>
      <c r="AD312" s="996"/>
      <c r="AE312" s="996"/>
      <c r="AF312" s="996"/>
      <c r="AG312" s="996"/>
      <c r="AH312" s="1022"/>
      <c r="AI312" s="995" t="s">
        <v>31</v>
      </c>
      <c r="AJ312" s="998" t="s">
        <v>27</v>
      </c>
      <c r="AK312" s="1001" t="s">
        <v>28</v>
      </c>
      <c r="AL312" s="995" t="s">
        <v>29</v>
      </c>
      <c r="AM312" s="996"/>
      <c r="AN312" s="996"/>
      <c r="AO312" s="429"/>
      <c r="AP312" s="996"/>
      <c r="AQ312" s="996"/>
    </row>
    <row r="313" spans="1:43" s="323" customFormat="1" ht="48.75" customHeight="1" x14ac:dyDescent="0.2">
      <c r="A313" s="753"/>
      <c r="B313" s="753"/>
      <c r="C313" s="753"/>
      <c r="D313" s="753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306"/>
      <c r="P313" s="996"/>
      <c r="Q313" s="996"/>
      <c r="R313" s="996"/>
      <c r="S313" s="996"/>
      <c r="T313" s="996"/>
      <c r="U313" s="996"/>
      <c r="V313" s="1016"/>
      <c r="W313" s="1016"/>
      <c r="X313" s="1016"/>
      <c r="Y313" s="1019"/>
      <c r="Z313" s="996"/>
      <c r="AA313" s="996"/>
      <c r="AB313" s="996"/>
      <c r="AC313" s="996"/>
      <c r="AD313" s="996"/>
      <c r="AE313" s="996"/>
      <c r="AF313" s="996"/>
      <c r="AG313" s="996"/>
      <c r="AH313" s="1022"/>
      <c r="AI313" s="996"/>
      <c r="AJ313" s="999"/>
      <c r="AK313" s="1002"/>
      <c r="AL313" s="996"/>
      <c r="AM313" s="996"/>
      <c r="AN313" s="996"/>
      <c r="AO313" s="430"/>
      <c r="AP313" s="996"/>
      <c r="AQ313" s="996"/>
    </row>
    <row r="314" spans="1:43" s="323" customFormat="1" ht="38.25" customHeight="1" x14ac:dyDescent="0.2">
      <c r="A314" s="431" t="s">
        <v>465</v>
      </c>
      <c r="B314" s="432" t="s">
        <v>466</v>
      </c>
      <c r="C314" s="433" t="s">
        <v>467</v>
      </c>
      <c r="D314" s="433" t="s">
        <v>468</v>
      </c>
      <c r="E314" s="433" t="s">
        <v>469</v>
      </c>
      <c r="F314" s="433"/>
      <c r="G314" s="433" t="s">
        <v>470</v>
      </c>
      <c r="H314" s="433" t="s">
        <v>471</v>
      </c>
      <c r="I314" s="433" t="s">
        <v>472</v>
      </c>
      <c r="J314" s="433" t="s">
        <v>473</v>
      </c>
      <c r="K314" s="433" t="s">
        <v>474</v>
      </c>
      <c r="L314" s="433" t="s">
        <v>475</v>
      </c>
      <c r="M314" s="434" t="s">
        <v>476</v>
      </c>
      <c r="N314" s="434" t="s">
        <v>477</v>
      </c>
      <c r="O314" s="435" t="s">
        <v>478</v>
      </c>
      <c r="P314" s="997"/>
      <c r="Q314" s="997"/>
      <c r="R314" s="997"/>
      <c r="S314" s="997"/>
      <c r="T314" s="997"/>
      <c r="U314" s="997"/>
      <c r="V314" s="1017"/>
      <c r="W314" s="1017"/>
      <c r="X314" s="1017"/>
      <c r="Y314" s="1020"/>
      <c r="Z314" s="997"/>
      <c r="AA314" s="997"/>
      <c r="AB314" s="997"/>
      <c r="AC314" s="997"/>
      <c r="AD314" s="997"/>
      <c r="AE314" s="997"/>
      <c r="AF314" s="997"/>
      <c r="AG314" s="997"/>
      <c r="AH314" s="1023"/>
      <c r="AI314" s="997"/>
      <c r="AJ314" s="1000"/>
      <c r="AK314" s="1003"/>
      <c r="AL314" s="997"/>
      <c r="AM314" s="997"/>
      <c r="AN314" s="997"/>
      <c r="AO314" s="430"/>
      <c r="AP314" s="997"/>
      <c r="AQ314" s="997"/>
    </row>
    <row r="315" spans="1:43" s="337" customFormat="1" ht="25.5" customHeight="1" x14ac:dyDescent="0.2">
      <c r="A315" s="324"/>
      <c r="B315" s="324" t="s">
        <v>496</v>
      </c>
      <c r="C315" s="324" t="s">
        <v>535</v>
      </c>
      <c r="D315" s="324" t="s">
        <v>543</v>
      </c>
      <c r="E315" s="325" t="s">
        <v>520</v>
      </c>
      <c r="F315" s="325" t="s">
        <v>527</v>
      </c>
      <c r="G315" s="325" t="s">
        <v>528</v>
      </c>
      <c r="H315" s="433" t="s">
        <v>471</v>
      </c>
      <c r="I315" s="436" t="s">
        <v>483</v>
      </c>
      <c r="J315" s="436" t="s">
        <v>484</v>
      </c>
      <c r="K315" s="436" t="s">
        <v>485</v>
      </c>
      <c r="L315" s="436">
        <v>30150</v>
      </c>
      <c r="M315" s="325"/>
      <c r="N315" s="325"/>
      <c r="O315" s="329"/>
      <c r="P315" s="437">
        <v>37</v>
      </c>
      <c r="Q315" s="437" t="s">
        <v>70</v>
      </c>
      <c r="R315" s="437"/>
      <c r="S315" s="437">
        <v>7077</v>
      </c>
      <c r="T315" s="437"/>
      <c r="U315" s="437" t="s">
        <v>69</v>
      </c>
      <c r="V315" s="437">
        <v>0</v>
      </c>
      <c r="W315" s="437">
        <v>2</v>
      </c>
      <c r="X315" s="444">
        <v>7</v>
      </c>
      <c r="Y315" s="439">
        <v>204.75</v>
      </c>
      <c r="Z315" s="437"/>
      <c r="AA315" s="440">
        <v>2.25</v>
      </c>
      <c r="AB315" s="437"/>
      <c r="AC315" s="437"/>
      <c r="AD315" s="437"/>
      <c r="AE315" s="437"/>
      <c r="AF315" s="437"/>
      <c r="AG315" s="437"/>
      <c r="AH315" s="441"/>
      <c r="AI315" s="437"/>
      <c r="AJ315" s="441"/>
      <c r="AK315" s="441"/>
      <c r="AL315" s="437"/>
      <c r="AM315" s="437"/>
      <c r="AN315" s="437"/>
      <c r="AO315" s="442"/>
      <c r="AP315" s="365"/>
      <c r="AQ315" s="365"/>
    </row>
    <row r="316" spans="1:43" s="337" customFormat="1" ht="81" customHeight="1" x14ac:dyDescent="0.2">
      <c r="A316" s="324"/>
      <c r="B316" s="324"/>
      <c r="C316" s="324"/>
      <c r="D316" s="324"/>
      <c r="E316" s="325"/>
      <c r="F316" s="325"/>
      <c r="G316" s="325"/>
      <c r="H316" s="325"/>
      <c r="I316" s="325"/>
      <c r="J316" s="325"/>
      <c r="K316" s="325"/>
      <c r="L316" s="325"/>
      <c r="M316" s="325"/>
      <c r="N316" s="325"/>
      <c r="O316" s="329"/>
      <c r="P316" s="437"/>
      <c r="Q316" s="437"/>
      <c r="R316" s="437"/>
      <c r="S316" s="437"/>
      <c r="T316" s="437"/>
      <c r="U316" s="437"/>
      <c r="V316" s="437"/>
      <c r="W316" s="437"/>
      <c r="X316" s="437"/>
      <c r="Y316" s="439"/>
      <c r="Z316" s="437"/>
      <c r="AA316" s="440"/>
      <c r="AB316" s="437"/>
      <c r="AC316" s="437"/>
      <c r="AD316" s="437">
        <v>1</v>
      </c>
      <c r="AE316" s="437">
        <v>83</v>
      </c>
      <c r="AF316" s="443" t="s">
        <v>55</v>
      </c>
      <c r="AG316" s="437" t="s">
        <v>35</v>
      </c>
      <c r="AH316" s="441">
        <v>10.5</v>
      </c>
      <c r="AI316" s="437"/>
      <c r="AJ316" s="441"/>
      <c r="AK316" s="441">
        <v>10.5</v>
      </c>
      <c r="AL316" s="437"/>
      <c r="AM316" s="437">
        <v>11</v>
      </c>
      <c r="AN316" s="443" t="s">
        <v>53</v>
      </c>
      <c r="AO316" s="442"/>
      <c r="AP316" s="365">
        <v>10</v>
      </c>
      <c r="AQ316" s="365">
        <v>9</v>
      </c>
    </row>
    <row r="317" spans="1:43" s="337" customFormat="1" ht="25.5" customHeight="1" x14ac:dyDescent="0.2">
      <c r="A317" s="324"/>
      <c r="B317" s="324"/>
      <c r="C317" s="324"/>
      <c r="D317" s="324"/>
      <c r="E317" s="325"/>
      <c r="F317" s="325"/>
      <c r="G317" s="325"/>
      <c r="H317" s="325"/>
      <c r="I317" s="325"/>
      <c r="J317" s="325"/>
      <c r="K317" s="325"/>
      <c r="L317" s="325"/>
      <c r="M317" s="325"/>
      <c r="N317" s="325"/>
      <c r="O317" s="329"/>
      <c r="P317" s="437"/>
      <c r="Q317" s="437"/>
      <c r="R317" s="437"/>
      <c r="S317" s="437"/>
      <c r="T317" s="437"/>
      <c r="U317" s="437"/>
      <c r="V317" s="437"/>
      <c r="W317" s="437"/>
      <c r="X317" s="437"/>
      <c r="Y317" s="439"/>
      <c r="Z317" s="437"/>
      <c r="AA317" s="440"/>
      <c r="AB317" s="437"/>
      <c r="AC317" s="437"/>
      <c r="AD317" s="437"/>
      <c r="AE317" s="437"/>
      <c r="AF317" s="437"/>
      <c r="AG317" s="437"/>
      <c r="AH317" s="441"/>
      <c r="AI317" s="437"/>
      <c r="AJ317" s="441"/>
      <c r="AK317" s="441"/>
      <c r="AL317" s="437"/>
      <c r="AM317" s="437"/>
      <c r="AN317" s="437"/>
      <c r="AO317" s="442"/>
      <c r="AP317" s="365"/>
      <c r="AQ317" s="365"/>
    </row>
    <row r="318" spans="1:43" s="1" customFormat="1" ht="22.5" customHeight="1" x14ac:dyDescent="0.2">
      <c r="E318" s="304"/>
      <c r="F318" s="304"/>
      <c r="G318" s="304"/>
      <c r="H318" s="304"/>
      <c r="I318" s="304"/>
      <c r="J318" s="304"/>
      <c r="K318" s="304"/>
      <c r="L318" s="304"/>
      <c r="M318" s="304"/>
      <c r="N318" s="304"/>
      <c r="O318" s="306"/>
      <c r="P318" s="345" t="s">
        <v>460</v>
      </c>
      <c r="Q318" s="346"/>
      <c r="R318" s="346"/>
      <c r="S318" s="346"/>
      <c r="T318" s="346"/>
      <c r="U318" s="346"/>
      <c r="V318" s="1012" t="str">
        <f>B327</f>
        <v>นาง</v>
      </c>
      <c r="W318" s="1012"/>
      <c r="X318" s="1013" t="str">
        <f>C327</f>
        <v>สมหมาย</v>
      </c>
      <c r="Y318" s="1013"/>
      <c r="Z318" s="1013" t="str">
        <f>D327</f>
        <v>โมมตะขบ</v>
      </c>
      <c r="AA318" s="1013"/>
      <c r="AB318" s="1013"/>
      <c r="AC318" s="1014"/>
      <c r="AD318" s="345" t="s">
        <v>461</v>
      </c>
      <c r="AE318" s="730"/>
      <c r="AF318" s="346"/>
      <c r="AG318" s="745" t="str">
        <f>B327</f>
        <v>นาง</v>
      </c>
      <c r="AH318" s="731" t="str">
        <f>C327</f>
        <v>สมหมาย</v>
      </c>
      <c r="AI318" s="346"/>
      <c r="AJ318" s="346" t="str">
        <f>D327</f>
        <v>โมมตะขบ</v>
      </c>
      <c r="AK318" s="346"/>
      <c r="AL318" s="346"/>
      <c r="AM318" s="346"/>
      <c r="AN318" s="347"/>
      <c r="AO318" s="753"/>
      <c r="AP318" s="308"/>
      <c r="AQ318" s="308"/>
    </row>
    <row r="319" spans="1:43" s="1" customFormat="1" ht="22.5" customHeight="1" x14ac:dyDescent="0.2">
      <c r="E319" s="304"/>
      <c r="F319" s="304"/>
      <c r="G319" s="304"/>
      <c r="H319" s="304"/>
      <c r="I319" s="304"/>
      <c r="J319" s="304"/>
      <c r="K319" s="304"/>
      <c r="L319" s="304"/>
      <c r="M319" s="304"/>
      <c r="N319" s="304"/>
      <c r="O319" s="306"/>
      <c r="P319" s="307" t="s">
        <v>462</v>
      </c>
      <c r="Q319" s="308"/>
      <c r="R319" s="308"/>
      <c r="S319" s="1007" t="str">
        <f>E327</f>
        <v>17/1</v>
      </c>
      <c r="T319" s="1008"/>
      <c r="U319" s="310" t="str">
        <f>F327</f>
        <v xml:space="preserve">หมู่ที่ </v>
      </c>
      <c r="V319" s="1009" t="str">
        <f>G327</f>
        <v>5</v>
      </c>
      <c r="W319" s="1009"/>
      <c r="X319" s="308"/>
      <c r="Y319" s="311"/>
      <c r="Z319" s="312" t="str">
        <f>H327</f>
        <v>ถนน</v>
      </c>
      <c r="AA319" s="313"/>
      <c r="AB319" s="308"/>
      <c r="AC319" s="309"/>
      <c r="AD319" s="307" t="s">
        <v>462</v>
      </c>
      <c r="AE319" s="728"/>
      <c r="AF319" s="728"/>
      <c r="AG319" s="314" t="str">
        <f>E327</f>
        <v>17/1</v>
      </c>
      <c r="AH319" s="308"/>
      <c r="AI319" s="315" t="str">
        <f>F327</f>
        <v xml:space="preserve">หมู่ที่ </v>
      </c>
      <c r="AJ319" s="727" t="str">
        <f>G327</f>
        <v>5</v>
      </c>
      <c r="AK319" s="308"/>
      <c r="AL319" s="315" t="str">
        <f>H327</f>
        <v>ถนน</v>
      </c>
      <c r="AM319" s="308"/>
      <c r="AN319" s="309"/>
      <c r="AO319" s="753"/>
      <c r="AP319" s="308"/>
      <c r="AQ319" s="308"/>
    </row>
    <row r="320" spans="1:43" s="1" customFormat="1" ht="22.5" customHeight="1" x14ac:dyDescent="0.2">
      <c r="E320" s="304"/>
      <c r="F320" s="304"/>
      <c r="G320" s="304"/>
      <c r="H320" s="304"/>
      <c r="I320" s="304"/>
      <c r="J320" s="304"/>
      <c r="K320" s="304"/>
      <c r="L320" s="304"/>
      <c r="M320" s="304"/>
      <c r="N320" s="304"/>
      <c r="O320" s="306"/>
      <c r="P320" s="307" t="s">
        <v>463</v>
      </c>
      <c r="Q320" s="308"/>
      <c r="R320" s="308"/>
      <c r="S320" s="308"/>
      <c r="T320" s="308"/>
      <c r="U320" s="1009" t="str">
        <f>I327</f>
        <v>ตำบลตะขบ</v>
      </c>
      <c r="V320" s="993"/>
      <c r="W320" s="993"/>
      <c r="X320" s="993"/>
      <c r="Y320" s="312"/>
      <c r="Z320" s="315" t="str">
        <f>J327</f>
        <v>อำเภอปักธงชัย</v>
      </c>
      <c r="AA320" s="313"/>
      <c r="AB320" s="308"/>
      <c r="AC320" s="308"/>
      <c r="AD320" s="307" t="s">
        <v>463</v>
      </c>
      <c r="AE320" s="728"/>
      <c r="AF320" s="308"/>
      <c r="AG320" s="308"/>
      <c r="AH320" s="308"/>
      <c r="AI320" s="315" t="str">
        <f>I327</f>
        <v>ตำบลตะขบ</v>
      </c>
      <c r="AJ320" s="308"/>
      <c r="AK320" s="308"/>
      <c r="AL320" s="315" t="str">
        <f>J327</f>
        <v>อำเภอปักธงชัย</v>
      </c>
      <c r="AM320" s="308"/>
      <c r="AN320" s="309"/>
      <c r="AO320" s="753"/>
      <c r="AP320" s="308"/>
      <c r="AQ320" s="308"/>
    </row>
    <row r="321" spans="1:43" s="1" customFormat="1" ht="22.5" customHeight="1" x14ac:dyDescent="0.2">
      <c r="E321" s="304"/>
      <c r="F321" s="304"/>
      <c r="G321" s="304"/>
      <c r="H321" s="304"/>
      <c r="I321" s="304"/>
      <c r="J321" s="304"/>
      <c r="K321" s="304"/>
      <c r="L321" s="304"/>
      <c r="M321" s="304"/>
      <c r="N321" s="304"/>
      <c r="O321" s="306"/>
      <c r="P321" s="316" t="str">
        <f>K327</f>
        <v>จังหวัดนครราชสีมา</v>
      </c>
      <c r="Q321" s="317"/>
      <c r="R321" s="317"/>
      <c r="S321" s="317"/>
      <c r="T321" s="317"/>
      <c r="U321" s="317" t="s">
        <v>464</v>
      </c>
      <c r="V321" s="317"/>
      <c r="W321" s="317"/>
      <c r="X321" s="317"/>
      <c r="Y321" s="318"/>
      <c r="Z321" s="317"/>
      <c r="AA321" s="319"/>
      <c r="AB321" s="317"/>
      <c r="AC321" s="317"/>
      <c r="AD321" s="316" t="str">
        <f>K327</f>
        <v>จังหวัดนครราชสีมา</v>
      </c>
      <c r="AE321" s="744"/>
      <c r="AF321" s="317"/>
      <c r="AG321" s="317"/>
      <c r="AH321" s="317"/>
      <c r="AI321" s="317" t="s">
        <v>464</v>
      </c>
      <c r="AJ321" s="317"/>
      <c r="AK321" s="317"/>
      <c r="AL321" s="317"/>
      <c r="AM321" s="317"/>
      <c r="AN321" s="320"/>
      <c r="AO321" s="753"/>
      <c r="AP321" s="317"/>
      <c r="AQ321" s="317"/>
    </row>
    <row r="322" spans="1:43" s="323" customFormat="1" ht="22.5" customHeight="1" x14ac:dyDescent="0.2">
      <c r="A322" s="753"/>
      <c r="B322" s="753"/>
      <c r="C322" s="753"/>
      <c r="D322" s="753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306"/>
      <c r="P322" s="1004" t="s">
        <v>5</v>
      </c>
      <c r="Q322" s="1005"/>
      <c r="R322" s="1005"/>
      <c r="S322" s="1005"/>
      <c r="T322" s="1005"/>
      <c r="U322" s="1005"/>
      <c r="V322" s="1005"/>
      <c r="W322" s="1005"/>
      <c r="X322" s="1005"/>
      <c r="Y322" s="1005"/>
      <c r="Z322" s="1005"/>
      <c r="AA322" s="1005"/>
      <c r="AB322" s="1005"/>
      <c r="AC322" s="1006"/>
      <c r="AD322" s="1004" t="s">
        <v>6</v>
      </c>
      <c r="AE322" s="1005"/>
      <c r="AF322" s="1005"/>
      <c r="AG322" s="1005"/>
      <c r="AH322" s="1005"/>
      <c r="AI322" s="1005"/>
      <c r="AJ322" s="1005"/>
      <c r="AK322" s="1005"/>
      <c r="AL322" s="1005"/>
      <c r="AM322" s="1005"/>
      <c r="AN322" s="1006"/>
      <c r="AO322" s="429"/>
    </row>
    <row r="323" spans="1:43" s="323" customFormat="1" ht="24.75" customHeight="1" x14ac:dyDescent="0.2">
      <c r="A323" s="753"/>
      <c r="B323" s="753"/>
      <c r="C323" s="753"/>
      <c r="D323" s="753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306"/>
      <c r="P323" s="995" t="s">
        <v>7</v>
      </c>
      <c r="Q323" s="995" t="s">
        <v>8</v>
      </c>
      <c r="R323" s="995" t="s">
        <v>9</v>
      </c>
      <c r="S323" s="1010" t="s">
        <v>10</v>
      </c>
      <c r="T323" s="1011"/>
      <c r="U323" s="995" t="s">
        <v>11</v>
      </c>
      <c r="V323" s="1004" t="s">
        <v>12</v>
      </c>
      <c r="W323" s="1005"/>
      <c r="X323" s="1006"/>
      <c r="Y323" s="1004" t="s">
        <v>13</v>
      </c>
      <c r="Z323" s="1005"/>
      <c r="AA323" s="1005"/>
      <c r="AB323" s="1005"/>
      <c r="AC323" s="1006"/>
      <c r="AD323" s="995" t="s">
        <v>7</v>
      </c>
      <c r="AE323" s="995" t="s">
        <v>14</v>
      </c>
      <c r="AF323" s="995" t="s">
        <v>15</v>
      </c>
      <c r="AG323" s="995" t="s">
        <v>16</v>
      </c>
      <c r="AH323" s="1021" t="s">
        <v>17</v>
      </c>
      <c r="AI323" s="1004" t="s">
        <v>18</v>
      </c>
      <c r="AJ323" s="1005"/>
      <c r="AK323" s="1005"/>
      <c r="AL323" s="1006"/>
      <c r="AM323" s="995" t="s">
        <v>19</v>
      </c>
      <c r="AN323" s="995" t="s">
        <v>20</v>
      </c>
      <c r="AO323" s="429"/>
      <c r="AP323" s="995" t="s">
        <v>19</v>
      </c>
      <c r="AQ323" s="995" t="s">
        <v>19</v>
      </c>
    </row>
    <row r="324" spans="1:43" s="323" customFormat="1" ht="24.75" customHeight="1" x14ac:dyDescent="0.2">
      <c r="A324" s="753"/>
      <c r="B324" s="753"/>
      <c r="C324" s="753"/>
      <c r="D324" s="753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306"/>
      <c r="P324" s="996"/>
      <c r="Q324" s="996"/>
      <c r="R324" s="996"/>
      <c r="S324" s="995" t="s">
        <v>21</v>
      </c>
      <c r="T324" s="995" t="s">
        <v>22</v>
      </c>
      <c r="U324" s="996"/>
      <c r="V324" s="1015" t="s">
        <v>23</v>
      </c>
      <c r="W324" s="1015" t="s">
        <v>24</v>
      </c>
      <c r="X324" s="1015" t="s">
        <v>25</v>
      </c>
      <c r="Y324" s="1018" t="s">
        <v>26</v>
      </c>
      <c r="Z324" s="995" t="s">
        <v>27</v>
      </c>
      <c r="AA324" s="995" t="s">
        <v>28</v>
      </c>
      <c r="AB324" s="995" t="s">
        <v>29</v>
      </c>
      <c r="AC324" s="995" t="s">
        <v>507</v>
      </c>
      <c r="AD324" s="996"/>
      <c r="AE324" s="996"/>
      <c r="AF324" s="996"/>
      <c r="AG324" s="996"/>
      <c r="AH324" s="1022"/>
      <c r="AI324" s="995" t="s">
        <v>31</v>
      </c>
      <c r="AJ324" s="998" t="s">
        <v>27</v>
      </c>
      <c r="AK324" s="1001" t="s">
        <v>28</v>
      </c>
      <c r="AL324" s="995" t="s">
        <v>29</v>
      </c>
      <c r="AM324" s="996"/>
      <c r="AN324" s="996"/>
      <c r="AO324" s="429"/>
      <c r="AP324" s="996"/>
      <c r="AQ324" s="996"/>
    </row>
    <row r="325" spans="1:43" s="323" customFormat="1" ht="48.75" customHeight="1" x14ac:dyDescent="0.2">
      <c r="A325" s="753"/>
      <c r="B325" s="753"/>
      <c r="C325" s="753"/>
      <c r="D325" s="753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306"/>
      <c r="P325" s="996"/>
      <c r="Q325" s="996"/>
      <c r="R325" s="996"/>
      <c r="S325" s="996"/>
      <c r="T325" s="996"/>
      <c r="U325" s="996"/>
      <c r="V325" s="1016"/>
      <c r="W325" s="1016"/>
      <c r="X325" s="1016"/>
      <c r="Y325" s="1019"/>
      <c r="Z325" s="996"/>
      <c r="AA325" s="996"/>
      <c r="AB325" s="996"/>
      <c r="AC325" s="996"/>
      <c r="AD325" s="996"/>
      <c r="AE325" s="996"/>
      <c r="AF325" s="996"/>
      <c r="AG325" s="996"/>
      <c r="AH325" s="1022"/>
      <c r="AI325" s="996"/>
      <c r="AJ325" s="999"/>
      <c r="AK325" s="1002"/>
      <c r="AL325" s="996"/>
      <c r="AM325" s="996"/>
      <c r="AN325" s="996"/>
      <c r="AO325" s="430"/>
      <c r="AP325" s="996"/>
      <c r="AQ325" s="996"/>
    </row>
    <row r="326" spans="1:43" s="323" customFormat="1" ht="38.25" customHeight="1" x14ac:dyDescent="0.2">
      <c r="A326" s="431" t="s">
        <v>465</v>
      </c>
      <c r="B326" s="432" t="s">
        <v>466</v>
      </c>
      <c r="C326" s="433" t="s">
        <v>467</v>
      </c>
      <c r="D326" s="433" t="s">
        <v>468</v>
      </c>
      <c r="E326" s="433" t="s">
        <v>469</v>
      </c>
      <c r="F326" s="433"/>
      <c r="G326" s="433" t="s">
        <v>470</v>
      </c>
      <c r="H326" s="433" t="s">
        <v>471</v>
      </c>
      <c r="I326" s="433" t="s">
        <v>472</v>
      </c>
      <c r="J326" s="433" t="s">
        <v>473</v>
      </c>
      <c r="K326" s="433" t="s">
        <v>474</v>
      </c>
      <c r="L326" s="433" t="s">
        <v>475</v>
      </c>
      <c r="M326" s="434" t="s">
        <v>476</v>
      </c>
      <c r="N326" s="434" t="s">
        <v>477</v>
      </c>
      <c r="O326" s="435" t="s">
        <v>478</v>
      </c>
      <c r="P326" s="997"/>
      <c r="Q326" s="997"/>
      <c r="R326" s="997"/>
      <c r="S326" s="997"/>
      <c r="T326" s="997"/>
      <c r="U326" s="997"/>
      <c r="V326" s="1017"/>
      <c r="W326" s="1017"/>
      <c r="X326" s="1017"/>
      <c r="Y326" s="1020"/>
      <c r="Z326" s="997"/>
      <c r="AA326" s="997"/>
      <c r="AB326" s="997"/>
      <c r="AC326" s="997"/>
      <c r="AD326" s="997"/>
      <c r="AE326" s="997"/>
      <c r="AF326" s="997"/>
      <c r="AG326" s="997"/>
      <c r="AH326" s="1023"/>
      <c r="AI326" s="997"/>
      <c r="AJ326" s="1000"/>
      <c r="AK326" s="1003"/>
      <c r="AL326" s="997"/>
      <c r="AM326" s="997"/>
      <c r="AN326" s="997"/>
      <c r="AO326" s="430"/>
      <c r="AP326" s="997"/>
      <c r="AQ326" s="997"/>
    </row>
    <row r="327" spans="1:43" s="337" customFormat="1" ht="25.5" customHeight="1" x14ac:dyDescent="0.2">
      <c r="A327" s="324"/>
      <c r="B327" s="324" t="s">
        <v>487</v>
      </c>
      <c r="C327" s="324" t="s">
        <v>544</v>
      </c>
      <c r="D327" s="324" t="s">
        <v>545</v>
      </c>
      <c r="E327" s="325" t="s">
        <v>546</v>
      </c>
      <c r="F327" s="325" t="s">
        <v>527</v>
      </c>
      <c r="G327" s="325" t="s">
        <v>528</v>
      </c>
      <c r="H327" s="433" t="s">
        <v>471</v>
      </c>
      <c r="I327" s="436" t="s">
        <v>483</v>
      </c>
      <c r="J327" s="436" t="s">
        <v>484</v>
      </c>
      <c r="K327" s="436" t="s">
        <v>485</v>
      </c>
      <c r="L327" s="436">
        <v>30150</v>
      </c>
      <c r="M327" s="325"/>
      <c r="N327" s="325"/>
      <c r="O327" s="329"/>
      <c r="P327" s="437">
        <v>38</v>
      </c>
      <c r="Q327" s="437" t="s">
        <v>68</v>
      </c>
      <c r="R327" s="437"/>
      <c r="S327" s="437"/>
      <c r="T327" s="437"/>
      <c r="U327" s="437" t="s">
        <v>69</v>
      </c>
      <c r="V327" s="437">
        <v>3</v>
      </c>
      <c r="W327" s="437">
        <v>3</v>
      </c>
      <c r="X327" s="444">
        <v>57</v>
      </c>
      <c r="Y327" s="439">
        <v>1553.94</v>
      </c>
      <c r="Z327" s="437"/>
      <c r="AA327" s="440">
        <v>3.06</v>
      </c>
      <c r="AB327" s="437"/>
      <c r="AC327" s="437"/>
      <c r="AD327" s="437"/>
      <c r="AE327" s="437"/>
      <c r="AF327" s="437"/>
      <c r="AG327" s="437"/>
      <c r="AH327" s="441"/>
      <c r="AI327" s="437"/>
      <c r="AJ327" s="441"/>
      <c r="AK327" s="441"/>
      <c r="AL327" s="437"/>
      <c r="AM327" s="437"/>
      <c r="AN327" s="437"/>
      <c r="AO327" s="442"/>
      <c r="AP327" s="365"/>
      <c r="AQ327" s="365"/>
    </row>
    <row r="328" spans="1:43" s="337" customFormat="1" ht="56.25" x14ac:dyDescent="0.2">
      <c r="A328" s="324"/>
      <c r="B328" s="324"/>
      <c r="C328" s="324"/>
      <c r="D328" s="324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9"/>
      <c r="P328" s="437"/>
      <c r="Q328" s="437"/>
      <c r="R328" s="437"/>
      <c r="S328" s="437"/>
      <c r="T328" s="437"/>
      <c r="U328" s="437"/>
      <c r="V328" s="437"/>
      <c r="W328" s="437"/>
      <c r="X328" s="437"/>
      <c r="Y328" s="439"/>
      <c r="Z328" s="437"/>
      <c r="AA328" s="440"/>
      <c r="AB328" s="437"/>
      <c r="AC328" s="437"/>
      <c r="AD328" s="437">
        <v>1</v>
      </c>
      <c r="AE328" s="437">
        <v>83</v>
      </c>
      <c r="AF328" s="443" t="s">
        <v>55</v>
      </c>
      <c r="AG328" s="443" t="s">
        <v>44</v>
      </c>
      <c r="AH328" s="441">
        <v>12.25</v>
      </c>
      <c r="AI328" s="437"/>
      <c r="AJ328" s="441"/>
      <c r="AK328" s="441">
        <v>12.25</v>
      </c>
      <c r="AL328" s="437"/>
      <c r="AM328" s="437">
        <v>30</v>
      </c>
      <c r="AN328" s="443" t="s">
        <v>53</v>
      </c>
      <c r="AO328" s="442"/>
      <c r="AP328" s="365">
        <v>29</v>
      </c>
      <c r="AQ328" s="365">
        <v>28</v>
      </c>
    </row>
    <row r="329" spans="1:43" s="1" customFormat="1" ht="22.5" customHeight="1" x14ac:dyDescent="0.2">
      <c r="E329" s="304"/>
      <c r="F329" s="304"/>
      <c r="G329" s="304"/>
      <c r="H329" s="304"/>
      <c r="I329" s="304"/>
      <c r="J329" s="304"/>
      <c r="K329" s="304"/>
      <c r="L329" s="304"/>
      <c r="M329" s="304"/>
      <c r="N329" s="304"/>
      <c r="O329" s="306"/>
      <c r="P329" s="345" t="s">
        <v>460</v>
      </c>
      <c r="Q329" s="346"/>
      <c r="R329" s="346"/>
      <c r="S329" s="346"/>
      <c r="T329" s="346"/>
      <c r="U329" s="346"/>
      <c r="V329" s="1012" t="str">
        <f>B338</f>
        <v>นาง</v>
      </c>
      <c r="W329" s="1012"/>
      <c r="X329" s="1013" t="str">
        <f>C338</f>
        <v>บัว</v>
      </c>
      <c r="Y329" s="1013"/>
      <c r="Z329" s="1013" t="str">
        <f>D338</f>
        <v>แก้วสระน้อย</v>
      </c>
      <c r="AA329" s="1013"/>
      <c r="AB329" s="1013"/>
      <c r="AC329" s="1014"/>
      <c r="AD329" s="345" t="s">
        <v>461</v>
      </c>
      <c r="AE329" s="730"/>
      <c r="AF329" s="346"/>
      <c r="AG329" s="745" t="str">
        <f>B338</f>
        <v>นาง</v>
      </c>
      <c r="AH329" s="731" t="str">
        <f>C338</f>
        <v>บัว</v>
      </c>
      <c r="AI329" s="346"/>
      <c r="AJ329" s="346" t="str">
        <f>D338</f>
        <v>แก้วสระน้อย</v>
      </c>
      <c r="AK329" s="346"/>
      <c r="AL329" s="346"/>
      <c r="AM329" s="346"/>
      <c r="AN329" s="347"/>
      <c r="AO329" s="753"/>
      <c r="AP329" s="308"/>
      <c r="AQ329" s="308"/>
    </row>
    <row r="330" spans="1:43" s="1" customFormat="1" ht="22.5" customHeight="1" x14ac:dyDescent="0.2">
      <c r="E330" s="304"/>
      <c r="F330" s="304"/>
      <c r="G330" s="304"/>
      <c r="H330" s="304"/>
      <c r="I330" s="304"/>
      <c r="J330" s="304"/>
      <c r="K330" s="304"/>
      <c r="L330" s="304"/>
      <c r="M330" s="304"/>
      <c r="N330" s="304"/>
      <c r="O330" s="306"/>
      <c r="P330" s="307" t="s">
        <v>462</v>
      </c>
      <c r="Q330" s="308"/>
      <c r="R330" s="308"/>
      <c r="S330" s="1007" t="str">
        <f>E338</f>
        <v>161</v>
      </c>
      <c r="T330" s="1008"/>
      <c r="U330" s="310" t="str">
        <f>F338</f>
        <v xml:space="preserve">หมู่ที่ </v>
      </c>
      <c r="V330" s="1009" t="str">
        <f>G338</f>
        <v>5</v>
      </c>
      <c r="W330" s="1009"/>
      <c r="X330" s="308"/>
      <c r="Y330" s="311"/>
      <c r="Z330" s="312" t="str">
        <f>H338</f>
        <v>ถนน</v>
      </c>
      <c r="AA330" s="313"/>
      <c r="AB330" s="308"/>
      <c r="AC330" s="309"/>
      <c r="AD330" s="307" t="s">
        <v>462</v>
      </c>
      <c r="AE330" s="728"/>
      <c r="AF330" s="728"/>
      <c r="AG330" s="314" t="str">
        <f>E338</f>
        <v>161</v>
      </c>
      <c r="AH330" s="308"/>
      <c r="AI330" s="315" t="str">
        <f>F338</f>
        <v xml:space="preserve">หมู่ที่ </v>
      </c>
      <c r="AJ330" s="727" t="str">
        <f>G338</f>
        <v>5</v>
      </c>
      <c r="AK330" s="308"/>
      <c r="AL330" s="315" t="str">
        <f>H338</f>
        <v>ถนน</v>
      </c>
      <c r="AM330" s="308"/>
      <c r="AN330" s="309"/>
      <c r="AO330" s="753"/>
      <c r="AP330" s="308"/>
      <c r="AQ330" s="308"/>
    </row>
    <row r="331" spans="1:43" s="1" customFormat="1" ht="22.5" customHeight="1" x14ac:dyDescent="0.2">
      <c r="E331" s="304"/>
      <c r="F331" s="304"/>
      <c r="G331" s="304"/>
      <c r="H331" s="304"/>
      <c r="I331" s="304"/>
      <c r="J331" s="304"/>
      <c r="K331" s="304"/>
      <c r="L331" s="304"/>
      <c r="M331" s="304"/>
      <c r="N331" s="304"/>
      <c r="O331" s="306"/>
      <c r="P331" s="307" t="s">
        <v>463</v>
      </c>
      <c r="Q331" s="308"/>
      <c r="R331" s="308"/>
      <c r="S331" s="308"/>
      <c r="T331" s="308"/>
      <c r="U331" s="1009" t="str">
        <f>I338</f>
        <v>ตำบลตะขบ</v>
      </c>
      <c r="V331" s="993"/>
      <c r="W331" s="993"/>
      <c r="X331" s="993"/>
      <c r="Y331" s="312"/>
      <c r="Z331" s="315" t="str">
        <f>J338</f>
        <v>อำเภอปักธงชัย</v>
      </c>
      <c r="AA331" s="313"/>
      <c r="AB331" s="308"/>
      <c r="AC331" s="308"/>
      <c r="AD331" s="307" t="s">
        <v>463</v>
      </c>
      <c r="AE331" s="728"/>
      <c r="AF331" s="308"/>
      <c r="AG331" s="308"/>
      <c r="AH331" s="308"/>
      <c r="AI331" s="315" t="str">
        <f>I338</f>
        <v>ตำบลตะขบ</v>
      </c>
      <c r="AJ331" s="308"/>
      <c r="AK331" s="308"/>
      <c r="AL331" s="315" t="str">
        <f>J338</f>
        <v>อำเภอปักธงชัย</v>
      </c>
      <c r="AM331" s="308"/>
      <c r="AN331" s="309"/>
      <c r="AO331" s="753"/>
      <c r="AP331" s="308"/>
      <c r="AQ331" s="308"/>
    </row>
    <row r="332" spans="1:43" s="1" customFormat="1" ht="22.5" customHeight="1" x14ac:dyDescent="0.2">
      <c r="E332" s="304"/>
      <c r="F332" s="304"/>
      <c r="G332" s="304"/>
      <c r="H332" s="304"/>
      <c r="I332" s="304"/>
      <c r="J332" s="304"/>
      <c r="K332" s="304"/>
      <c r="L332" s="304"/>
      <c r="M332" s="304"/>
      <c r="N332" s="304"/>
      <c r="O332" s="306"/>
      <c r="P332" s="316" t="str">
        <f>K338</f>
        <v>จังหวัดนครราชสีมา</v>
      </c>
      <c r="Q332" s="317"/>
      <c r="R332" s="317"/>
      <c r="S332" s="317"/>
      <c r="T332" s="317"/>
      <c r="U332" s="317" t="s">
        <v>464</v>
      </c>
      <c r="V332" s="317"/>
      <c r="W332" s="317"/>
      <c r="X332" s="317"/>
      <c r="Y332" s="318"/>
      <c r="Z332" s="317"/>
      <c r="AA332" s="319"/>
      <c r="AB332" s="317"/>
      <c r="AC332" s="317"/>
      <c r="AD332" s="316" t="str">
        <f>K338</f>
        <v>จังหวัดนครราชสีมา</v>
      </c>
      <c r="AE332" s="744"/>
      <c r="AF332" s="317"/>
      <c r="AG332" s="317"/>
      <c r="AH332" s="317"/>
      <c r="AI332" s="317" t="s">
        <v>464</v>
      </c>
      <c r="AJ332" s="317"/>
      <c r="AK332" s="317"/>
      <c r="AL332" s="317"/>
      <c r="AM332" s="317"/>
      <c r="AN332" s="320"/>
      <c r="AO332" s="753"/>
      <c r="AP332" s="317"/>
      <c r="AQ332" s="317"/>
    </row>
    <row r="333" spans="1:43" s="323" customFormat="1" ht="22.5" customHeight="1" x14ac:dyDescent="0.2">
      <c r="A333" s="753"/>
      <c r="B333" s="753"/>
      <c r="C333" s="753"/>
      <c r="D333" s="753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306"/>
      <c r="P333" s="1004" t="s">
        <v>5</v>
      </c>
      <c r="Q333" s="1005"/>
      <c r="R333" s="1005"/>
      <c r="S333" s="1005"/>
      <c r="T333" s="1005"/>
      <c r="U333" s="1005"/>
      <c r="V333" s="1005"/>
      <c r="W333" s="1005"/>
      <c r="X333" s="1005"/>
      <c r="Y333" s="1005"/>
      <c r="Z333" s="1005"/>
      <c r="AA333" s="1005"/>
      <c r="AB333" s="1005"/>
      <c r="AC333" s="1006"/>
      <c r="AD333" s="1004" t="s">
        <v>6</v>
      </c>
      <c r="AE333" s="1005"/>
      <c r="AF333" s="1005"/>
      <c r="AG333" s="1005"/>
      <c r="AH333" s="1005"/>
      <c r="AI333" s="1005"/>
      <c r="AJ333" s="1005"/>
      <c r="AK333" s="1005"/>
      <c r="AL333" s="1005"/>
      <c r="AM333" s="1005"/>
      <c r="AN333" s="1006"/>
      <c r="AO333" s="429"/>
    </row>
    <row r="334" spans="1:43" s="323" customFormat="1" ht="24.75" customHeight="1" x14ac:dyDescent="0.2">
      <c r="A334" s="753"/>
      <c r="B334" s="753"/>
      <c r="C334" s="753"/>
      <c r="D334" s="753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306"/>
      <c r="P334" s="995" t="s">
        <v>7</v>
      </c>
      <c r="Q334" s="995" t="s">
        <v>8</v>
      </c>
      <c r="R334" s="995" t="s">
        <v>9</v>
      </c>
      <c r="S334" s="1010" t="s">
        <v>10</v>
      </c>
      <c r="T334" s="1011"/>
      <c r="U334" s="995" t="s">
        <v>11</v>
      </c>
      <c r="V334" s="1004" t="s">
        <v>12</v>
      </c>
      <c r="W334" s="1005"/>
      <c r="X334" s="1006"/>
      <c r="Y334" s="1004" t="s">
        <v>13</v>
      </c>
      <c r="Z334" s="1005"/>
      <c r="AA334" s="1005"/>
      <c r="AB334" s="1005"/>
      <c r="AC334" s="1006"/>
      <c r="AD334" s="995" t="s">
        <v>7</v>
      </c>
      <c r="AE334" s="995" t="s">
        <v>14</v>
      </c>
      <c r="AF334" s="995" t="s">
        <v>15</v>
      </c>
      <c r="AG334" s="995" t="s">
        <v>16</v>
      </c>
      <c r="AH334" s="1021" t="s">
        <v>17</v>
      </c>
      <c r="AI334" s="1004" t="s">
        <v>18</v>
      </c>
      <c r="AJ334" s="1005"/>
      <c r="AK334" s="1005"/>
      <c r="AL334" s="1006"/>
      <c r="AM334" s="995" t="s">
        <v>19</v>
      </c>
      <c r="AN334" s="995" t="s">
        <v>20</v>
      </c>
      <c r="AO334" s="429"/>
      <c r="AP334" s="995" t="s">
        <v>19</v>
      </c>
      <c r="AQ334" s="995" t="s">
        <v>19</v>
      </c>
    </row>
    <row r="335" spans="1:43" s="323" customFormat="1" ht="24.75" customHeight="1" x14ac:dyDescent="0.2">
      <c r="A335" s="753"/>
      <c r="B335" s="753"/>
      <c r="C335" s="753"/>
      <c r="D335" s="753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306"/>
      <c r="P335" s="996"/>
      <c r="Q335" s="996"/>
      <c r="R335" s="996"/>
      <c r="S335" s="995" t="s">
        <v>21</v>
      </c>
      <c r="T335" s="995" t="s">
        <v>22</v>
      </c>
      <c r="U335" s="996"/>
      <c r="V335" s="1015" t="s">
        <v>23</v>
      </c>
      <c r="W335" s="1015" t="s">
        <v>24</v>
      </c>
      <c r="X335" s="1015" t="s">
        <v>25</v>
      </c>
      <c r="Y335" s="1018" t="s">
        <v>26</v>
      </c>
      <c r="Z335" s="995" t="s">
        <v>27</v>
      </c>
      <c r="AA335" s="995" t="s">
        <v>28</v>
      </c>
      <c r="AB335" s="995" t="s">
        <v>29</v>
      </c>
      <c r="AC335" s="995" t="s">
        <v>507</v>
      </c>
      <c r="AD335" s="996"/>
      <c r="AE335" s="996"/>
      <c r="AF335" s="996"/>
      <c r="AG335" s="996"/>
      <c r="AH335" s="1022"/>
      <c r="AI335" s="995" t="s">
        <v>31</v>
      </c>
      <c r="AJ335" s="998" t="s">
        <v>27</v>
      </c>
      <c r="AK335" s="1001" t="s">
        <v>28</v>
      </c>
      <c r="AL335" s="995" t="s">
        <v>29</v>
      </c>
      <c r="AM335" s="996"/>
      <c r="AN335" s="996"/>
      <c r="AO335" s="429"/>
      <c r="AP335" s="996"/>
      <c r="AQ335" s="996"/>
    </row>
    <row r="336" spans="1:43" s="323" customFormat="1" ht="48.75" customHeight="1" x14ac:dyDescent="0.2">
      <c r="A336" s="753"/>
      <c r="B336" s="753"/>
      <c r="C336" s="753"/>
      <c r="D336" s="753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306"/>
      <c r="P336" s="996"/>
      <c r="Q336" s="996"/>
      <c r="R336" s="996"/>
      <c r="S336" s="996"/>
      <c r="T336" s="996"/>
      <c r="U336" s="996"/>
      <c r="V336" s="1016"/>
      <c r="W336" s="1016"/>
      <c r="X336" s="1016"/>
      <c r="Y336" s="1019"/>
      <c r="Z336" s="996"/>
      <c r="AA336" s="996"/>
      <c r="AB336" s="996"/>
      <c r="AC336" s="996"/>
      <c r="AD336" s="996"/>
      <c r="AE336" s="996"/>
      <c r="AF336" s="996"/>
      <c r="AG336" s="996"/>
      <c r="AH336" s="1022"/>
      <c r="AI336" s="996"/>
      <c r="AJ336" s="999"/>
      <c r="AK336" s="1002"/>
      <c r="AL336" s="996"/>
      <c r="AM336" s="996"/>
      <c r="AN336" s="996"/>
      <c r="AO336" s="430"/>
      <c r="AP336" s="996"/>
      <c r="AQ336" s="996"/>
    </row>
    <row r="337" spans="1:43" s="323" customFormat="1" ht="38.25" customHeight="1" x14ac:dyDescent="0.2">
      <c r="A337" s="431" t="s">
        <v>465</v>
      </c>
      <c r="B337" s="432" t="s">
        <v>466</v>
      </c>
      <c r="C337" s="433" t="s">
        <v>467</v>
      </c>
      <c r="D337" s="433" t="s">
        <v>468</v>
      </c>
      <c r="E337" s="433" t="s">
        <v>469</v>
      </c>
      <c r="F337" s="433"/>
      <c r="G337" s="433" t="s">
        <v>470</v>
      </c>
      <c r="H337" s="433" t="s">
        <v>471</v>
      </c>
      <c r="I337" s="433" t="s">
        <v>472</v>
      </c>
      <c r="J337" s="433" t="s">
        <v>473</v>
      </c>
      <c r="K337" s="433" t="s">
        <v>474</v>
      </c>
      <c r="L337" s="433" t="s">
        <v>475</v>
      </c>
      <c r="M337" s="434" t="s">
        <v>476</v>
      </c>
      <c r="N337" s="434" t="s">
        <v>477</v>
      </c>
      <c r="O337" s="435" t="s">
        <v>478</v>
      </c>
      <c r="P337" s="997"/>
      <c r="Q337" s="997"/>
      <c r="R337" s="997"/>
      <c r="S337" s="997"/>
      <c r="T337" s="997"/>
      <c r="U337" s="997"/>
      <c r="V337" s="1017"/>
      <c r="W337" s="1017"/>
      <c r="X337" s="1017"/>
      <c r="Y337" s="1020"/>
      <c r="Z337" s="997"/>
      <c r="AA337" s="997"/>
      <c r="AB337" s="997"/>
      <c r="AC337" s="997"/>
      <c r="AD337" s="997"/>
      <c r="AE337" s="997"/>
      <c r="AF337" s="997"/>
      <c r="AG337" s="997"/>
      <c r="AH337" s="1023"/>
      <c r="AI337" s="997"/>
      <c r="AJ337" s="1000"/>
      <c r="AK337" s="1003"/>
      <c r="AL337" s="997"/>
      <c r="AM337" s="997"/>
      <c r="AN337" s="997"/>
      <c r="AO337" s="430"/>
      <c r="AP337" s="997"/>
      <c r="AQ337" s="997"/>
    </row>
    <row r="338" spans="1:43" s="337" customFormat="1" ht="25.5" customHeight="1" x14ac:dyDescent="0.2">
      <c r="A338" s="324"/>
      <c r="B338" s="324" t="s">
        <v>487</v>
      </c>
      <c r="C338" s="324" t="s">
        <v>547</v>
      </c>
      <c r="D338" s="324" t="s">
        <v>548</v>
      </c>
      <c r="E338" s="325" t="s">
        <v>549</v>
      </c>
      <c r="F338" s="325" t="s">
        <v>527</v>
      </c>
      <c r="G338" s="325" t="s">
        <v>528</v>
      </c>
      <c r="H338" s="433" t="s">
        <v>471</v>
      </c>
      <c r="I338" s="436" t="s">
        <v>483</v>
      </c>
      <c r="J338" s="436" t="s">
        <v>484</v>
      </c>
      <c r="K338" s="436" t="s">
        <v>485</v>
      </c>
      <c r="L338" s="436">
        <v>30150</v>
      </c>
      <c r="M338" s="325"/>
      <c r="N338" s="325"/>
      <c r="O338" s="329"/>
      <c r="P338" s="437">
        <v>39</v>
      </c>
      <c r="Q338" s="437" t="s">
        <v>39</v>
      </c>
      <c r="R338" s="437" t="s">
        <v>85</v>
      </c>
      <c r="S338" s="437"/>
      <c r="T338" s="437"/>
      <c r="U338" s="437" t="s">
        <v>69</v>
      </c>
      <c r="V338" s="437">
        <v>19</v>
      </c>
      <c r="W338" s="437">
        <v>2</v>
      </c>
      <c r="X338" s="444">
        <v>0</v>
      </c>
      <c r="Y338" s="439">
        <v>7598.13</v>
      </c>
      <c r="Z338" s="437"/>
      <c r="AA338" s="440">
        <v>1.87</v>
      </c>
      <c r="AB338" s="437"/>
      <c r="AC338" s="437"/>
      <c r="AD338" s="437"/>
      <c r="AE338" s="437"/>
      <c r="AF338" s="437"/>
      <c r="AG338" s="437"/>
      <c r="AH338" s="441"/>
      <c r="AI338" s="437"/>
      <c r="AJ338" s="441"/>
      <c r="AK338" s="441"/>
      <c r="AL338" s="437"/>
      <c r="AM338" s="437"/>
      <c r="AN338" s="437"/>
      <c r="AO338" s="442"/>
      <c r="AP338" s="365"/>
      <c r="AQ338" s="365"/>
    </row>
    <row r="339" spans="1:43" s="337" customFormat="1" ht="56.25" x14ac:dyDescent="0.2">
      <c r="A339" s="324"/>
      <c r="B339" s="324"/>
      <c r="C339" s="324"/>
      <c r="D339" s="324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9"/>
      <c r="P339" s="437"/>
      <c r="Q339" s="437"/>
      <c r="R339" s="437"/>
      <c r="S339" s="437"/>
      <c r="T339" s="437"/>
      <c r="U339" s="437"/>
      <c r="V339" s="437"/>
      <c r="W339" s="437"/>
      <c r="X339" s="437"/>
      <c r="Y339" s="439"/>
      <c r="Z339" s="437"/>
      <c r="AA339" s="440"/>
      <c r="AB339" s="437"/>
      <c r="AC339" s="437"/>
      <c r="AD339" s="437">
        <v>1</v>
      </c>
      <c r="AE339" s="437">
        <v>83</v>
      </c>
      <c r="AF339" s="443" t="s">
        <v>55</v>
      </c>
      <c r="AG339" s="443" t="s">
        <v>44</v>
      </c>
      <c r="AH339" s="441">
        <v>7.5</v>
      </c>
      <c r="AI339" s="437"/>
      <c r="AJ339" s="441"/>
      <c r="AK339" s="441">
        <v>7.5</v>
      </c>
      <c r="AL339" s="437"/>
      <c r="AM339" s="437">
        <v>50</v>
      </c>
      <c r="AN339" s="443" t="s">
        <v>53</v>
      </c>
      <c r="AO339" s="442"/>
      <c r="AP339" s="365">
        <v>49</v>
      </c>
      <c r="AQ339" s="365">
        <v>48</v>
      </c>
    </row>
    <row r="340" spans="1:43" s="1" customFormat="1" ht="22.5" customHeight="1" x14ac:dyDescent="0.2">
      <c r="E340" s="304"/>
      <c r="F340" s="304"/>
      <c r="G340" s="304"/>
      <c r="H340" s="304"/>
      <c r="I340" s="304"/>
      <c r="J340" s="304"/>
      <c r="K340" s="304"/>
      <c r="L340" s="304"/>
      <c r="M340" s="304"/>
      <c r="N340" s="304"/>
      <c r="O340" s="306"/>
      <c r="P340" s="345" t="s">
        <v>460</v>
      </c>
      <c r="Q340" s="346"/>
      <c r="R340" s="346"/>
      <c r="S340" s="346"/>
      <c r="T340" s="346"/>
      <c r="U340" s="346"/>
      <c r="V340" s="1012" t="str">
        <f>B349</f>
        <v>นาย</v>
      </c>
      <c r="W340" s="1012"/>
      <c r="X340" s="1013" t="str">
        <f>C349</f>
        <v>บุญส่ง</v>
      </c>
      <c r="Y340" s="1013"/>
      <c r="Z340" s="1013" t="str">
        <f>D349</f>
        <v>เกษียนพรมราช</v>
      </c>
      <c r="AA340" s="1013"/>
      <c r="AB340" s="1013"/>
      <c r="AC340" s="1014"/>
      <c r="AD340" s="345" t="s">
        <v>461</v>
      </c>
      <c r="AE340" s="730"/>
      <c r="AF340" s="346"/>
      <c r="AG340" s="745" t="str">
        <f>B349</f>
        <v>นาย</v>
      </c>
      <c r="AH340" s="731" t="str">
        <f>C349</f>
        <v>บุญส่ง</v>
      </c>
      <c r="AI340" s="346"/>
      <c r="AJ340" s="346" t="str">
        <f>D349</f>
        <v>เกษียนพรมราช</v>
      </c>
      <c r="AK340" s="346"/>
      <c r="AL340" s="346"/>
      <c r="AM340" s="346"/>
      <c r="AN340" s="347"/>
      <c r="AO340" s="753"/>
      <c r="AP340" s="308"/>
      <c r="AQ340" s="308"/>
    </row>
    <row r="341" spans="1:43" s="1" customFormat="1" ht="22.5" customHeight="1" x14ac:dyDescent="0.2">
      <c r="E341" s="304"/>
      <c r="F341" s="304"/>
      <c r="G341" s="304"/>
      <c r="H341" s="304"/>
      <c r="I341" s="304"/>
      <c r="J341" s="304"/>
      <c r="K341" s="304"/>
      <c r="L341" s="304"/>
      <c r="M341" s="304"/>
      <c r="N341" s="304"/>
      <c r="O341" s="306"/>
      <c r="P341" s="307" t="s">
        <v>462</v>
      </c>
      <c r="Q341" s="308"/>
      <c r="R341" s="308"/>
      <c r="S341" s="1007" t="str">
        <f>E349</f>
        <v>174</v>
      </c>
      <c r="T341" s="1008"/>
      <c r="U341" s="310" t="str">
        <f>F349</f>
        <v xml:space="preserve">หมู่ที่ </v>
      </c>
      <c r="V341" s="1009" t="str">
        <f>G349</f>
        <v>5</v>
      </c>
      <c r="W341" s="1009"/>
      <c r="X341" s="308"/>
      <c r="Y341" s="311"/>
      <c r="Z341" s="312" t="str">
        <f>H349</f>
        <v>ถนน</v>
      </c>
      <c r="AA341" s="313"/>
      <c r="AB341" s="308"/>
      <c r="AC341" s="309"/>
      <c r="AD341" s="307" t="s">
        <v>462</v>
      </c>
      <c r="AE341" s="728"/>
      <c r="AF341" s="728"/>
      <c r="AG341" s="314" t="str">
        <f>E349</f>
        <v>174</v>
      </c>
      <c r="AH341" s="308"/>
      <c r="AI341" s="315" t="str">
        <f>F349</f>
        <v xml:space="preserve">หมู่ที่ </v>
      </c>
      <c r="AJ341" s="727" t="str">
        <f>G349</f>
        <v>5</v>
      </c>
      <c r="AK341" s="308"/>
      <c r="AL341" s="315" t="str">
        <f>H349</f>
        <v>ถนน</v>
      </c>
      <c r="AM341" s="308"/>
      <c r="AN341" s="309"/>
      <c r="AO341" s="753"/>
      <c r="AP341" s="308"/>
      <c r="AQ341" s="308"/>
    </row>
    <row r="342" spans="1:43" s="1" customFormat="1" ht="22.5" customHeight="1" x14ac:dyDescent="0.2">
      <c r="E342" s="304"/>
      <c r="F342" s="304"/>
      <c r="G342" s="304"/>
      <c r="H342" s="304"/>
      <c r="I342" s="304"/>
      <c r="J342" s="304"/>
      <c r="K342" s="304"/>
      <c r="L342" s="304"/>
      <c r="M342" s="304"/>
      <c r="N342" s="304"/>
      <c r="O342" s="306"/>
      <c r="P342" s="307" t="s">
        <v>463</v>
      </c>
      <c r="Q342" s="308"/>
      <c r="R342" s="308"/>
      <c r="S342" s="308"/>
      <c r="T342" s="308"/>
      <c r="U342" s="1009" t="str">
        <f>I349</f>
        <v>ตำบลตะขบ</v>
      </c>
      <c r="V342" s="993"/>
      <c r="W342" s="993"/>
      <c r="X342" s="993"/>
      <c r="Y342" s="312"/>
      <c r="Z342" s="315" t="str">
        <f>J349</f>
        <v>อำเภอปักธงชัย</v>
      </c>
      <c r="AA342" s="313"/>
      <c r="AB342" s="308"/>
      <c r="AC342" s="308"/>
      <c r="AD342" s="307" t="s">
        <v>463</v>
      </c>
      <c r="AE342" s="728"/>
      <c r="AF342" s="308"/>
      <c r="AG342" s="308"/>
      <c r="AH342" s="308"/>
      <c r="AI342" s="315" t="str">
        <f>I349</f>
        <v>ตำบลตะขบ</v>
      </c>
      <c r="AJ342" s="308"/>
      <c r="AK342" s="308"/>
      <c r="AL342" s="315" t="str">
        <f>J349</f>
        <v>อำเภอปักธงชัย</v>
      </c>
      <c r="AM342" s="308"/>
      <c r="AN342" s="309"/>
      <c r="AO342" s="753"/>
      <c r="AP342" s="308"/>
      <c r="AQ342" s="308"/>
    </row>
    <row r="343" spans="1:43" s="1" customFormat="1" ht="22.5" customHeight="1" x14ac:dyDescent="0.2">
      <c r="E343" s="304"/>
      <c r="F343" s="304"/>
      <c r="G343" s="304"/>
      <c r="H343" s="304"/>
      <c r="I343" s="304"/>
      <c r="J343" s="304"/>
      <c r="K343" s="304"/>
      <c r="L343" s="304"/>
      <c r="M343" s="304"/>
      <c r="N343" s="304"/>
      <c r="O343" s="306"/>
      <c r="P343" s="316" t="str">
        <f>K349</f>
        <v>จังหวัดนครราชสีมา</v>
      </c>
      <c r="Q343" s="317"/>
      <c r="R343" s="317"/>
      <c r="S343" s="317"/>
      <c r="T343" s="317"/>
      <c r="U343" s="317" t="s">
        <v>464</v>
      </c>
      <c r="V343" s="317"/>
      <c r="W343" s="317"/>
      <c r="X343" s="317"/>
      <c r="Y343" s="318"/>
      <c r="Z343" s="317"/>
      <c r="AA343" s="319"/>
      <c r="AB343" s="317"/>
      <c r="AC343" s="317"/>
      <c r="AD343" s="316" t="str">
        <f>K349</f>
        <v>จังหวัดนครราชสีมา</v>
      </c>
      <c r="AE343" s="744"/>
      <c r="AF343" s="317"/>
      <c r="AG343" s="317"/>
      <c r="AH343" s="317"/>
      <c r="AI343" s="317" t="s">
        <v>464</v>
      </c>
      <c r="AJ343" s="317"/>
      <c r="AK343" s="317"/>
      <c r="AL343" s="317"/>
      <c r="AM343" s="317"/>
      <c r="AN343" s="320"/>
      <c r="AO343" s="753"/>
      <c r="AP343" s="317"/>
      <c r="AQ343" s="317"/>
    </row>
    <row r="344" spans="1:43" s="323" customFormat="1" ht="22.5" customHeight="1" x14ac:dyDescent="0.2">
      <c r="A344" s="753"/>
      <c r="B344" s="753"/>
      <c r="C344" s="753"/>
      <c r="D344" s="753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306"/>
      <c r="P344" s="1004" t="s">
        <v>5</v>
      </c>
      <c r="Q344" s="1005"/>
      <c r="R344" s="1005"/>
      <c r="S344" s="1005"/>
      <c r="T344" s="1005"/>
      <c r="U344" s="1005"/>
      <c r="V344" s="1005"/>
      <c r="W344" s="1005"/>
      <c r="X344" s="1005"/>
      <c r="Y344" s="1005"/>
      <c r="Z344" s="1005"/>
      <c r="AA344" s="1005"/>
      <c r="AB344" s="1005"/>
      <c r="AC344" s="1006"/>
      <c r="AD344" s="1004" t="s">
        <v>6</v>
      </c>
      <c r="AE344" s="1005"/>
      <c r="AF344" s="1005"/>
      <c r="AG344" s="1005"/>
      <c r="AH344" s="1005"/>
      <c r="AI344" s="1005"/>
      <c r="AJ344" s="1005"/>
      <c r="AK344" s="1005"/>
      <c r="AL344" s="1005"/>
      <c r="AM344" s="1005"/>
      <c r="AN344" s="1006"/>
      <c r="AO344" s="429"/>
    </row>
    <row r="345" spans="1:43" s="323" customFormat="1" ht="24.75" customHeight="1" x14ac:dyDescent="0.2">
      <c r="A345" s="753"/>
      <c r="B345" s="753"/>
      <c r="C345" s="753"/>
      <c r="D345" s="753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306"/>
      <c r="P345" s="995" t="s">
        <v>7</v>
      </c>
      <c r="Q345" s="995" t="s">
        <v>8</v>
      </c>
      <c r="R345" s="995" t="s">
        <v>9</v>
      </c>
      <c r="S345" s="1010" t="s">
        <v>10</v>
      </c>
      <c r="T345" s="1011"/>
      <c r="U345" s="995" t="s">
        <v>11</v>
      </c>
      <c r="V345" s="1004" t="s">
        <v>12</v>
      </c>
      <c r="W345" s="1005"/>
      <c r="X345" s="1006"/>
      <c r="Y345" s="1004" t="s">
        <v>13</v>
      </c>
      <c r="Z345" s="1005"/>
      <c r="AA345" s="1005"/>
      <c r="AB345" s="1005"/>
      <c r="AC345" s="1006"/>
      <c r="AD345" s="995" t="s">
        <v>7</v>
      </c>
      <c r="AE345" s="995" t="s">
        <v>14</v>
      </c>
      <c r="AF345" s="995" t="s">
        <v>15</v>
      </c>
      <c r="AG345" s="995" t="s">
        <v>16</v>
      </c>
      <c r="AH345" s="1021" t="s">
        <v>17</v>
      </c>
      <c r="AI345" s="1004" t="s">
        <v>18</v>
      </c>
      <c r="AJ345" s="1005"/>
      <c r="AK345" s="1005"/>
      <c r="AL345" s="1006"/>
      <c r="AM345" s="995" t="s">
        <v>19</v>
      </c>
      <c r="AN345" s="995" t="s">
        <v>20</v>
      </c>
      <c r="AO345" s="429"/>
      <c r="AP345" s="995" t="s">
        <v>19</v>
      </c>
      <c r="AQ345" s="995" t="s">
        <v>19</v>
      </c>
    </row>
    <row r="346" spans="1:43" s="323" customFormat="1" ht="24.75" customHeight="1" x14ac:dyDescent="0.2">
      <c r="A346" s="753"/>
      <c r="B346" s="753"/>
      <c r="C346" s="753"/>
      <c r="D346" s="753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306"/>
      <c r="P346" s="996"/>
      <c r="Q346" s="996"/>
      <c r="R346" s="996"/>
      <c r="S346" s="995" t="s">
        <v>21</v>
      </c>
      <c r="T346" s="995" t="s">
        <v>22</v>
      </c>
      <c r="U346" s="996"/>
      <c r="V346" s="1015" t="s">
        <v>23</v>
      </c>
      <c r="W346" s="1015" t="s">
        <v>24</v>
      </c>
      <c r="X346" s="1015" t="s">
        <v>25</v>
      </c>
      <c r="Y346" s="1018" t="s">
        <v>26</v>
      </c>
      <c r="Z346" s="995" t="s">
        <v>27</v>
      </c>
      <c r="AA346" s="995" t="s">
        <v>28</v>
      </c>
      <c r="AB346" s="995" t="s">
        <v>29</v>
      </c>
      <c r="AC346" s="995" t="s">
        <v>507</v>
      </c>
      <c r="AD346" s="996"/>
      <c r="AE346" s="996"/>
      <c r="AF346" s="996"/>
      <c r="AG346" s="996"/>
      <c r="AH346" s="1022"/>
      <c r="AI346" s="995" t="s">
        <v>31</v>
      </c>
      <c r="AJ346" s="998" t="s">
        <v>27</v>
      </c>
      <c r="AK346" s="1001" t="s">
        <v>28</v>
      </c>
      <c r="AL346" s="995" t="s">
        <v>29</v>
      </c>
      <c r="AM346" s="996"/>
      <c r="AN346" s="996"/>
      <c r="AO346" s="429"/>
      <c r="AP346" s="996"/>
      <c r="AQ346" s="996"/>
    </row>
    <row r="347" spans="1:43" s="323" customFormat="1" ht="48.75" customHeight="1" x14ac:dyDescent="0.2">
      <c r="A347" s="753"/>
      <c r="B347" s="753"/>
      <c r="C347" s="753"/>
      <c r="D347" s="753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306"/>
      <c r="P347" s="996"/>
      <c r="Q347" s="996"/>
      <c r="R347" s="996"/>
      <c r="S347" s="996"/>
      <c r="T347" s="996"/>
      <c r="U347" s="996"/>
      <c r="V347" s="1016"/>
      <c r="W347" s="1016"/>
      <c r="X347" s="1016"/>
      <c r="Y347" s="1019"/>
      <c r="Z347" s="996"/>
      <c r="AA347" s="996"/>
      <c r="AB347" s="996"/>
      <c r="AC347" s="996"/>
      <c r="AD347" s="996"/>
      <c r="AE347" s="996"/>
      <c r="AF347" s="996"/>
      <c r="AG347" s="996"/>
      <c r="AH347" s="1022"/>
      <c r="AI347" s="996"/>
      <c r="AJ347" s="999"/>
      <c r="AK347" s="1002"/>
      <c r="AL347" s="996"/>
      <c r="AM347" s="996"/>
      <c r="AN347" s="996"/>
      <c r="AO347" s="430"/>
      <c r="AP347" s="996"/>
      <c r="AQ347" s="996"/>
    </row>
    <row r="348" spans="1:43" s="323" customFormat="1" ht="38.25" customHeight="1" x14ac:dyDescent="0.2">
      <c r="A348" s="431" t="s">
        <v>465</v>
      </c>
      <c r="B348" s="432" t="s">
        <v>466</v>
      </c>
      <c r="C348" s="433" t="s">
        <v>467</v>
      </c>
      <c r="D348" s="433" t="s">
        <v>468</v>
      </c>
      <c r="E348" s="433" t="s">
        <v>469</v>
      </c>
      <c r="F348" s="433"/>
      <c r="G348" s="433" t="s">
        <v>470</v>
      </c>
      <c r="H348" s="433" t="s">
        <v>471</v>
      </c>
      <c r="I348" s="433" t="s">
        <v>472</v>
      </c>
      <c r="J348" s="433" t="s">
        <v>473</v>
      </c>
      <c r="K348" s="433" t="s">
        <v>474</v>
      </c>
      <c r="L348" s="433" t="s">
        <v>475</v>
      </c>
      <c r="M348" s="434" t="s">
        <v>476</v>
      </c>
      <c r="N348" s="434" t="s">
        <v>477</v>
      </c>
      <c r="O348" s="435" t="s">
        <v>478</v>
      </c>
      <c r="P348" s="997"/>
      <c r="Q348" s="997"/>
      <c r="R348" s="997"/>
      <c r="S348" s="997"/>
      <c r="T348" s="997"/>
      <c r="U348" s="997"/>
      <c r="V348" s="1017"/>
      <c r="W348" s="1017"/>
      <c r="X348" s="1017"/>
      <c r="Y348" s="1020"/>
      <c r="Z348" s="997"/>
      <c r="AA348" s="997"/>
      <c r="AB348" s="997"/>
      <c r="AC348" s="997"/>
      <c r="AD348" s="997"/>
      <c r="AE348" s="997"/>
      <c r="AF348" s="997"/>
      <c r="AG348" s="997"/>
      <c r="AH348" s="1023"/>
      <c r="AI348" s="997"/>
      <c r="AJ348" s="1000"/>
      <c r="AK348" s="1003"/>
      <c r="AL348" s="997"/>
      <c r="AM348" s="997"/>
      <c r="AN348" s="997"/>
      <c r="AO348" s="430"/>
      <c r="AP348" s="997"/>
      <c r="AQ348" s="997"/>
    </row>
    <row r="349" spans="1:43" s="337" customFormat="1" ht="25.5" customHeight="1" x14ac:dyDescent="0.2">
      <c r="A349" s="324"/>
      <c r="B349" s="324" t="s">
        <v>479</v>
      </c>
      <c r="C349" s="324" t="s">
        <v>550</v>
      </c>
      <c r="D349" s="324" t="s">
        <v>551</v>
      </c>
      <c r="E349" s="325" t="s">
        <v>552</v>
      </c>
      <c r="F349" s="325" t="s">
        <v>527</v>
      </c>
      <c r="G349" s="325" t="s">
        <v>528</v>
      </c>
      <c r="H349" s="433" t="s">
        <v>471</v>
      </c>
      <c r="I349" s="436" t="s">
        <v>483</v>
      </c>
      <c r="J349" s="436" t="s">
        <v>484</v>
      </c>
      <c r="K349" s="436" t="s">
        <v>485</v>
      </c>
      <c r="L349" s="436">
        <v>30150</v>
      </c>
      <c r="M349" s="325"/>
      <c r="N349" s="325"/>
      <c r="O349" s="329"/>
      <c r="P349" s="437">
        <v>40</v>
      </c>
      <c r="Q349" s="437" t="s">
        <v>68</v>
      </c>
      <c r="R349" s="437"/>
      <c r="S349" s="437"/>
      <c r="T349" s="437"/>
      <c r="U349" s="437" t="s">
        <v>69</v>
      </c>
      <c r="V349" s="437">
        <v>0</v>
      </c>
      <c r="W349" s="437">
        <v>0</v>
      </c>
      <c r="X349" s="444">
        <v>3.12</v>
      </c>
      <c r="Y349" s="439"/>
      <c r="Z349" s="437"/>
      <c r="AA349" s="440">
        <v>3.12</v>
      </c>
      <c r="AB349" s="437" t="s">
        <v>86</v>
      </c>
      <c r="AC349" s="437"/>
      <c r="AD349" s="437"/>
      <c r="AE349" s="437"/>
      <c r="AF349" s="437"/>
      <c r="AG349" s="437"/>
      <c r="AH349" s="441"/>
      <c r="AI349" s="437"/>
      <c r="AJ349" s="441"/>
      <c r="AK349" s="441"/>
      <c r="AL349" s="437"/>
      <c r="AM349" s="437"/>
      <c r="AN349" s="437"/>
      <c r="AO349" s="442"/>
      <c r="AP349" s="365"/>
      <c r="AQ349" s="365"/>
    </row>
    <row r="350" spans="1:43" s="337" customFormat="1" ht="86.25" customHeight="1" x14ac:dyDescent="0.2">
      <c r="A350" s="324"/>
      <c r="B350" s="324"/>
      <c r="C350" s="324"/>
      <c r="D350" s="324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9"/>
      <c r="P350" s="437"/>
      <c r="Q350" s="437"/>
      <c r="R350" s="437"/>
      <c r="S350" s="437"/>
      <c r="T350" s="437"/>
      <c r="U350" s="437"/>
      <c r="V350" s="437"/>
      <c r="W350" s="437"/>
      <c r="X350" s="437"/>
      <c r="Y350" s="439"/>
      <c r="Z350" s="437"/>
      <c r="AA350" s="440"/>
      <c r="AB350" s="437"/>
      <c r="AC350" s="437"/>
      <c r="AD350" s="437">
        <v>1</v>
      </c>
      <c r="AE350" s="437">
        <v>83</v>
      </c>
      <c r="AF350" s="443" t="s">
        <v>55</v>
      </c>
      <c r="AG350" s="443" t="s">
        <v>44</v>
      </c>
      <c r="AH350" s="441">
        <v>12.25</v>
      </c>
      <c r="AI350" s="437"/>
      <c r="AJ350" s="441"/>
      <c r="AK350" s="441">
        <v>12.25</v>
      </c>
      <c r="AL350" s="437"/>
      <c r="AM350" s="437">
        <v>50</v>
      </c>
      <c r="AN350" s="443" t="s">
        <v>53</v>
      </c>
      <c r="AO350" s="442"/>
      <c r="AP350" s="365">
        <v>49</v>
      </c>
      <c r="AQ350" s="365">
        <v>48</v>
      </c>
    </row>
    <row r="351" spans="1:43" s="487" customFormat="1" ht="22.5" customHeight="1" x14ac:dyDescent="0.55000000000000004">
      <c r="E351" s="488"/>
      <c r="F351" s="489"/>
      <c r="G351" s="489"/>
      <c r="H351" s="489"/>
      <c r="I351" s="489"/>
      <c r="J351" s="489"/>
      <c r="K351" s="489"/>
      <c r="L351" s="489"/>
      <c r="M351" s="489"/>
      <c r="N351" s="489"/>
      <c r="O351" s="490"/>
      <c r="P351" s="345" t="s">
        <v>460</v>
      </c>
      <c r="Q351" s="346"/>
      <c r="R351" s="346"/>
      <c r="S351" s="346"/>
      <c r="T351" s="346"/>
      <c r="U351" s="346"/>
      <c r="V351" s="1012" t="str">
        <f>B360</f>
        <v>นาง</v>
      </c>
      <c r="W351" s="1012"/>
      <c r="X351" s="1013" t="str">
        <f>C360</f>
        <v xml:space="preserve">รัตนา  </v>
      </c>
      <c r="Y351" s="1013"/>
      <c r="Z351" s="1013" t="str">
        <f>D360</f>
        <v>เฉิดไธสง</v>
      </c>
      <c r="AA351" s="1013"/>
      <c r="AB351" s="1013"/>
      <c r="AC351" s="1014"/>
      <c r="AD351" s="345" t="s">
        <v>461</v>
      </c>
      <c r="AE351" s="730"/>
      <c r="AF351" s="346"/>
      <c r="AG351" s="745" t="str">
        <f>B360</f>
        <v>นาง</v>
      </c>
      <c r="AH351" s="491" t="str">
        <f>C360</f>
        <v xml:space="preserve">รัตนา  </v>
      </c>
      <c r="AI351" s="346"/>
      <c r="AJ351" s="346" t="str">
        <f>D360</f>
        <v>เฉิดไธสง</v>
      </c>
      <c r="AK351" s="346"/>
      <c r="AL351" s="346"/>
      <c r="AM351" s="346"/>
      <c r="AN351" s="347"/>
      <c r="AO351" s="492"/>
      <c r="AP351" s="308"/>
      <c r="AQ351" s="308"/>
    </row>
    <row r="352" spans="1:43" s="487" customFormat="1" ht="22.5" customHeight="1" x14ac:dyDescent="0.55000000000000004">
      <c r="E352" s="488"/>
      <c r="F352" s="489"/>
      <c r="G352" s="489"/>
      <c r="H352" s="489"/>
      <c r="I352" s="489"/>
      <c r="J352" s="489"/>
      <c r="K352" s="489"/>
      <c r="L352" s="489"/>
      <c r="M352" s="489"/>
      <c r="N352" s="489"/>
      <c r="O352" s="490"/>
      <c r="P352" s="307" t="s">
        <v>462</v>
      </c>
      <c r="Q352" s="308"/>
      <c r="R352" s="308"/>
      <c r="S352" s="1007">
        <f>E360</f>
        <v>6</v>
      </c>
      <c r="T352" s="1008"/>
      <c r="U352" s="310" t="str">
        <f>F360</f>
        <v>หมูที่</v>
      </c>
      <c r="V352" s="1009">
        <f>G360</f>
        <v>6</v>
      </c>
      <c r="W352" s="1009"/>
      <c r="X352" s="308"/>
      <c r="Y352" s="311"/>
      <c r="Z352" s="312" t="str">
        <f>H360</f>
        <v>ถนน</v>
      </c>
      <c r="AA352" s="313"/>
      <c r="AB352" s="308"/>
      <c r="AC352" s="309"/>
      <c r="AD352" s="307" t="s">
        <v>462</v>
      </c>
      <c r="AE352" s="728"/>
      <c r="AF352" s="728"/>
      <c r="AG352" s="314">
        <f>E360</f>
        <v>6</v>
      </c>
      <c r="AH352" s="314"/>
      <c r="AI352" s="315" t="str">
        <f>F360</f>
        <v>หมูที่</v>
      </c>
      <c r="AJ352" s="727">
        <f>G360</f>
        <v>6</v>
      </c>
      <c r="AK352" s="308"/>
      <c r="AL352" s="315" t="str">
        <f>H360</f>
        <v>ถนน</v>
      </c>
      <c r="AM352" s="308"/>
      <c r="AN352" s="309"/>
      <c r="AO352" s="492"/>
      <c r="AP352" s="308"/>
      <c r="AQ352" s="308"/>
    </row>
    <row r="353" spans="1:43" s="487" customFormat="1" ht="22.5" customHeight="1" x14ac:dyDescent="0.55000000000000004">
      <c r="E353" s="488"/>
      <c r="F353" s="489"/>
      <c r="G353" s="489"/>
      <c r="H353" s="489"/>
      <c r="I353" s="489"/>
      <c r="J353" s="489"/>
      <c r="K353" s="489"/>
      <c r="L353" s="489"/>
      <c r="M353" s="489"/>
      <c r="N353" s="489"/>
      <c r="O353" s="490"/>
      <c r="P353" s="307" t="s">
        <v>463</v>
      </c>
      <c r="Q353" s="308"/>
      <c r="R353" s="308"/>
      <c r="S353" s="308"/>
      <c r="T353" s="308"/>
      <c r="U353" s="1009" t="str">
        <f>I360</f>
        <v>ตำบลตะขบ</v>
      </c>
      <c r="V353" s="993"/>
      <c r="W353" s="993"/>
      <c r="X353" s="993"/>
      <c r="Y353" s="312"/>
      <c r="Z353" s="315" t="str">
        <f>J360</f>
        <v>อำเภอปักธงชัย</v>
      </c>
      <c r="AA353" s="313"/>
      <c r="AB353" s="308"/>
      <c r="AC353" s="308"/>
      <c r="AD353" s="307" t="s">
        <v>463</v>
      </c>
      <c r="AE353" s="728"/>
      <c r="AF353" s="308"/>
      <c r="AG353" s="308"/>
      <c r="AH353" s="314"/>
      <c r="AI353" s="315" t="str">
        <f>I360</f>
        <v>ตำบลตะขบ</v>
      </c>
      <c r="AJ353" s="308"/>
      <c r="AK353" s="308"/>
      <c r="AL353" s="315" t="str">
        <f>J360</f>
        <v>อำเภอปักธงชัย</v>
      </c>
      <c r="AM353" s="308"/>
      <c r="AN353" s="309"/>
      <c r="AO353" s="492"/>
      <c r="AP353" s="308"/>
      <c r="AQ353" s="308"/>
    </row>
    <row r="354" spans="1:43" s="487" customFormat="1" ht="22.5" customHeight="1" x14ac:dyDescent="0.55000000000000004">
      <c r="E354" s="488"/>
      <c r="F354" s="489"/>
      <c r="G354" s="489"/>
      <c r="H354" s="489"/>
      <c r="I354" s="489"/>
      <c r="J354" s="489"/>
      <c r="K354" s="489"/>
      <c r="L354" s="489"/>
      <c r="M354" s="489"/>
      <c r="N354" s="489"/>
      <c r="O354" s="490"/>
      <c r="P354" s="316" t="str">
        <f>K360</f>
        <v>จังหวัดนครราชสีมา</v>
      </c>
      <c r="Q354" s="317"/>
      <c r="R354" s="317"/>
      <c r="S354" s="317"/>
      <c r="T354" s="317"/>
      <c r="U354" s="317" t="s">
        <v>464</v>
      </c>
      <c r="V354" s="317"/>
      <c r="W354" s="317"/>
      <c r="X354" s="317"/>
      <c r="Y354" s="318"/>
      <c r="Z354" s="317"/>
      <c r="AA354" s="319"/>
      <c r="AB354" s="317"/>
      <c r="AC354" s="317"/>
      <c r="AD354" s="316" t="str">
        <f>K360</f>
        <v>จังหวัดนครราชสีมา</v>
      </c>
      <c r="AE354" s="744"/>
      <c r="AF354" s="317"/>
      <c r="AG354" s="317"/>
      <c r="AH354" s="493"/>
      <c r="AI354" s="317" t="s">
        <v>464</v>
      </c>
      <c r="AJ354" s="317"/>
      <c r="AK354" s="317"/>
      <c r="AL354" s="317"/>
      <c r="AM354" s="317"/>
      <c r="AN354" s="320"/>
      <c r="AO354" s="492"/>
      <c r="AP354" s="317"/>
      <c r="AQ354" s="317"/>
    </row>
    <row r="355" spans="1:43" s="487" customFormat="1" ht="22.5" customHeight="1" x14ac:dyDescent="0.55000000000000004">
      <c r="A355" s="492"/>
      <c r="B355" s="492"/>
      <c r="C355" s="492"/>
      <c r="D355" s="492"/>
      <c r="E355" s="494"/>
      <c r="F355" s="495"/>
      <c r="G355" s="495"/>
      <c r="H355" s="495"/>
      <c r="I355" s="495"/>
      <c r="J355" s="495"/>
      <c r="K355" s="495"/>
      <c r="L355" s="495"/>
      <c r="M355" s="495"/>
      <c r="N355" s="495"/>
      <c r="O355" s="490"/>
      <c r="P355" s="1004" t="s">
        <v>5</v>
      </c>
      <c r="Q355" s="1005"/>
      <c r="R355" s="1005"/>
      <c r="S355" s="1005"/>
      <c r="T355" s="1005"/>
      <c r="U355" s="1005"/>
      <c r="V355" s="1005"/>
      <c r="W355" s="1005"/>
      <c r="X355" s="1005"/>
      <c r="Y355" s="1005"/>
      <c r="Z355" s="1005"/>
      <c r="AA355" s="1005"/>
      <c r="AB355" s="1005"/>
      <c r="AC355" s="1006"/>
      <c r="AD355" s="1004" t="s">
        <v>6</v>
      </c>
      <c r="AE355" s="1005"/>
      <c r="AF355" s="1005"/>
      <c r="AG355" s="1005"/>
      <c r="AH355" s="1005"/>
      <c r="AI355" s="1005"/>
      <c r="AJ355" s="1005"/>
      <c r="AK355" s="1005"/>
      <c r="AL355" s="1005"/>
      <c r="AM355" s="1005"/>
      <c r="AN355" s="1006"/>
      <c r="AO355" s="492"/>
    </row>
    <row r="356" spans="1:43" s="487" customFormat="1" ht="24.75" customHeight="1" x14ac:dyDescent="0.55000000000000004">
      <c r="A356" s="492"/>
      <c r="B356" s="492"/>
      <c r="C356" s="492"/>
      <c r="D356" s="492"/>
      <c r="E356" s="494"/>
      <c r="F356" s="495"/>
      <c r="G356" s="495"/>
      <c r="H356" s="495"/>
      <c r="I356" s="495"/>
      <c r="J356" s="495"/>
      <c r="K356" s="495"/>
      <c r="L356" s="495"/>
      <c r="M356" s="495"/>
      <c r="N356" s="495"/>
      <c r="O356" s="490"/>
      <c r="P356" s="995" t="s">
        <v>7</v>
      </c>
      <c r="Q356" s="995" t="s">
        <v>8</v>
      </c>
      <c r="R356" s="995" t="s">
        <v>9</v>
      </c>
      <c r="S356" s="1010" t="s">
        <v>10</v>
      </c>
      <c r="T356" s="1011"/>
      <c r="U356" s="995" t="s">
        <v>11</v>
      </c>
      <c r="V356" s="1004" t="s">
        <v>12</v>
      </c>
      <c r="W356" s="1005"/>
      <c r="X356" s="1006"/>
      <c r="Y356" s="1004" t="s">
        <v>13</v>
      </c>
      <c r="Z356" s="1005"/>
      <c r="AA356" s="1005"/>
      <c r="AB356" s="1005"/>
      <c r="AC356" s="1006"/>
      <c r="AD356" s="995" t="s">
        <v>7</v>
      </c>
      <c r="AE356" s="995" t="s">
        <v>14</v>
      </c>
      <c r="AF356" s="995" t="s">
        <v>15</v>
      </c>
      <c r="AG356" s="995" t="s">
        <v>16</v>
      </c>
      <c r="AH356" s="1039" t="s">
        <v>17</v>
      </c>
      <c r="AI356" s="1004" t="s">
        <v>18</v>
      </c>
      <c r="AJ356" s="1005"/>
      <c r="AK356" s="1005"/>
      <c r="AL356" s="1006"/>
      <c r="AM356" s="995" t="s">
        <v>19</v>
      </c>
      <c r="AN356" s="995" t="s">
        <v>20</v>
      </c>
      <c r="AO356" s="492"/>
      <c r="AP356" s="995" t="s">
        <v>19</v>
      </c>
      <c r="AQ356" s="995" t="s">
        <v>19</v>
      </c>
    </row>
    <row r="357" spans="1:43" s="487" customFormat="1" ht="24.75" customHeight="1" x14ac:dyDescent="0.55000000000000004">
      <c r="A357" s="492"/>
      <c r="B357" s="492"/>
      <c r="C357" s="492"/>
      <c r="D357" s="492"/>
      <c r="E357" s="494"/>
      <c r="F357" s="495"/>
      <c r="G357" s="495"/>
      <c r="H357" s="495"/>
      <c r="I357" s="495"/>
      <c r="J357" s="495"/>
      <c r="K357" s="495"/>
      <c r="L357" s="495"/>
      <c r="M357" s="495"/>
      <c r="N357" s="495"/>
      <c r="O357" s="490"/>
      <c r="P357" s="996"/>
      <c r="Q357" s="996"/>
      <c r="R357" s="996"/>
      <c r="S357" s="995" t="s">
        <v>21</v>
      </c>
      <c r="T357" s="995" t="s">
        <v>22</v>
      </c>
      <c r="U357" s="996"/>
      <c r="V357" s="1015" t="s">
        <v>23</v>
      </c>
      <c r="W357" s="1015" t="s">
        <v>24</v>
      </c>
      <c r="X357" s="1015" t="s">
        <v>25</v>
      </c>
      <c r="Y357" s="1018" t="s">
        <v>26</v>
      </c>
      <c r="Z357" s="995" t="s">
        <v>27</v>
      </c>
      <c r="AA357" s="995" t="s">
        <v>28</v>
      </c>
      <c r="AB357" s="995" t="s">
        <v>29</v>
      </c>
      <c r="AC357" s="995" t="s">
        <v>30</v>
      </c>
      <c r="AD357" s="996"/>
      <c r="AE357" s="996"/>
      <c r="AF357" s="996"/>
      <c r="AG357" s="996"/>
      <c r="AH357" s="1040"/>
      <c r="AI357" s="995" t="s">
        <v>31</v>
      </c>
      <c r="AJ357" s="998" t="s">
        <v>27</v>
      </c>
      <c r="AK357" s="1001" t="s">
        <v>28</v>
      </c>
      <c r="AL357" s="995" t="s">
        <v>29</v>
      </c>
      <c r="AM357" s="996"/>
      <c r="AN357" s="996"/>
      <c r="AO357" s="492"/>
      <c r="AP357" s="996"/>
      <c r="AQ357" s="996"/>
    </row>
    <row r="358" spans="1:43" s="487" customFormat="1" ht="48.75" customHeight="1" x14ac:dyDescent="0.55000000000000004">
      <c r="A358" s="492"/>
      <c r="B358" s="492"/>
      <c r="C358" s="492"/>
      <c r="D358" s="492"/>
      <c r="E358" s="494"/>
      <c r="F358" s="495"/>
      <c r="G358" s="495"/>
      <c r="H358" s="495"/>
      <c r="I358" s="495"/>
      <c r="J358" s="495"/>
      <c r="K358" s="495"/>
      <c r="L358" s="495"/>
      <c r="M358" s="495"/>
      <c r="N358" s="495"/>
      <c r="O358" s="490"/>
      <c r="P358" s="996"/>
      <c r="Q358" s="996"/>
      <c r="R358" s="996"/>
      <c r="S358" s="996"/>
      <c r="T358" s="996"/>
      <c r="U358" s="996"/>
      <c r="V358" s="1016"/>
      <c r="W358" s="1016"/>
      <c r="X358" s="1016"/>
      <c r="Y358" s="1019"/>
      <c r="Z358" s="996"/>
      <c r="AA358" s="996"/>
      <c r="AB358" s="996"/>
      <c r="AC358" s="996"/>
      <c r="AD358" s="996"/>
      <c r="AE358" s="996"/>
      <c r="AF358" s="996"/>
      <c r="AG358" s="996"/>
      <c r="AH358" s="1040"/>
      <c r="AI358" s="996"/>
      <c r="AJ358" s="999"/>
      <c r="AK358" s="1002"/>
      <c r="AL358" s="996"/>
      <c r="AM358" s="996"/>
      <c r="AN358" s="996"/>
      <c r="AO358" s="496"/>
      <c r="AP358" s="996"/>
      <c r="AQ358" s="996"/>
    </row>
    <row r="359" spans="1:43" s="487" customFormat="1" ht="53.25" customHeight="1" x14ac:dyDescent="0.55000000000000004">
      <c r="A359" s="497" t="s">
        <v>465</v>
      </c>
      <c r="B359" s="498" t="s">
        <v>466</v>
      </c>
      <c r="C359" s="499" t="s">
        <v>467</v>
      </c>
      <c r="D359" s="499" t="s">
        <v>468</v>
      </c>
      <c r="E359" s="499" t="s">
        <v>469</v>
      </c>
      <c r="F359" s="499"/>
      <c r="G359" s="499" t="s">
        <v>470</v>
      </c>
      <c r="H359" s="499" t="s">
        <v>471</v>
      </c>
      <c r="I359" s="499" t="s">
        <v>472</v>
      </c>
      <c r="J359" s="499" t="s">
        <v>473</v>
      </c>
      <c r="K359" s="499" t="s">
        <v>474</v>
      </c>
      <c r="L359" s="499" t="s">
        <v>475</v>
      </c>
      <c r="M359" s="500" t="s">
        <v>476</v>
      </c>
      <c r="N359" s="501" t="s">
        <v>477</v>
      </c>
      <c r="O359" s="502" t="s">
        <v>478</v>
      </c>
      <c r="P359" s="996"/>
      <c r="Q359" s="996"/>
      <c r="R359" s="996"/>
      <c r="S359" s="996"/>
      <c r="T359" s="996"/>
      <c r="U359" s="996"/>
      <c r="V359" s="1016"/>
      <c r="W359" s="1016"/>
      <c r="X359" s="1016"/>
      <c r="Y359" s="1019"/>
      <c r="Z359" s="996"/>
      <c r="AA359" s="996"/>
      <c r="AB359" s="996"/>
      <c r="AC359" s="996"/>
      <c r="AD359" s="996"/>
      <c r="AE359" s="996"/>
      <c r="AF359" s="996"/>
      <c r="AG359" s="996"/>
      <c r="AH359" s="1040"/>
      <c r="AI359" s="996"/>
      <c r="AJ359" s="999"/>
      <c r="AK359" s="1002"/>
      <c r="AL359" s="996"/>
      <c r="AM359" s="996"/>
      <c r="AN359" s="996"/>
      <c r="AO359" s="496"/>
      <c r="AP359" s="996"/>
      <c r="AQ359" s="996"/>
    </row>
    <row r="360" spans="1:43" s="503" customFormat="1" ht="25.5" customHeight="1" x14ac:dyDescent="0.2">
      <c r="B360" s="503" t="s">
        <v>487</v>
      </c>
      <c r="C360" s="503" t="s">
        <v>553</v>
      </c>
      <c r="D360" s="503" t="s">
        <v>554</v>
      </c>
      <c r="E360" s="504">
        <v>6</v>
      </c>
      <c r="F360" s="505" t="s">
        <v>510</v>
      </c>
      <c r="G360" s="505">
        <v>6</v>
      </c>
      <c r="H360" s="505" t="s">
        <v>471</v>
      </c>
      <c r="I360" s="506" t="s">
        <v>483</v>
      </c>
      <c r="J360" s="506" t="s">
        <v>484</v>
      </c>
      <c r="K360" s="506" t="s">
        <v>485</v>
      </c>
      <c r="L360" s="506">
        <v>30150</v>
      </c>
      <c r="M360" s="505"/>
      <c r="N360" s="505"/>
      <c r="O360" s="507"/>
      <c r="P360" s="437">
        <v>41</v>
      </c>
      <c r="Q360" s="437" t="s">
        <v>39</v>
      </c>
      <c r="R360" s="437" t="s">
        <v>87</v>
      </c>
      <c r="S360" s="437"/>
      <c r="T360" s="437"/>
      <c r="U360" s="437" t="s">
        <v>88</v>
      </c>
      <c r="V360" s="437">
        <v>1</v>
      </c>
      <c r="W360" s="437">
        <v>0</v>
      </c>
      <c r="X360" s="437">
        <v>0</v>
      </c>
      <c r="Y360" s="439">
        <v>397</v>
      </c>
      <c r="Z360" s="437"/>
      <c r="AA360" s="440">
        <v>3</v>
      </c>
      <c r="AB360" s="437"/>
      <c r="AC360" s="437"/>
      <c r="AD360" s="437"/>
      <c r="AE360" s="437"/>
      <c r="AF360" s="437"/>
      <c r="AG360" s="437"/>
      <c r="AH360" s="508"/>
      <c r="AI360" s="437"/>
      <c r="AJ360" s="441"/>
      <c r="AK360" s="441"/>
      <c r="AL360" s="437"/>
      <c r="AM360" s="437"/>
      <c r="AN360" s="437"/>
      <c r="AO360" s="509"/>
      <c r="AP360" s="420"/>
      <c r="AQ360" s="420"/>
    </row>
    <row r="361" spans="1:43" s="503" customFormat="1" ht="56.25" x14ac:dyDescent="0.2">
      <c r="E361" s="504"/>
      <c r="F361" s="505"/>
      <c r="G361" s="505"/>
      <c r="H361" s="505"/>
      <c r="I361" s="505"/>
      <c r="J361" s="505"/>
      <c r="K361" s="505"/>
      <c r="L361" s="505"/>
      <c r="M361" s="505"/>
      <c r="N361" s="505"/>
      <c r="O361" s="507"/>
      <c r="P361" s="437"/>
      <c r="Q361" s="437"/>
      <c r="R361" s="437"/>
      <c r="S361" s="437"/>
      <c r="T361" s="437"/>
      <c r="U361" s="437"/>
      <c r="V361" s="437"/>
      <c r="W361" s="437"/>
      <c r="X361" s="437"/>
      <c r="Y361" s="439"/>
      <c r="Z361" s="437"/>
      <c r="AA361" s="440"/>
      <c r="AB361" s="437"/>
      <c r="AC361" s="437"/>
      <c r="AD361" s="437">
        <v>1</v>
      </c>
      <c r="AE361" s="437">
        <v>6</v>
      </c>
      <c r="AF361" s="443" t="s">
        <v>55</v>
      </c>
      <c r="AG361" s="437" t="s">
        <v>35</v>
      </c>
      <c r="AH361" s="508">
        <f>3*4</f>
        <v>12</v>
      </c>
      <c r="AI361" s="437"/>
      <c r="AJ361" s="441"/>
      <c r="AK361" s="441">
        <v>12</v>
      </c>
      <c r="AL361" s="437"/>
      <c r="AM361" s="437">
        <f>AP361+1</f>
        <v>17</v>
      </c>
      <c r="AN361" s="443" t="s">
        <v>53</v>
      </c>
      <c r="AO361" s="509"/>
      <c r="AP361" s="420">
        <v>16</v>
      </c>
      <c r="AQ361" s="420">
        <v>15</v>
      </c>
    </row>
    <row r="362" spans="1:43" s="503" customFormat="1" ht="25.5" customHeight="1" x14ac:dyDescent="0.2">
      <c r="E362" s="504"/>
      <c r="F362" s="505"/>
      <c r="G362" s="505"/>
      <c r="H362" s="505"/>
      <c r="I362" s="505"/>
      <c r="J362" s="505"/>
      <c r="K362" s="505"/>
      <c r="L362" s="505"/>
      <c r="M362" s="505"/>
      <c r="N362" s="505"/>
      <c r="O362" s="507"/>
      <c r="P362" s="437"/>
      <c r="Q362" s="437"/>
      <c r="R362" s="437"/>
      <c r="S362" s="437"/>
      <c r="T362" s="437"/>
      <c r="U362" s="437"/>
      <c r="V362" s="437"/>
      <c r="W362" s="437"/>
      <c r="X362" s="437"/>
      <c r="Y362" s="439"/>
      <c r="Z362" s="437"/>
      <c r="AA362" s="440"/>
      <c r="AB362" s="437"/>
      <c r="AC362" s="437"/>
      <c r="AD362" s="437"/>
      <c r="AE362" s="437"/>
      <c r="AF362" s="437"/>
      <c r="AG362" s="437"/>
      <c r="AH362" s="508"/>
      <c r="AI362" s="437"/>
      <c r="AJ362" s="441"/>
      <c r="AK362" s="444"/>
      <c r="AL362" s="437"/>
      <c r="AM362" s="437"/>
      <c r="AN362" s="437"/>
      <c r="AO362" s="509"/>
      <c r="AP362" s="420"/>
      <c r="AQ362" s="420"/>
    </row>
    <row r="363" spans="1:43" s="487" customFormat="1" ht="22.5" customHeight="1" x14ac:dyDescent="0.55000000000000004">
      <c r="E363" s="488"/>
      <c r="F363" s="489"/>
      <c r="G363" s="489"/>
      <c r="H363" s="489"/>
      <c r="I363" s="489"/>
      <c r="J363" s="489"/>
      <c r="K363" s="489"/>
      <c r="L363" s="489"/>
      <c r="M363" s="489"/>
      <c r="N363" s="489"/>
      <c r="O363" s="490"/>
      <c r="P363" s="510" t="s">
        <v>460</v>
      </c>
      <c r="Q363" s="511"/>
      <c r="R363" s="511"/>
      <c r="S363" s="511"/>
      <c r="T363" s="511"/>
      <c r="U363" s="511"/>
      <c r="V363" s="1036" t="str">
        <f>B372</f>
        <v>นางสาว</v>
      </c>
      <c r="W363" s="1036"/>
      <c r="X363" s="1037" t="str">
        <f>C372</f>
        <v xml:space="preserve">เอื้อมพร </v>
      </c>
      <c r="Y363" s="1037"/>
      <c r="Z363" s="1037" t="str">
        <f>D372</f>
        <v xml:space="preserve"> ถมฉิมพลี</v>
      </c>
      <c r="AA363" s="1037"/>
      <c r="AB363" s="1037"/>
      <c r="AC363" s="1038"/>
      <c r="AD363" s="510" t="s">
        <v>461</v>
      </c>
      <c r="AE363" s="512"/>
      <c r="AF363" s="511"/>
      <c r="AG363" s="752" t="str">
        <f>B372</f>
        <v>นางสาว</v>
      </c>
      <c r="AH363" s="513" t="str">
        <f>C372</f>
        <v xml:space="preserve">เอื้อมพร </v>
      </c>
      <c r="AI363" s="511"/>
      <c r="AJ363" s="511" t="str">
        <f>D372</f>
        <v xml:space="preserve"> ถมฉิมพลี</v>
      </c>
      <c r="AK363" s="511"/>
      <c r="AL363" s="511"/>
      <c r="AM363" s="511"/>
      <c r="AN363" s="514"/>
      <c r="AO363" s="492"/>
      <c r="AP363" s="308"/>
      <c r="AQ363" s="308"/>
    </row>
    <row r="364" spans="1:43" s="487" customFormat="1" ht="22.5" customHeight="1" x14ac:dyDescent="0.55000000000000004">
      <c r="E364" s="488"/>
      <c r="F364" s="489"/>
      <c r="G364" s="489"/>
      <c r="H364" s="489"/>
      <c r="I364" s="489"/>
      <c r="J364" s="489"/>
      <c r="K364" s="489"/>
      <c r="L364" s="489"/>
      <c r="M364" s="489"/>
      <c r="N364" s="489"/>
      <c r="O364" s="490"/>
      <c r="P364" s="307" t="s">
        <v>462</v>
      </c>
      <c r="Q364" s="308"/>
      <c r="R364" s="308"/>
      <c r="S364" s="1007">
        <f>E372</f>
        <v>99</v>
      </c>
      <c r="T364" s="1008"/>
      <c r="U364" s="310" t="str">
        <f>F372</f>
        <v>หมูที่</v>
      </c>
      <c r="V364" s="1009">
        <f>G372</f>
        <v>6</v>
      </c>
      <c r="W364" s="1009"/>
      <c r="X364" s="308"/>
      <c r="Y364" s="311"/>
      <c r="Z364" s="312" t="str">
        <f>H372</f>
        <v>ถนน</v>
      </c>
      <c r="AA364" s="313"/>
      <c r="AB364" s="308"/>
      <c r="AC364" s="309"/>
      <c r="AD364" s="307" t="s">
        <v>462</v>
      </c>
      <c r="AE364" s="728"/>
      <c r="AF364" s="728"/>
      <c r="AG364" s="314">
        <f>E372</f>
        <v>99</v>
      </c>
      <c r="AH364" s="314"/>
      <c r="AI364" s="315" t="str">
        <f>F372</f>
        <v>หมูที่</v>
      </c>
      <c r="AJ364" s="727">
        <f>G372</f>
        <v>6</v>
      </c>
      <c r="AK364" s="308"/>
      <c r="AL364" s="315" t="str">
        <f>H372</f>
        <v>ถนน</v>
      </c>
      <c r="AM364" s="308"/>
      <c r="AN364" s="309"/>
      <c r="AO364" s="492"/>
      <c r="AP364" s="308"/>
      <c r="AQ364" s="308"/>
    </row>
    <row r="365" spans="1:43" s="487" customFormat="1" ht="22.5" customHeight="1" x14ac:dyDescent="0.55000000000000004">
      <c r="E365" s="488"/>
      <c r="F365" s="489"/>
      <c r="G365" s="489"/>
      <c r="H365" s="489"/>
      <c r="I365" s="489"/>
      <c r="J365" s="489"/>
      <c r="K365" s="489"/>
      <c r="L365" s="489"/>
      <c r="M365" s="489"/>
      <c r="N365" s="489"/>
      <c r="O365" s="490"/>
      <c r="P365" s="307" t="s">
        <v>463</v>
      </c>
      <c r="Q365" s="308"/>
      <c r="R365" s="308"/>
      <c r="S365" s="308"/>
      <c r="T365" s="308"/>
      <c r="U365" s="1009" t="str">
        <f>I372</f>
        <v>ตำบลตะขบ</v>
      </c>
      <c r="V365" s="993"/>
      <c r="W365" s="993"/>
      <c r="X365" s="993"/>
      <c r="Y365" s="312"/>
      <c r="Z365" s="315" t="str">
        <f>J372</f>
        <v>อำเภอปักธงชัย</v>
      </c>
      <c r="AA365" s="313"/>
      <c r="AB365" s="308"/>
      <c r="AC365" s="308"/>
      <c r="AD365" s="307" t="s">
        <v>463</v>
      </c>
      <c r="AE365" s="728"/>
      <c r="AF365" s="308"/>
      <c r="AG365" s="308"/>
      <c r="AH365" s="314"/>
      <c r="AI365" s="315" t="str">
        <f>I372</f>
        <v>ตำบลตะขบ</v>
      </c>
      <c r="AJ365" s="308"/>
      <c r="AK365" s="308"/>
      <c r="AL365" s="315" t="str">
        <f>J372</f>
        <v>อำเภอปักธงชัย</v>
      </c>
      <c r="AM365" s="308"/>
      <c r="AN365" s="309"/>
      <c r="AO365" s="492"/>
      <c r="AP365" s="308"/>
      <c r="AQ365" s="308"/>
    </row>
    <row r="366" spans="1:43" s="487" customFormat="1" ht="22.5" customHeight="1" x14ac:dyDescent="0.55000000000000004">
      <c r="E366" s="488"/>
      <c r="F366" s="489"/>
      <c r="G366" s="489"/>
      <c r="H366" s="489"/>
      <c r="I366" s="489"/>
      <c r="J366" s="489"/>
      <c r="K366" s="489"/>
      <c r="L366" s="489"/>
      <c r="M366" s="489"/>
      <c r="N366" s="489"/>
      <c r="O366" s="490"/>
      <c r="P366" s="316" t="str">
        <f>K372</f>
        <v>จังหวัดนครราชสีมา</v>
      </c>
      <c r="Q366" s="317"/>
      <c r="R366" s="317"/>
      <c r="S366" s="317"/>
      <c r="T366" s="317"/>
      <c r="U366" s="317" t="s">
        <v>464</v>
      </c>
      <c r="V366" s="317"/>
      <c r="W366" s="317"/>
      <c r="X366" s="317"/>
      <c r="Y366" s="318"/>
      <c r="Z366" s="317"/>
      <c r="AA366" s="319"/>
      <c r="AB366" s="317"/>
      <c r="AC366" s="317"/>
      <c r="AD366" s="316" t="str">
        <f>K372</f>
        <v>จังหวัดนครราชสีมา</v>
      </c>
      <c r="AE366" s="744"/>
      <c r="AF366" s="317"/>
      <c r="AG366" s="317"/>
      <c r="AH366" s="493"/>
      <c r="AI366" s="317" t="s">
        <v>464</v>
      </c>
      <c r="AJ366" s="317"/>
      <c r="AK366" s="317"/>
      <c r="AL366" s="317"/>
      <c r="AM366" s="317"/>
      <c r="AN366" s="320"/>
      <c r="AO366" s="492"/>
      <c r="AP366" s="317"/>
      <c r="AQ366" s="317"/>
    </row>
    <row r="367" spans="1:43" s="487" customFormat="1" ht="22.5" customHeight="1" x14ac:dyDescent="0.55000000000000004">
      <c r="A367" s="492"/>
      <c r="B367" s="492"/>
      <c r="C367" s="492"/>
      <c r="D367" s="492"/>
      <c r="E367" s="494"/>
      <c r="F367" s="495"/>
      <c r="G367" s="495"/>
      <c r="H367" s="495"/>
      <c r="I367" s="495"/>
      <c r="J367" s="495"/>
      <c r="K367" s="495"/>
      <c r="L367" s="495"/>
      <c r="M367" s="495"/>
      <c r="N367" s="495"/>
      <c r="O367" s="490"/>
      <c r="P367" s="1004" t="s">
        <v>5</v>
      </c>
      <c r="Q367" s="1005"/>
      <c r="R367" s="1005"/>
      <c r="S367" s="1005"/>
      <c r="T367" s="1005"/>
      <c r="U367" s="1005"/>
      <c r="V367" s="1005"/>
      <c r="W367" s="1005"/>
      <c r="X367" s="1005"/>
      <c r="Y367" s="1005"/>
      <c r="Z367" s="1005"/>
      <c r="AA367" s="1005"/>
      <c r="AB367" s="1005"/>
      <c r="AC367" s="1006"/>
      <c r="AD367" s="1004" t="s">
        <v>6</v>
      </c>
      <c r="AE367" s="1005"/>
      <c r="AF367" s="1005"/>
      <c r="AG367" s="1005"/>
      <c r="AH367" s="1005"/>
      <c r="AI367" s="1005"/>
      <c r="AJ367" s="1005"/>
      <c r="AK367" s="1005"/>
      <c r="AL367" s="1005"/>
      <c r="AM367" s="1005"/>
      <c r="AN367" s="1006"/>
      <c r="AO367" s="492"/>
    </row>
    <row r="368" spans="1:43" s="487" customFormat="1" ht="24.75" customHeight="1" x14ac:dyDescent="0.55000000000000004">
      <c r="A368" s="492"/>
      <c r="B368" s="492"/>
      <c r="C368" s="492"/>
      <c r="D368" s="492"/>
      <c r="E368" s="494"/>
      <c r="F368" s="495"/>
      <c r="G368" s="495"/>
      <c r="H368" s="495"/>
      <c r="I368" s="495"/>
      <c r="J368" s="495"/>
      <c r="K368" s="495"/>
      <c r="L368" s="495"/>
      <c r="M368" s="495"/>
      <c r="N368" s="495"/>
      <c r="O368" s="490"/>
      <c r="P368" s="995" t="s">
        <v>7</v>
      </c>
      <c r="Q368" s="995" t="s">
        <v>8</v>
      </c>
      <c r="R368" s="995" t="s">
        <v>9</v>
      </c>
      <c r="S368" s="1010" t="s">
        <v>10</v>
      </c>
      <c r="T368" s="1011"/>
      <c r="U368" s="995" t="s">
        <v>11</v>
      </c>
      <c r="V368" s="1004" t="s">
        <v>12</v>
      </c>
      <c r="W368" s="1005"/>
      <c r="X368" s="1006"/>
      <c r="Y368" s="1004" t="s">
        <v>13</v>
      </c>
      <c r="Z368" s="1005"/>
      <c r="AA368" s="1005"/>
      <c r="AB368" s="1005"/>
      <c r="AC368" s="1006"/>
      <c r="AD368" s="995" t="s">
        <v>7</v>
      </c>
      <c r="AE368" s="995" t="s">
        <v>14</v>
      </c>
      <c r="AF368" s="995" t="s">
        <v>15</v>
      </c>
      <c r="AG368" s="995" t="s">
        <v>16</v>
      </c>
      <c r="AH368" s="1039" t="s">
        <v>17</v>
      </c>
      <c r="AI368" s="1004" t="s">
        <v>18</v>
      </c>
      <c r="AJ368" s="1005"/>
      <c r="AK368" s="1005"/>
      <c r="AL368" s="1006"/>
      <c r="AM368" s="995" t="s">
        <v>19</v>
      </c>
      <c r="AN368" s="995" t="s">
        <v>20</v>
      </c>
      <c r="AO368" s="492"/>
      <c r="AP368" s="995" t="s">
        <v>19</v>
      </c>
      <c r="AQ368" s="995" t="s">
        <v>19</v>
      </c>
    </row>
    <row r="369" spans="1:43" s="487" customFormat="1" ht="24.75" customHeight="1" x14ac:dyDescent="0.55000000000000004">
      <c r="A369" s="492"/>
      <c r="B369" s="492"/>
      <c r="C369" s="492"/>
      <c r="D369" s="492"/>
      <c r="E369" s="494"/>
      <c r="F369" s="495"/>
      <c r="G369" s="495"/>
      <c r="H369" s="495"/>
      <c r="I369" s="495"/>
      <c r="J369" s="495"/>
      <c r="K369" s="495"/>
      <c r="L369" s="495"/>
      <c r="M369" s="495"/>
      <c r="N369" s="495"/>
      <c r="O369" s="490"/>
      <c r="P369" s="996"/>
      <c r="Q369" s="996"/>
      <c r="R369" s="996"/>
      <c r="S369" s="995" t="s">
        <v>21</v>
      </c>
      <c r="T369" s="995" t="s">
        <v>22</v>
      </c>
      <c r="U369" s="996"/>
      <c r="V369" s="1015" t="s">
        <v>23</v>
      </c>
      <c r="W369" s="1015" t="s">
        <v>24</v>
      </c>
      <c r="X369" s="1015" t="s">
        <v>25</v>
      </c>
      <c r="Y369" s="1018" t="s">
        <v>26</v>
      </c>
      <c r="Z369" s="995" t="s">
        <v>27</v>
      </c>
      <c r="AA369" s="995" t="s">
        <v>28</v>
      </c>
      <c r="AB369" s="995" t="s">
        <v>29</v>
      </c>
      <c r="AC369" s="995" t="s">
        <v>30</v>
      </c>
      <c r="AD369" s="996"/>
      <c r="AE369" s="996"/>
      <c r="AF369" s="996"/>
      <c r="AG369" s="996"/>
      <c r="AH369" s="1040"/>
      <c r="AI369" s="995" t="s">
        <v>31</v>
      </c>
      <c r="AJ369" s="998" t="s">
        <v>27</v>
      </c>
      <c r="AK369" s="1001" t="s">
        <v>28</v>
      </c>
      <c r="AL369" s="995" t="s">
        <v>29</v>
      </c>
      <c r="AM369" s="996"/>
      <c r="AN369" s="996"/>
      <c r="AO369" s="492"/>
      <c r="AP369" s="996"/>
      <c r="AQ369" s="996"/>
    </row>
    <row r="370" spans="1:43" s="487" customFormat="1" ht="48.75" customHeight="1" x14ac:dyDescent="0.55000000000000004">
      <c r="A370" s="492"/>
      <c r="B370" s="492"/>
      <c r="C370" s="492"/>
      <c r="D370" s="492"/>
      <c r="E370" s="494"/>
      <c r="F370" s="495"/>
      <c r="G370" s="495"/>
      <c r="H370" s="495"/>
      <c r="I370" s="495"/>
      <c r="J370" s="495"/>
      <c r="K370" s="495"/>
      <c r="L370" s="495"/>
      <c r="M370" s="495"/>
      <c r="N370" s="495"/>
      <c r="O370" s="490"/>
      <c r="P370" s="996"/>
      <c r="Q370" s="996"/>
      <c r="R370" s="996"/>
      <c r="S370" s="996"/>
      <c r="T370" s="996"/>
      <c r="U370" s="996"/>
      <c r="V370" s="1016"/>
      <c r="W370" s="1016"/>
      <c r="X370" s="1016"/>
      <c r="Y370" s="1019"/>
      <c r="Z370" s="996"/>
      <c r="AA370" s="996"/>
      <c r="AB370" s="996"/>
      <c r="AC370" s="996"/>
      <c r="AD370" s="996"/>
      <c r="AE370" s="996"/>
      <c r="AF370" s="996"/>
      <c r="AG370" s="996"/>
      <c r="AH370" s="1040"/>
      <c r="AI370" s="996"/>
      <c r="AJ370" s="999"/>
      <c r="AK370" s="1002"/>
      <c r="AL370" s="996"/>
      <c r="AM370" s="996"/>
      <c r="AN370" s="996"/>
      <c r="AO370" s="496"/>
      <c r="AP370" s="996"/>
      <c r="AQ370" s="996"/>
    </row>
    <row r="371" spans="1:43" s="487" customFormat="1" ht="60" customHeight="1" x14ac:dyDescent="0.55000000000000004">
      <c r="A371" s="497" t="s">
        <v>465</v>
      </c>
      <c r="B371" s="498" t="s">
        <v>466</v>
      </c>
      <c r="C371" s="499" t="s">
        <v>467</v>
      </c>
      <c r="D371" s="499" t="s">
        <v>468</v>
      </c>
      <c r="E371" s="499" t="s">
        <v>469</v>
      </c>
      <c r="F371" s="499"/>
      <c r="G371" s="499" t="s">
        <v>470</v>
      </c>
      <c r="H371" s="499" t="s">
        <v>471</v>
      </c>
      <c r="I371" s="499" t="s">
        <v>472</v>
      </c>
      <c r="J371" s="499" t="s">
        <v>473</v>
      </c>
      <c r="K371" s="499" t="s">
        <v>474</v>
      </c>
      <c r="L371" s="499" t="s">
        <v>475</v>
      </c>
      <c r="M371" s="500" t="s">
        <v>476</v>
      </c>
      <c r="N371" s="501" t="s">
        <v>477</v>
      </c>
      <c r="O371" s="502" t="s">
        <v>478</v>
      </c>
      <c r="P371" s="996"/>
      <c r="Q371" s="996"/>
      <c r="R371" s="996"/>
      <c r="S371" s="996"/>
      <c r="T371" s="996"/>
      <c r="U371" s="996"/>
      <c r="V371" s="1016"/>
      <c r="W371" s="1016"/>
      <c r="X371" s="1016"/>
      <c r="Y371" s="1019"/>
      <c r="Z371" s="996"/>
      <c r="AA371" s="996"/>
      <c r="AB371" s="996"/>
      <c r="AC371" s="996"/>
      <c r="AD371" s="996"/>
      <c r="AE371" s="996"/>
      <c r="AF371" s="996"/>
      <c r="AG371" s="996"/>
      <c r="AH371" s="1040"/>
      <c r="AI371" s="996"/>
      <c r="AJ371" s="999"/>
      <c r="AK371" s="1002"/>
      <c r="AL371" s="996"/>
      <c r="AM371" s="996"/>
      <c r="AN371" s="996"/>
      <c r="AO371" s="496"/>
      <c r="AP371" s="996"/>
      <c r="AQ371" s="996"/>
    </row>
    <row r="372" spans="1:43" s="503" customFormat="1" ht="25.5" customHeight="1" x14ac:dyDescent="0.2">
      <c r="B372" s="503" t="s">
        <v>496</v>
      </c>
      <c r="C372" s="503" t="s">
        <v>555</v>
      </c>
      <c r="D372" s="503" t="s">
        <v>556</v>
      </c>
      <c r="E372" s="504">
        <v>99</v>
      </c>
      <c r="F372" s="505" t="s">
        <v>510</v>
      </c>
      <c r="G372" s="505">
        <v>6</v>
      </c>
      <c r="H372" s="505" t="s">
        <v>471</v>
      </c>
      <c r="I372" s="506" t="s">
        <v>483</v>
      </c>
      <c r="J372" s="506" t="s">
        <v>484</v>
      </c>
      <c r="K372" s="506" t="s">
        <v>485</v>
      </c>
      <c r="L372" s="506">
        <v>30150</v>
      </c>
      <c r="M372" s="505"/>
      <c r="N372" s="505">
        <v>5301400007583</v>
      </c>
      <c r="O372" s="507"/>
      <c r="P372" s="437">
        <v>42</v>
      </c>
      <c r="Q372" s="437" t="s">
        <v>39</v>
      </c>
      <c r="R372" s="437"/>
      <c r="S372" s="437"/>
      <c r="T372" s="437"/>
      <c r="U372" s="437" t="s">
        <v>88</v>
      </c>
      <c r="V372" s="437">
        <v>0</v>
      </c>
      <c r="W372" s="437">
        <v>0</v>
      </c>
      <c r="X372" s="437">
        <v>12</v>
      </c>
      <c r="Y372" s="439"/>
      <c r="Z372" s="437"/>
      <c r="AA372" s="440">
        <v>12</v>
      </c>
      <c r="AB372" s="437"/>
      <c r="AC372" s="437"/>
      <c r="AD372" s="437"/>
      <c r="AE372" s="437"/>
      <c r="AF372" s="437"/>
      <c r="AG372" s="437"/>
      <c r="AH372" s="508"/>
      <c r="AI372" s="437"/>
      <c r="AJ372" s="441"/>
      <c r="AK372" s="441"/>
      <c r="AL372" s="437"/>
      <c r="AM372" s="437"/>
      <c r="AN372" s="437"/>
      <c r="AO372" s="509"/>
      <c r="AP372" s="420"/>
      <c r="AQ372" s="420"/>
    </row>
    <row r="373" spans="1:43" s="503" customFormat="1" ht="37.5" x14ac:dyDescent="0.2">
      <c r="E373" s="504"/>
      <c r="F373" s="505"/>
      <c r="G373" s="505"/>
      <c r="H373" s="505"/>
      <c r="I373" s="505"/>
      <c r="J373" s="505"/>
      <c r="K373" s="505"/>
      <c r="L373" s="505"/>
      <c r="M373" s="505"/>
      <c r="N373" s="505"/>
      <c r="O373" s="507"/>
      <c r="P373" s="437"/>
      <c r="Q373" s="437"/>
      <c r="R373" s="437"/>
      <c r="S373" s="437"/>
      <c r="T373" s="437"/>
      <c r="U373" s="437"/>
      <c r="V373" s="437"/>
      <c r="W373" s="437"/>
      <c r="X373" s="437"/>
      <c r="Y373" s="439"/>
      <c r="Z373" s="437"/>
      <c r="AA373" s="440"/>
      <c r="AB373" s="437"/>
      <c r="AC373" s="437"/>
      <c r="AD373" s="437">
        <v>1</v>
      </c>
      <c r="AE373" s="437">
        <v>99</v>
      </c>
      <c r="AF373" s="437" t="s">
        <v>37</v>
      </c>
      <c r="AG373" s="437" t="s">
        <v>35</v>
      </c>
      <c r="AH373" s="508">
        <v>48</v>
      </c>
      <c r="AI373" s="437"/>
      <c r="AJ373" s="441"/>
      <c r="AK373" s="441">
        <v>48</v>
      </c>
      <c r="AL373" s="437"/>
      <c r="AM373" s="437">
        <f>AP373+1</f>
        <v>4</v>
      </c>
      <c r="AN373" s="443" t="s">
        <v>53</v>
      </c>
      <c r="AO373" s="509"/>
      <c r="AP373" s="420">
        <v>3</v>
      </c>
      <c r="AQ373" s="420">
        <v>2</v>
      </c>
    </row>
    <row r="374" spans="1:43" s="503" customFormat="1" ht="25.5" customHeight="1" x14ac:dyDescent="0.2">
      <c r="E374" s="504"/>
      <c r="F374" s="505"/>
      <c r="G374" s="505"/>
      <c r="H374" s="505"/>
      <c r="I374" s="505"/>
      <c r="J374" s="505"/>
      <c r="K374" s="505"/>
      <c r="L374" s="505"/>
      <c r="M374" s="505"/>
      <c r="N374" s="505"/>
      <c r="O374" s="507"/>
      <c r="P374" s="437"/>
      <c r="Q374" s="437"/>
      <c r="R374" s="437"/>
      <c r="S374" s="437"/>
      <c r="T374" s="437"/>
      <c r="U374" s="437"/>
      <c r="V374" s="437"/>
      <c r="W374" s="437"/>
      <c r="X374" s="437"/>
      <c r="Y374" s="439"/>
      <c r="Z374" s="437"/>
      <c r="AA374" s="440"/>
      <c r="AB374" s="437"/>
      <c r="AC374" s="437"/>
      <c r="AD374" s="437"/>
      <c r="AE374" s="437"/>
      <c r="AF374" s="437"/>
      <c r="AG374" s="437"/>
      <c r="AH374" s="508"/>
      <c r="AI374" s="437"/>
      <c r="AJ374" s="441"/>
      <c r="AK374" s="441"/>
      <c r="AL374" s="437"/>
      <c r="AM374" s="437"/>
      <c r="AN374" s="437"/>
      <c r="AO374" s="509"/>
      <c r="AP374" s="420"/>
      <c r="AQ374" s="420"/>
    </row>
    <row r="375" spans="1:43" s="503" customFormat="1" ht="25.5" customHeight="1" x14ac:dyDescent="0.2">
      <c r="E375" s="504"/>
      <c r="F375" s="505"/>
      <c r="G375" s="505"/>
      <c r="H375" s="505"/>
      <c r="I375" s="505"/>
      <c r="J375" s="505"/>
      <c r="K375" s="505"/>
      <c r="L375" s="505"/>
      <c r="M375" s="505"/>
      <c r="N375" s="505"/>
      <c r="O375" s="507"/>
      <c r="P375" s="437"/>
      <c r="Q375" s="437"/>
      <c r="R375" s="437"/>
      <c r="S375" s="437"/>
      <c r="T375" s="437"/>
      <c r="U375" s="437"/>
      <c r="V375" s="437"/>
      <c r="W375" s="437"/>
      <c r="X375" s="437"/>
      <c r="Y375" s="439"/>
      <c r="Z375" s="437"/>
      <c r="AA375" s="440"/>
      <c r="AB375" s="437"/>
      <c r="AC375" s="437"/>
      <c r="AD375" s="437"/>
      <c r="AE375" s="437"/>
      <c r="AF375" s="437"/>
      <c r="AG375" s="437"/>
      <c r="AH375" s="508"/>
      <c r="AI375" s="437"/>
      <c r="AJ375" s="441"/>
      <c r="AK375" s="441"/>
      <c r="AL375" s="437"/>
      <c r="AM375" s="437"/>
      <c r="AN375" s="437"/>
      <c r="AO375" s="509"/>
      <c r="AP375" s="420"/>
      <c r="AQ375" s="420"/>
    </row>
    <row r="376" spans="1:43" s="487" customFormat="1" ht="22.5" customHeight="1" x14ac:dyDescent="0.55000000000000004">
      <c r="E376" s="488"/>
      <c r="F376" s="489"/>
      <c r="G376" s="489"/>
      <c r="H376" s="489"/>
      <c r="I376" s="489"/>
      <c r="J376" s="489"/>
      <c r="K376" s="489"/>
      <c r="L376" s="489"/>
      <c r="M376" s="489"/>
      <c r="N376" s="489"/>
      <c r="O376" s="490"/>
      <c r="P376" s="345" t="s">
        <v>460</v>
      </c>
      <c r="Q376" s="346"/>
      <c r="R376" s="346"/>
      <c r="S376" s="346"/>
      <c r="T376" s="346"/>
      <c r="U376" s="346"/>
      <c r="V376" s="1012" t="str">
        <f>B385</f>
        <v>นางสาว</v>
      </c>
      <c r="W376" s="1012"/>
      <c r="X376" s="1013" t="str">
        <f>C385</f>
        <v xml:space="preserve">สุนทราภรณ์  </v>
      </c>
      <c r="Y376" s="1013"/>
      <c r="Z376" s="1013" t="str">
        <f>D385</f>
        <v>เจริญ</v>
      </c>
      <c r="AA376" s="1013"/>
      <c r="AB376" s="1013"/>
      <c r="AC376" s="1014"/>
      <c r="AD376" s="345" t="s">
        <v>461</v>
      </c>
      <c r="AE376" s="730"/>
      <c r="AF376" s="346"/>
      <c r="AG376" s="745" t="str">
        <f>B385</f>
        <v>นางสาว</v>
      </c>
      <c r="AH376" s="491" t="str">
        <f>C385</f>
        <v xml:space="preserve">สุนทราภรณ์  </v>
      </c>
      <c r="AI376" s="346"/>
      <c r="AJ376" s="346" t="str">
        <f>D385</f>
        <v>เจริญ</v>
      </c>
      <c r="AK376" s="346"/>
      <c r="AL376" s="346"/>
      <c r="AM376" s="346"/>
      <c r="AN376" s="347"/>
      <c r="AO376" s="492"/>
      <c r="AP376" s="308"/>
      <c r="AQ376" s="308"/>
    </row>
    <row r="377" spans="1:43" s="487" customFormat="1" ht="22.5" customHeight="1" x14ac:dyDescent="0.55000000000000004">
      <c r="E377" s="488"/>
      <c r="F377" s="489"/>
      <c r="G377" s="489"/>
      <c r="H377" s="489"/>
      <c r="I377" s="489"/>
      <c r="J377" s="489"/>
      <c r="K377" s="489"/>
      <c r="L377" s="489"/>
      <c r="M377" s="489"/>
      <c r="N377" s="489"/>
      <c r="O377" s="490"/>
      <c r="P377" s="307" t="s">
        <v>462</v>
      </c>
      <c r="Q377" s="308"/>
      <c r="R377" s="308"/>
      <c r="S377" s="1007">
        <f>E385</f>
        <v>66</v>
      </c>
      <c r="T377" s="1008"/>
      <c r="U377" s="310" t="str">
        <f>F385</f>
        <v>หมูที่</v>
      </c>
      <c r="V377" s="1009">
        <f>G385</f>
        <v>6</v>
      </c>
      <c r="W377" s="1009"/>
      <c r="X377" s="308"/>
      <c r="Y377" s="311"/>
      <c r="Z377" s="312" t="str">
        <f>H385</f>
        <v>ถนน</v>
      </c>
      <c r="AA377" s="313"/>
      <c r="AB377" s="308"/>
      <c r="AC377" s="309"/>
      <c r="AD377" s="307" t="s">
        <v>462</v>
      </c>
      <c r="AE377" s="728"/>
      <c r="AF377" s="728"/>
      <c r="AG377" s="314">
        <f>E385</f>
        <v>66</v>
      </c>
      <c r="AH377" s="314"/>
      <c r="AI377" s="315" t="str">
        <f>F385</f>
        <v>หมูที่</v>
      </c>
      <c r="AJ377" s="727">
        <f>G385</f>
        <v>6</v>
      </c>
      <c r="AK377" s="308"/>
      <c r="AL377" s="315" t="str">
        <f>H385</f>
        <v>ถนน</v>
      </c>
      <c r="AM377" s="308"/>
      <c r="AN377" s="309"/>
      <c r="AO377" s="492"/>
      <c r="AP377" s="308"/>
      <c r="AQ377" s="308"/>
    </row>
    <row r="378" spans="1:43" s="487" customFormat="1" ht="22.5" customHeight="1" x14ac:dyDescent="0.55000000000000004">
      <c r="E378" s="488"/>
      <c r="F378" s="489"/>
      <c r="G378" s="489"/>
      <c r="H378" s="489"/>
      <c r="I378" s="489"/>
      <c r="J378" s="489"/>
      <c r="K378" s="489"/>
      <c r="L378" s="489"/>
      <c r="M378" s="489"/>
      <c r="N378" s="489"/>
      <c r="O378" s="490"/>
      <c r="P378" s="307" t="s">
        <v>463</v>
      </c>
      <c r="Q378" s="308"/>
      <c r="R378" s="308"/>
      <c r="S378" s="308"/>
      <c r="T378" s="308"/>
      <c r="U378" s="1009" t="str">
        <f>I385</f>
        <v>ตำบลตะขบ</v>
      </c>
      <c r="V378" s="993"/>
      <c r="W378" s="993"/>
      <c r="X378" s="993"/>
      <c r="Y378" s="312"/>
      <c r="Z378" s="315" t="str">
        <f>J385</f>
        <v>อำเภอปักธงชัย</v>
      </c>
      <c r="AA378" s="313"/>
      <c r="AB378" s="308"/>
      <c r="AC378" s="308"/>
      <c r="AD378" s="307" t="s">
        <v>463</v>
      </c>
      <c r="AE378" s="728"/>
      <c r="AF378" s="308"/>
      <c r="AG378" s="308"/>
      <c r="AH378" s="314"/>
      <c r="AI378" s="315" t="str">
        <f>I385</f>
        <v>ตำบลตะขบ</v>
      </c>
      <c r="AJ378" s="308"/>
      <c r="AK378" s="308"/>
      <c r="AL378" s="315" t="str">
        <f>J385</f>
        <v>อำเภอปักธงชัย</v>
      </c>
      <c r="AM378" s="308"/>
      <c r="AN378" s="309"/>
      <c r="AO378" s="492"/>
      <c r="AP378" s="308"/>
      <c r="AQ378" s="308"/>
    </row>
    <row r="379" spans="1:43" s="487" customFormat="1" ht="22.5" customHeight="1" x14ac:dyDescent="0.55000000000000004">
      <c r="E379" s="488"/>
      <c r="F379" s="489"/>
      <c r="G379" s="489"/>
      <c r="H379" s="489"/>
      <c r="I379" s="489"/>
      <c r="J379" s="489"/>
      <c r="K379" s="489"/>
      <c r="L379" s="489"/>
      <c r="M379" s="489"/>
      <c r="N379" s="489"/>
      <c r="O379" s="490"/>
      <c r="P379" s="316" t="str">
        <f>K385</f>
        <v>จังหวัดนครราชสีมา</v>
      </c>
      <c r="Q379" s="317"/>
      <c r="R379" s="317"/>
      <c r="S379" s="317"/>
      <c r="T379" s="317"/>
      <c r="U379" s="317" t="s">
        <v>464</v>
      </c>
      <c r="V379" s="317"/>
      <c r="W379" s="317"/>
      <c r="X379" s="317"/>
      <c r="Y379" s="318"/>
      <c r="Z379" s="317"/>
      <c r="AA379" s="319"/>
      <c r="AB379" s="317"/>
      <c r="AC379" s="317"/>
      <c r="AD379" s="316" t="str">
        <f>K385</f>
        <v>จังหวัดนครราชสีมา</v>
      </c>
      <c r="AE379" s="744"/>
      <c r="AF379" s="317"/>
      <c r="AG379" s="317"/>
      <c r="AH379" s="493"/>
      <c r="AI379" s="317" t="s">
        <v>464</v>
      </c>
      <c r="AJ379" s="317"/>
      <c r="AK379" s="317"/>
      <c r="AL379" s="317"/>
      <c r="AM379" s="317"/>
      <c r="AN379" s="320"/>
      <c r="AO379" s="492"/>
      <c r="AP379" s="317"/>
      <c r="AQ379" s="317"/>
    </row>
    <row r="380" spans="1:43" s="487" customFormat="1" ht="22.5" customHeight="1" x14ac:dyDescent="0.55000000000000004">
      <c r="A380" s="492"/>
      <c r="B380" s="492"/>
      <c r="C380" s="492"/>
      <c r="D380" s="492"/>
      <c r="E380" s="494"/>
      <c r="F380" s="495"/>
      <c r="G380" s="495"/>
      <c r="H380" s="495"/>
      <c r="I380" s="495"/>
      <c r="J380" s="495"/>
      <c r="K380" s="495"/>
      <c r="L380" s="495"/>
      <c r="M380" s="495"/>
      <c r="N380" s="495"/>
      <c r="O380" s="490"/>
      <c r="P380" s="1004" t="s">
        <v>5</v>
      </c>
      <c r="Q380" s="1005"/>
      <c r="R380" s="1005"/>
      <c r="S380" s="1005"/>
      <c r="T380" s="1005"/>
      <c r="U380" s="1005"/>
      <c r="V380" s="1005"/>
      <c r="W380" s="1005"/>
      <c r="X380" s="1005"/>
      <c r="Y380" s="1005"/>
      <c r="Z380" s="1005"/>
      <c r="AA380" s="1005"/>
      <c r="AB380" s="1005"/>
      <c r="AC380" s="1006"/>
      <c r="AD380" s="1004" t="s">
        <v>6</v>
      </c>
      <c r="AE380" s="1005"/>
      <c r="AF380" s="1005"/>
      <c r="AG380" s="1005"/>
      <c r="AH380" s="1005"/>
      <c r="AI380" s="1005"/>
      <c r="AJ380" s="1005"/>
      <c r="AK380" s="1005"/>
      <c r="AL380" s="1005"/>
      <c r="AM380" s="1005"/>
      <c r="AN380" s="1006"/>
      <c r="AO380" s="492"/>
    </row>
    <row r="381" spans="1:43" s="487" customFormat="1" ht="24.75" customHeight="1" x14ac:dyDescent="0.55000000000000004">
      <c r="A381" s="492"/>
      <c r="B381" s="492"/>
      <c r="C381" s="492"/>
      <c r="D381" s="492"/>
      <c r="E381" s="494"/>
      <c r="F381" s="495"/>
      <c r="G381" s="495"/>
      <c r="H381" s="495"/>
      <c r="I381" s="495"/>
      <c r="J381" s="495"/>
      <c r="K381" s="495"/>
      <c r="L381" s="495"/>
      <c r="M381" s="495"/>
      <c r="N381" s="495"/>
      <c r="O381" s="490"/>
      <c r="P381" s="995" t="s">
        <v>7</v>
      </c>
      <c r="Q381" s="995" t="s">
        <v>8</v>
      </c>
      <c r="R381" s="995" t="s">
        <v>9</v>
      </c>
      <c r="S381" s="1010" t="s">
        <v>10</v>
      </c>
      <c r="T381" s="1011"/>
      <c r="U381" s="995" t="s">
        <v>11</v>
      </c>
      <c r="V381" s="1004" t="s">
        <v>12</v>
      </c>
      <c r="W381" s="1005"/>
      <c r="X381" s="1006"/>
      <c r="Y381" s="1004" t="s">
        <v>13</v>
      </c>
      <c r="Z381" s="1005"/>
      <c r="AA381" s="1005"/>
      <c r="AB381" s="1005"/>
      <c r="AC381" s="1006"/>
      <c r="AD381" s="995" t="s">
        <v>7</v>
      </c>
      <c r="AE381" s="995" t="s">
        <v>14</v>
      </c>
      <c r="AF381" s="995" t="s">
        <v>15</v>
      </c>
      <c r="AG381" s="995" t="s">
        <v>16</v>
      </c>
      <c r="AH381" s="1039" t="s">
        <v>17</v>
      </c>
      <c r="AI381" s="1004" t="s">
        <v>18</v>
      </c>
      <c r="AJ381" s="1005"/>
      <c r="AK381" s="1005"/>
      <c r="AL381" s="1006"/>
      <c r="AM381" s="995" t="s">
        <v>19</v>
      </c>
      <c r="AN381" s="995" t="s">
        <v>20</v>
      </c>
      <c r="AO381" s="492"/>
      <c r="AP381" s="995" t="s">
        <v>19</v>
      </c>
      <c r="AQ381" s="995" t="s">
        <v>19</v>
      </c>
    </row>
    <row r="382" spans="1:43" s="487" customFormat="1" ht="24.75" customHeight="1" x14ac:dyDescent="0.55000000000000004">
      <c r="A382" s="492"/>
      <c r="B382" s="492"/>
      <c r="C382" s="492"/>
      <c r="D382" s="492"/>
      <c r="E382" s="494"/>
      <c r="F382" s="495"/>
      <c r="G382" s="495"/>
      <c r="H382" s="495"/>
      <c r="I382" s="495"/>
      <c r="J382" s="495"/>
      <c r="K382" s="495"/>
      <c r="L382" s="495"/>
      <c r="M382" s="495"/>
      <c r="N382" s="495"/>
      <c r="O382" s="490"/>
      <c r="P382" s="996"/>
      <c r="Q382" s="996"/>
      <c r="R382" s="996"/>
      <c r="S382" s="995" t="s">
        <v>21</v>
      </c>
      <c r="T382" s="995" t="s">
        <v>22</v>
      </c>
      <c r="U382" s="996"/>
      <c r="V382" s="1015" t="s">
        <v>23</v>
      </c>
      <c r="W382" s="1015" t="s">
        <v>24</v>
      </c>
      <c r="X382" s="1015" t="s">
        <v>25</v>
      </c>
      <c r="Y382" s="1018" t="s">
        <v>26</v>
      </c>
      <c r="Z382" s="995" t="s">
        <v>27</v>
      </c>
      <c r="AA382" s="995" t="s">
        <v>28</v>
      </c>
      <c r="AB382" s="995" t="s">
        <v>29</v>
      </c>
      <c r="AC382" s="995" t="s">
        <v>30</v>
      </c>
      <c r="AD382" s="996"/>
      <c r="AE382" s="996"/>
      <c r="AF382" s="996"/>
      <c r="AG382" s="996"/>
      <c r="AH382" s="1040"/>
      <c r="AI382" s="995" t="s">
        <v>31</v>
      </c>
      <c r="AJ382" s="998" t="s">
        <v>27</v>
      </c>
      <c r="AK382" s="1001" t="s">
        <v>28</v>
      </c>
      <c r="AL382" s="995" t="s">
        <v>29</v>
      </c>
      <c r="AM382" s="996"/>
      <c r="AN382" s="996"/>
      <c r="AO382" s="492"/>
      <c r="AP382" s="996"/>
      <c r="AQ382" s="996"/>
    </row>
    <row r="383" spans="1:43" s="487" customFormat="1" ht="48.75" customHeight="1" x14ac:dyDescent="0.55000000000000004">
      <c r="A383" s="492"/>
      <c r="B383" s="492"/>
      <c r="C383" s="492"/>
      <c r="D383" s="492"/>
      <c r="E383" s="494"/>
      <c r="F383" s="495"/>
      <c r="G383" s="495"/>
      <c r="H383" s="495"/>
      <c r="I383" s="495"/>
      <c r="J383" s="495"/>
      <c r="K383" s="495"/>
      <c r="L383" s="495"/>
      <c r="M383" s="495"/>
      <c r="N383" s="495"/>
      <c r="O383" s="490"/>
      <c r="P383" s="996"/>
      <c r="Q383" s="996"/>
      <c r="R383" s="996"/>
      <c r="S383" s="996"/>
      <c r="T383" s="996"/>
      <c r="U383" s="996"/>
      <c r="V383" s="1016"/>
      <c r="W383" s="1016"/>
      <c r="X383" s="1016"/>
      <c r="Y383" s="1019"/>
      <c r="Z383" s="996"/>
      <c r="AA383" s="996"/>
      <c r="AB383" s="996"/>
      <c r="AC383" s="996"/>
      <c r="AD383" s="996"/>
      <c r="AE383" s="996"/>
      <c r="AF383" s="996"/>
      <c r="AG383" s="996"/>
      <c r="AH383" s="1040"/>
      <c r="AI383" s="996"/>
      <c r="AJ383" s="999"/>
      <c r="AK383" s="1002"/>
      <c r="AL383" s="996"/>
      <c r="AM383" s="996"/>
      <c r="AN383" s="996"/>
      <c r="AO383" s="496"/>
      <c r="AP383" s="996"/>
      <c r="AQ383" s="996"/>
    </row>
    <row r="384" spans="1:43" s="487" customFormat="1" ht="54.75" customHeight="1" x14ac:dyDescent="0.55000000000000004">
      <c r="A384" s="497" t="s">
        <v>465</v>
      </c>
      <c r="B384" s="498" t="s">
        <v>466</v>
      </c>
      <c r="C384" s="499" t="s">
        <v>467</v>
      </c>
      <c r="D384" s="499" t="s">
        <v>468</v>
      </c>
      <c r="E384" s="499" t="s">
        <v>469</v>
      </c>
      <c r="F384" s="499"/>
      <c r="G384" s="499" t="s">
        <v>470</v>
      </c>
      <c r="H384" s="499" t="s">
        <v>471</v>
      </c>
      <c r="I384" s="499" t="s">
        <v>472</v>
      </c>
      <c r="J384" s="499" t="s">
        <v>473</v>
      </c>
      <c r="K384" s="499" t="s">
        <v>474</v>
      </c>
      <c r="L384" s="499" t="s">
        <v>475</v>
      </c>
      <c r="M384" s="500" t="s">
        <v>476</v>
      </c>
      <c r="N384" s="501" t="s">
        <v>477</v>
      </c>
      <c r="O384" s="502" t="s">
        <v>478</v>
      </c>
      <c r="P384" s="996"/>
      <c r="Q384" s="996"/>
      <c r="R384" s="996"/>
      <c r="S384" s="996"/>
      <c r="T384" s="996"/>
      <c r="U384" s="996"/>
      <c r="V384" s="1016"/>
      <c r="W384" s="1016"/>
      <c r="X384" s="1016"/>
      <c r="Y384" s="1019"/>
      <c r="Z384" s="996"/>
      <c r="AA384" s="996"/>
      <c r="AB384" s="996"/>
      <c r="AC384" s="996"/>
      <c r="AD384" s="996"/>
      <c r="AE384" s="996"/>
      <c r="AF384" s="996"/>
      <c r="AG384" s="996"/>
      <c r="AH384" s="1040"/>
      <c r="AI384" s="996"/>
      <c r="AJ384" s="999"/>
      <c r="AK384" s="1002"/>
      <c r="AL384" s="996"/>
      <c r="AM384" s="996"/>
      <c r="AN384" s="996"/>
      <c r="AO384" s="496"/>
      <c r="AP384" s="996"/>
      <c r="AQ384" s="996"/>
    </row>
    <row r="385" spans="1:43" s="503" customFormat="1" ht="25.5" customHeight="1" x14ac:dyDescent="0.2">
      <c r="B385" s="503" t="s">
        <v>496</v>
      </c>
      <c r="C385" s="503" t="s">
        <v>557</v>
      </c>
      <c r="D385" s="503" t="s">
        <v>558</v>
      </c>
      <c r="E385" s="504">
        <v>66</v>
      </c>
      <c r="F385" s="505" t="s">
        <v>510</v>
      </c>
      <c r="G385" s="505">
        <v>6</v>
      </c>
      <c r="H385" s="505" t="s">
        <v>471</v>
      </c>
      <c r="I385" s="506" t="s">
        <v>483</v>
      </c>
      <c r="J385" s="506" t="s">
        <v>484</v>
      </c>
      <c r="K385" s="506" t="s">
        <v>485</v>
      </c>
      <c r="L385" s="506">
        <v>30150</v>
      </c>
      <c r="M385" s="505"/>
      <c r="N385" s="505">
        <v>3301400558460</v>
      </c>
      <c r="O385" s="507"/>
      <c r="P385" s="437">
        <v>43</v>
      </c>
      <c r="Q385" s="437" t="s">
        <v>39</v>
      </c>
      <c r="R385" s="437" t="s">
        <v>89</v>
      </c>
      <c r="S385" s="437"/>
      <c r="T385" s="437"/>
      <c r="U385" s="437" t="s">
        <v>88</v>
      </c>
      <c r="V385" s="437">
        <v>0</v>
      </c>
      <c r="W385" s="437">
        <v>3</v>
      </c>
      <c r="X385" s="444">
        <v>0</v>
      </c>
      <c r="Y385" s="439">
        <v>297.75</v>
      </c>
      <c r="Z385" s="437"/>
      <c r="AA385" s="440">
        <v>2.25</v>
      </c>
      <c r="AB385" s="437"/>
      <c r="AC385" s="437"/>
      <c r="AD385" s="437"/>
      <c r="AE385" s="437"/>
      <c r="AF385" s="437"/>
      <c r="AG385" s="437"/>
      <c r="AH385" s="508"/>
      <c r="AI385" s="437"/>
      <c r="AJ385" s="441"/>
      <c r="AK385" s="441"/>
      <c r="AL385" s="437"/>
      <c r="AM385" s="437"/>
      <c r="AN385" s="437"/>
      <c r="AO385" s="509"/>
      <c r="AP385" s="420"/>
      <c r="AQ385" s="420"/>
    </row>
    <row r="386" spans="1:43" s="503" customFormat="1" ht="56.25" x14ac:dyDescent="0.2">
      <c r="E386" s="504"/>
      <c r="F386" s="505"/>
      <c r="G386" s="505"/>
      <c r="H386" s="505"/>
      <c r="I386" s="505"/>
      <c r="J386" s="505"/>
      <c r="K386" s="505"/>
      <c r="L386" s="505"/>
      <c r="M386" s="505"/>
      <c r="N386" s="505"/>
      <c r="O386" s="507"/>
      <c r="P386" s="437"/>
      <c r="Q386" s="437"/>
      <c r="R386" s="437"/>
      <c r="S386" s="437"/>
      <c r="T386" s="437"/>
      <c r="U386" s="437"/>
      <c r="V386" s="437"/>
      <c r="W386" s="437"/>
      <c r="X386" s="437"/>
      <c r="Y386" s="439"/>
      <c r="Z386" s="437"/>
      <c r="AA386" s="440"/>
      <c r="AB386" s="437"/>
      <c r="AC386" s="437"/>
      <c r="AD386" s="437">
        <v>1</v>
      </c>
      <c r="AE386" s="437">
        <v>66</v>
      </c>
      <c r="AF386" s="443" t="s">
        <v>55</v>
      </c>
      <c r="AG386" s="437" t="s">
        <v>35</v>
      </c>
      <c r="AH386" s="508">
        <f>3*3</f>
        <v>9</v>
      </c>
      <c r="AI386" s="437"/>
      <c r="AJ386" s="441"/>
      <c r="AK386" s="441">
        <v>9</v>
      </c>
      <c r="AL386" s="437"/>
      <c r="AM386" s="437">
        <f>AP386+1</f>
        <v>52</v>
      </c>
      <c r="AN386" s="443" t="s">
        <v>53</v>
      </c>
      <c r="AO386" s="509"/>
      <c r="AP386" s="420">
        <v>51</v>
      </c>
      <c r="AQ386" s="420">
        <v>50</v>
      </c>
    </row>
    <row r="387" spans="1:43" s="503" customFormat="1" ht="25.5" customHeight="1" x14ac:dyDescent="0.2">
      <c r="E387" s="504"/>
      <c r="F387" s="505"/>
      <c r="G387" s="505"/>
      <c r="H387" s="505"/>
      <c r="I387" s="505"/>
      <c r="J387" s="505"/>
      <c r="K387" s="505"/>
      <c r="L387" s="505"/>
      <c r="M387" s="505"/>
      <c r="N387" s="505"/>
      <c r="O387" s="507"/>
      <c r="P387" s="437"/>
      <c r="Q387" s="437"/>
      <c r="R387" s="437"/>
      <c r="S387" s="437"/>
      <c r="T387" s="437"/>
      <c r="U387" s="437"/>
      <c r="V387" s="437"/>
      <c r="W387" s="437"/>
      <c r="X387" s="437"/>
      <c r="Y387" s="439"/>
      <c r="Z387" s="437"/>
      <c r="AA387" s="440"/>
      <c r="AB387" s="437"/>
      <c r="AC387" s="437"/>
      <c r="AD387" s="437"/>
      <c r="AE387" s="437"/>
      <c r="AF387" s="437"/>
      <c r="AG387" s="437"/>
      <c r="AH387" s="508"/>
      <c r="AI387" s="437"/>
      <c r="AJ387" s="441"/>
      <c r="AK387" s="441"/>
      <c r="AL387" s="437"/>
      <c r="AM387" s="437"/>
      <c r="AN387" s="437"/>
      <c r="AO387" s="509"/>
      <c r="AP387" s="420"/>
      <c r="AQ387" s="420"/>
    </row>
    <row r="388" spans="1:43" s="487" customFormat="1" ht="22.5" customHeight="1" x14ac:dyDescent="0.55000000000000004">
      <c r="E388" s="488"/>
      <c r="F388" s="489"/>
      <c r="G388" s="489"/>
      <c r="H388" s="489"/>
      <c r="I388" s="489"/>
      <c r="J388" s="489"/>
      <c r="K388" s="489"/>
      <c r="L388" s="489"/>
      <c r="M388" s="489"/>
      <c r="N388" s="489"/>
      <c r="O388" s="490"/>
      <c r="P388" s="345" t="s">
        <v>460</v>
      </c>
      <c r="Q388" s="346"/>
      <c r="R388" s="346"/>
      <c r="S388" s="346"/>
      <c r="T388" s="346"/>
      <c r="U388" s="346"/>
      <c r="V388" s="1012" t="str">
        <f>B397</f>
        <v>นาง</v>
      </c>
      <c r="W388" s="1012"/>
      <c r="X388" s="1013" t="str">
        <f>C397</f>
        <v xml:space="preserve">สองเมือง  </v>
      </c>
      <c r="Y388" s="1013"/>
      <c r="Z388" s="1013" t="str">
        <f>D397</f>
        <v>เทียมตะขบ</v>
      </c>
      <c r="AA388" s="1013"/>
      <c r="AB388" s="1013"/>
      <c r="AC388" s="1014"/>
      <c r="AD388" s="345" t="s">
        <v>461</v>
      </c>
      <c r="AE388" s="730"/>
      <c r="AF388" s="346"/>
      <c r="AG388" s="745" t="str">
        <f>B397</f>
        <v>นาง</v>
      </c>
      <c r="AH388" s="491" t="str">
        <f>C397</f>
        <v xml:space="preserve">สองเมือง  </v>
      </c>
      <c r="AI388" s="346"/>
      <c r="AJ388" s="346" t="str">
        <f>D397</f>
        <v>เทียมตะขบ</v>
      </c>
      <c r="AK388" s="346"/>
      <c r="AL388" s="346"/>
      <c r="AM388" s="346"/>
      <c r="AN388" s="347"/>
      <c r="AO388" s="492"/>
      <c r="AP388" s="308"/>
      <c r="AQ388" s="308"/>
    </row>
    <row r="389" spans="1:43" s="487" customFormat="1" ht="22.5" customHeight="1" x14ac:dyDescent="0.55000000000000004">
      <c r="E389" s="488"/>
      <c r="F389" s="489"/>
      <c r="G389" s="489"/>
      <c r="H389" s="489"/>
      <c r="I389" s="489"/>
      <c r="J389" s="489"/>
      <c r="K389" s="489"/>
      <c r="L389" s="489"/>
      <c r="M389" s="489"/>
      <c r="N389" s="489"/>
      <c r="O389" s="490"/>
      <c r="P389" s="307" t="s">
        <v>462</v>
      </c>
      <c r="Q389" s="308"/>
      <c r="R389" s="308"/>
      <c r="S389" s="1007" t="str">
        <f>E397</f>
        <v>110</v>
      </c>
      <c r="T389" s="1008"/>
      <c r="U389" s="310" t="str">
        <f>F397</f>
        <v>หมูที่</v>
      </c>
      <c r="V389" s="1009">
        <f>G397</f>
        <v>6</v>
      </c>
      <c r="W389" s="1009"/>
      <c r="X389" s="308"/>
      <c r="Y389" s="311"/>
      <c r="Z389" s="312" t="str">
        <f>H397</f>
        <v>ถนน</v>
      </c>
      <c r="AA389" s="313"/>
      <c r="AB389" s="308"/>
      <c r="AC389" s="309"/>
      <c r="AD389" s="307" t="s">
        <v>462</v>
      </c>
      <c r="AE389" s="728"/>
      <c r="AF389" s="728"/>
      <c r="AG389" s="314" t="str">
        <f>E397</f>
        <v>110</v>
      </c>
      <c r="AH389" s="314"/>
      <c r="AI389" s="315" t="str">
        <f>F397</f>
        <v>หมูที่</v>
      </c>
      <c r="AJ389" s="727">
        <f>G397</f>
        <v>6</v>
      </c>
      <c r="AK389" s="308"/>
      <c r="AL389" s="315" t="str">
        <f>H397</f>
        <v>ถนน</v>
      </c>
      <c r="AM389" s="308"/>
      <c r="AN389" s="309"/>
      <c r="AO389" s="492"/>
      <c r="AP389" s="308"/>
      <c r="AQ389" s="308"/>
    </row>
    <row r="390" spans="1:43" s="487" customFormat="1" ht="22.5" customHeight="1" x14ac:dyDescent="0.55000000000000004">
      <c r="E390" s="488"/>
      <c r="F390" s="489"/>
      <c r="G390" s="489"/>
      <c r="H390" s="489"/>
      <c r="I390" s="489"/>
      <c r="J390" s="489"/>
      <c r="K390" s="489"/>
      <c r="L390" s="489"/>
      <c r="M390" s="489"/>
      <c r="N390" s="489"/>
      <c r="O390" s="490"/>
      <c r="P390" s="307" t="s">
        <v>463</v>
      </c>
      <c r="Q390" s="308"/>
      <c r="R390" s="308"/>
      <c r="S390" s="308"/>
      <c r="T390" s="308"/>
      <c r="U390" s="1009" t="str">
        <f>I397</f>
        <v>ตำบลตะขบ</v>
      </c>
      <c r="V390" s="993"/>
      <c r="W390" s="993"/>
      <c r="X390" s="993"/>
      <c r="Y390" s="312"/>
      <c r="Z390" s="315" t="str">
        <f>J397</f>
        <v>อำเภอปักธงชัย</v>
      </c>
      <c r="AA390" s="313"/>
      <c r="AB390" s="308"/>
      <c r="AC390" s="308"/>
      <c r="AD390" s="307" t="s">
        <v>463</v>
      </c>
      <c r="AE390" s="728"/>
      <c r="AF390" s="308"/>
      <c r="AG390" s="308"/>
      <c r="AH390" s="314"/>
      <c r="AI390" s="315" t="str">
        <f>I397</f>
        <v>ตำบลตะขบ</v>
      </c>
      <c r="AJ390" s="308"/>
      <c r="AK390" s="308"/>
      <c r="AL390" s="315" t="str">
        <f>J397</f>
        <v>อำเภอปักธงชัย</v>
      </c>
      <c r="AM390" s="308"/>
      <c r="AN390" s="309"/>
      <c r="AO390" s="492"/>
      <c r="AP390" s="308"/>
      <c r="AQ390" s="308"/>
    </row>
    <row r="391" spans="1:43" s="487" customFormat="1" ht="22.5" customHeight="1" x14ac:dyDescent="0.55000000000000004">
      <c r="E391" s="488"/>
      <c r="F391" s="489"/>
      <c r="G391" s="489"/>
      <c r="H391" s="489"/>
      <c r="I391" s="489"/>
      <c r="J391" s="489"/>
      <c r="K391" s="489"/>
      <c r="L391" s="489"/>
      <c r="M391" s="489"/>
      <c r="N391" s="489"/>
      <c r="O391" s="490"/>
      <c r="P391" s="316" t="str">
        <f>K397</f>
        <v>จังหวัดนครราชสีมา</v>
      </c>
      <c r="Q391" s="317"/>
      <c r="R391" s="317"/>
      <c r="S391" s="317"/>
      <c r="T391" s="317"/>
      <c r="U391" s="317" t="s">
        <v>464</v>
      </c>
      <c r="V391" s="317"/>
      <c r="W391" s="317"/>
      <c r="X391" s="317"/>
      <c r="Y391" s="318"/>
      <c r="Z391" s="317"/>
      <c r="AA391" s="319"/>
      <c r="AB391" s="317"/>
      <c r="AC391" s="317"/>
      <c r="AD391" s="316" t="str">
        <f>K397</f>
        <v>จังหวัดนครราชสีมา</v>
      </c>
      <c r="AE391" s="744"/>
      <c r="AF391" s="317"/>
      <c r="AG391" s="317"/>
      <c r="AH391" s="493"/>
      <c r="AI391" s="317" t="s">
        <v>464</v>
      </c>
      <c r="AJ391" s="317"/>
      <c r="AK391" s="317"/>
      <c r="AL391" s="317"/>
      <c r="AM391" s="317"/>
      <c r="AN391" s="320"/>
      <c r="AO391" s="492"/>
      <c r="AP391" s="317"/>
      <c r="AQ391" s="317"/>
    </row>
    <row r="392" spans="1:43" s="487" customFormat="1" ht="22.5" customHeight="1" x14ac:dyDescent="0.55000000000000004">
      <c r="A392" s="492"/>
      <c r="B392" s="492"/>
      <c r="C392" s="492"/>
      <c r="D392" s="492"/>
      <c r="E392" s="494"/>
      <c r="F392" s="495"/>
      <c r="G392" s="495"/>
      <c r="H392" s="495"/>
      <c r="I392" s="495"/>
      <c r="J392" s="495"/>
      <c r="K392" s="495"/>
      <c r="L392" s="495"/>
      <c r="M392" s="495"/>
      <c r="N392" s="495"/>
      <c r="O392" s="490"/>
      <c r="P392" s="1004" t="s">
        <v>5</v>
      </c>
      <c r="Q392" s="1005"/>
      <c r="R392" s="1005"/>
      <c r="S392" s="1005"/>
      <c r="T392" s="1005"/>
      <c r="U392" s="1005"/>
      <c r="V392" s="1005"/>
      <c r="W392" s="1005"/>
      <c r="X392" s="1005"/>
      <c r="Y392" s="1005"/>
      <c r="Z392" s="1005"/>
      <c r="AA392" s="1005"/>
      <c r="AB392" s="1005"/>
      <c r="AC392" s="1006"/>
      <c r="AD392" s="1004" t="s">
        <v>6</v>
      </c>
      <c r="AE392" s="1005"/>
      <c r="AF392" s="1005"/>
      <c r="AG392" s="1005"/>
      <c r="AH392" s="1005"/>
      <c r="AI392" s="1005"/>
      <c r="AJ392" s="1005"/>
      <c r="AK392" s="1005"/>
      <c r="AL392" s="1005"/>
      <c r="AM392" s="1005"/>
      <c r="AN392" s="1006"/>
      <c r="AO392" s="492"/>
    </row>
    <row r="393" spans="1:43" s="487" customFormat="1" ht="24.75" customHeight="1" x14ac:dyDescent="0.55000000000000004">
      <c r="A393" s="492"/>
      <c r="B393" s="492"/>
      <c r="C393" s="492"/>
      <c r="D393" s="492"/>
      <c r="E393" s="494"/>
      <c r="F393" s="495"/>
      <c r="G393" s="495"/>
      <c r="H393" s="495"/>
      <c r="I393" s="495"/>
      <c r="J393" s="495"/>
      <c r="K393" s="495"/>
      <c r="L393" s="495"/>
      <c r="M393" s="495"/>
      <c r="N393" s="495"/>
      <c r="O393" s="490"/>
      <c r="P393" s="995" t="s">
        <v>7</v>
      </c>
      <c r="Q393" s="995" t="s">
        <v>8</v>
      </c>
      <c r="R393" s="995" t="s">
        <v>9</v>
      </c>
      <c r="S393" s="1010" t="s">
        <v>10</v>
      </c>
      <c r="T393" s="1011"/>
      <c r="U393" s="995" t="s">
        <v>11</v>
      </c>
      <c r="V393" s="1004" t="s">
        <v>12</v>
      </c>
      <c r="W393" s="1005"/>
      <c r="X393" s="1006"/>
      <c r="Y393" s="1004" t="s">
        <v>13</v>
      </c>
      <c r="Z393" s="1005"/>
      <c r="AA393" s="1005"/>
      <c r="AB393" s="1005"/>
      <c r="AC393" s="1006"/>
      <c r="AD393" s="995" t="s">
        <v>7</v>
      </c>
      <c r="AE393" s="995" t="s">
        <v>14</v>
      </c>
      <c r="AF393" s="995" t="s">
        <v>15</v>
      </c>
      <c r="AG393" s="995" t="s">
        <v>16</v>
      </c>
      <c r="AH393" s="1039" t="s">
        <v>17</v>
      </c>
      <c r="AI393" s="1004" t="s">
        <v>18</v>
      </c>
      <c r="AJ393" s="1005"/>
      <c r="AK393" s="1005"/>
      <c r="AL393" s="1006"/>
      <c r="AM393" s="995" t="s">
        <v>19</v>
      </c>
      <c r="AN393" s="995" t="s">
        <v>20</v>
      </c>
      <c r="AO393" s="492"/>
      <c r="AP393" s="995" t="s">
        <v>19</v>
      </c>
      <c r="AQ393" s="995" t="s">
        <v>19</v>
      </c>
    </row>
    <row r="394" spans="1:43" s="487" customFormat="1" ht="24.75" customHeight="1" x14ac:dyDescent="0.55000000000000004">
      <c r="A394" s="492"/>
      <c r="B394" s="492"/>
      <c r="C394" s="492"/>
      <c r="D394" s="492"/>
      <c r="E394" s="494"/>
      <c r="F394" s="495"/>
      <c r="G394" s="495"/>
      <c r="H394" s="495"/>
      <c r="I394" s="495"/>
      <c r="J394" s="495"/>
      <c r="K394" s="495"/>
      <c r="L394" s="495"/>
      <c r="M394" s="495"/>
      <c r="N394" s="495"/>
      <c r="O394" s="490"/>
      <c r="P394" s="996"/>
      <c r="Q394" s="996"/>
      <c r="R394" s="996"/>
      <c r="S394" s="995" t="s">
        <v>21</v>
      </c>
      <c r="T394" s="995" t="s">
        <v>22</v>
      </c>
      <c r="U394" s="996"/>
      <c r="V394" s="1015" t="s">
        <v>23</v>
      </c>
      <c r="W394" s="1015" t="s">
        <v>24</v>
      </c>
      <c r="X394" s="1015" t="s">
        <v>25</v>
      </c>
      <c r="Y394" s="1018" t="s">
        <v>26</v>
      </c>
      <c r="Z394" s="995" t="s">
        <v>27</v>
      </c>
      <c r="AA394" s="995" t="s">
        <v>28</v>
      </c>
      <c r="AB394" s="995" t="s">
        <v>29</v>
      </c>
      <c r="AC394" s="995" t="s">
        <v>30</v>
      </c>
      <c r="AD394" s="996"/>
      <c r="AE394" s="996"/>
      <c r="AF394" s="996"/>
      <c r="AG394" s="996"/>
      <c r="AH394" s="1040"/>
      <c r="AI394" s="995" t="s">
        <v>31</v>
      </c>
      <c r="AJ394" s="998" t="s">
        <v>27</v>
      </c>
      <c r="AK394" s="1001" t="s">
        <v>28</v>
      </c>
      <c r="AL394" s="995" t="s">
        <v>29</v>
      </c>
      <c r="AM394" s="996"/>
      <c r="AN394" s="996"/>
      <c r="AO394" s="492"/>
      <c r="AP394" s="996"/>
      <c r="AQ394" s="996"/>
    </row>
    <row r="395" spans="1:43" s="487" customFormat="1" ht="48.75" customHeight="1" x14ac:dyDescent="0.55000000000000004">
      <c r="A395" s="492"/>
      <c r="B395" s="492"/>
      <c r="C395" s="492"/>
      <c r="D395" s="492"/>
      <c r="E395" s="494"/>
      <c r="F395" s="495"/>
      <c r="G395" s="495"/>
      <c r="H395" s="495"/>
      <c r="I395" s="495"/>
      <c r="J395" s="495"/>
      <c r="K395" s="495"/>
      <c r="L395" s="495"/>
      <c r="M395" s="495"/>
      <c r="N395" s="495"/>
      <c r="O395" s="490"/>
      <c r="P395" s="996"/>
      <c r="Q395" s="996"/>
      <c r="R395" s="996"/>
      <c r="S395" s="996"/>
      <c r="T395" s="996"/>
      <c r="U395" s="996"/>
      <c r="V395" s="1016"/>
      <c r="W395" s="1016"/>
      <c r="X395" s="1016"/>
      <c r="Y395" s="1019"/>
      <c r="Z395" s="996"/>
      <c r="AA395" s="996"/>
      <c r="AB395" s="996"/>
      <c r="AC395" s="996"/>
      <c r="AD395" s="996"/>
      <c r="AE395" s="996"/>
      <c r="AF395" s="996"/>
      <c r="AG395" s="996"/>
      <c r="AH395" s="1040"/>
      <c r="AI395" s="996"/>
      <c r="AJ395" s="999"/>
      <c r="AK395" s="1002"/>
      <c r="AL395" s="996"/>
      <c r="AM395" s="996"/>
      <c r="AN395" s="996"/>
      <c r="AO395" s="496"/>
      <c r="AP395" s="996"/>
      <c r="AQ395" s="996"/>
    </row>
    <row r="396" spans="1:43" s="487" customFormat="1" ht="55.5" customHeight="1" x14ac:dyDescent="0.55000000000000004">
      <c r="A396" s="497" t="s">
        <v>465</v>
      </c>
      <c r="B396" s="498" t="s">
        <v>466</v>
      </c>
      <c r="C396" s="499" t="s">
        <v>467</v>
      </c>
      <c r="D396" s="499" t="s">
        <v>468</v>
      </c>
      <c r="E396" s="499" t="s">
        <v>469</v>
      </c>
      <c r="F396" s="499"/>
      <c r="G396" s="499" t="s">
        <v>470</v>
      </c>
      <c r="H396" s="499" t="s">
        <v>471</v>
      </c>
      <c r="I396" s="499" t="s">
        <v>472</v>
      </c>
      <c r="J396" s="499" t="s">
        <v>473</v>
      </c>
      <c r="K396" s="499" t="s">
        <v>474</v>
      </c>
      <c r="L396" s="499" t="s">
        <v>475</v>
      </c>
      <c r="M396" s="500" t="s">
        <v>476</v>
      </c>
      <c r="N396" s="501" t="s">
        <v>477</v>
      </c>
      <c r="O396" s="502" t="s">
        <v>478</v>
      </c>
      <c r="P396" s="996"/>
      <c r="Q396" s="996"/>
      <c r="R396" s="996"/>
      <c r="S396" s="996"/>
      <c r="T396" s="996"/>
      <c r="U396" s="996"/>
      <c r="V396" s="1016"/>
      <c r="W396" s="1016"/>
      <c r="X396" s="1016"/>
      <c r="Y396" s="1019"/>
      <c r="Z396" s="996"/>
      <c r="AA396" s="996"/>
      <c r="AB396" s="996"/>
      <c r="AC396" s="996"/>
      <c r="AD396" s="996"/>
      <c r="AE396" s="996"/>
      <c r="AF396" s="996"/>
      <c r="AG396" s="996"/>
      <c r="AH396" s="1040"/>
      <c r="AI396" s="996"/>
      <c r="AJ396" s="999"/>
      <c r="AK396" s="1002"/>
      <c r="AL396" s="996"/>
      <c r="AM396" s="996"/>
      <c r="AN396" s="996"/>
      <c r="AO396" s="496"/>
      <c r="AP396" s="996"/>
      <c r="AQ396" s="996"/>
    </row>
    <row r="397" spans="1:43" s="503" customFormat="1" ht="20.25" customHeight="1" x14ac:dyDescent="0.2">
      <c r="B397" s="503" t="s">
        <v>487</v>
      </c>
      <c r="C397" s="503" t="s">
        <v>559</v>
      </c>
      <c r="D397" s="503" t="s">
        <v>560</v>
      </c>
      <c r="E397" s="504" t="s">
        <v>561</v>
      </c>
      <c r="F397" s="505" t="s">
        <v>510</v>
      </c>
      <c r="G397" s="505">
        <v>6</v>
      </c>
      <c r="H397" s="505" t="s">
        <v>471</v>
      </c>
      <c r="I397" s="506" t="s">
        <v>483</v>
      </c>
      <c r="J397" s="506" t="s">
        <v>484</v>
      </c>
      <c r="K397" s="506" t="s">
        <v>485</v>
      </c>
      <c r="L397" s="506">
        <v>30150</v>
      </c>
      <c r="M397" s="505"/>
      <c r="N397" s="505">
        <v>3301400556572</v>
      </c>
      <c r="O397" s="507"/>
      <c r="P397" s="437">
        <v>44</v>
      </c>
      <c r="Q397" s="437" t="s">
        <v>39</v>
      </c>
      <c r="R397" s="437" t="s">
        <v>90</v>
      </c>
      <c r="S397" s="437"/>
      <c r="T397" s="437"/>
      <c r="U397" s="437" t="s">
        <v>88</v>
      </c>
      <c r="V397" s="437">
        <v>0</v>
      </c>
      <c r="W397" s="437">
        <v>1</v>
      </c>
      <c r="X397" s="437">
        <v>0</v>
      </c>
      <c r="Y397" s="439">
        <v>95.5</v>
      </c>
      <c r="Z397" s="437"/>
      <c r="AA397" s="440">
        <v>4.5</v>
      </c>
      <c r="AB397" s="437"/>
      <c r="AC397" s="437"/>
      <c r="AD397" s="437"/>
      <c r="AE397" s="437"/>
      <c r="AF397" s="437"/>
      <c r="AG397" s="437"/>
      <c r="AH397" s="508"/>
      <c r="AI397" s="437"/>
      <c r="AJ397" s="441"/>
      <c r="AK397" s="441"/>
      <c r="AL397" s="437"/>
      <c r="AM397" s="437"/>
      <c r="AN397" s="437"/>
      <c r="AO397" s="509"/>
      <c r="AP397" s="420"/>
      <c r="AQ397" s="420"/>
    </row>
    <row r="398" spans="1:43" s="503" customFormat="1" ht="56.25" x14ac:dyDescent="0.2">
      <c r="E398" s="504"/>
      <c r="F398" s="505"/>
      <c r="G398" s="505"/>
      <c r="H398" s="505"/>
      <c r="I398" s="505"/>
      <c r="J398" s="505"/>
      <c r="K398" s="505"/>
      <c r="L398" s="505"/>
      <c r="M398" s="505"/>
      <c r="N398" s="505"/>
      <c r="O398" s="507"/>
      <c r="P398" s="437"/>
      <c r="Q398" s="437"/>
      <c r="R398" s="437"/>
      <c r="S398" s="437"/>
      <c r="T398" s="437"/>
      <c r="U398" s="437"/>
      <c r="V398" s="437"/>
      <c r="W398" s="437"/>
      <c r="X398" s="437"/>
      <c r="Y398" s="439"/>
      <c r="Z398" s="437"/>
      <c r="AA398" s="440"/>
      <c r="AB398" s="437"/>
      <c r="AC398" s="437"/>
      <c r="AD398" s="437">
        <v>1</v>
      </c>
      <c r="AE398" s="437">
        <v>276</v>
      </c>
      <c r="AF398" s="443" t="s">
        <v>55</v>
      </c>
      <c r="AG398" s="437" t="s">
        <v>35</v>
      </c>
      <c r="AH398" s="508">
        <f>3*6</f>
        <v>18</v>
      </c>
      <c r="AI398" s="437"/>
      <c r="AJ398" s="441"/>
      <c r="AK398" s="441">
        <v>18</v>
      </c>
      <c r="AL398" s="437"/>
      <c r="AM398" s="437">
        <f>AP398+1</f>
        <v>14</v>
      </c>
      <c r="AN398" s="443" t="s">
        <v>53</v>
      </c>
      <c r="AO398" s="509"/>
      <c r="AP398" s="420">
        <v>13</v>
      </c>
      <c r="AQ398" s="420">
        <v>12</v>
      </c>
    </row>
    <row r="399" spans="1:43" s="503" customFormat="1" ht="20.25" customHeight="1" x14ac:dyDescent="0.2">
      <c r="E399" s="504"/>
      <c r="F399" s="505"/>
      <c r="G399" s="505"/>
      <c r="H399" s="505"/>
      <c r="I399" s="505"/>
      <c r="J399" s="505"/>
      <c r="K399" s="505"/>
      <c r="L399" s="505"/>
      <c r="M399" s="505"/>
      <c r="N399" s="505"/>
      <c r="O399" s="507"/>
      <c r="P399" s="437">
        <v>45</v>
      </c>
      <c r="Q399" s="437" t="s">
        <v>39</v>
      </c>
      <c r="R399" s="437" t="s">
        <v>90</v>
      </c>
      <c r="S399" s="437"/>
      <c r="T399" s="437"/>
      <c r="U399" s="437" t="s">
        <v>88</v>
      </c>
      <c r="V399" s="437">
        <v>0</v>
      </c>
      <c r="W399" s="437">
        <v>1</v>
      </c>
      <c r="X399" s="437">
        <v>50</v>
      </c>
      <c r="Y399" s="439">
        <v>150</v>
      </c>
      <c r="Z399" s="437"/>
      <c r="AA399" s="440"/>
      <c r="AB399" s="437"/>
      <c r="AC399" s="437"/>
      <c r="AD399" s="437"/>
      <c r="AE399" s="437"/>
      <c r="AF399" s="437"/>
      <c r="AG399" s="437"/>
      <c r="AH399" s="508"/>
      <c r="AI399" s="437"/>
      <c r="AJ399" s="441"/>
      <c r="AK399" s="441"/>
      <c r="AL399" s="437"/>
      <c r="AM399" s="437"/>
      <c r="AN399" s="437"/>
      <c r="AO399" s="509"/>
      <c r="AP399" s="420"/>
      <c r="AQ399" s="420"/>
    </row>
    <row r="400" spans="1:43" s="503" customFormat="1" ht="20.25" customHeight="1" x14ac:dyDescent="0.2">
      <c r="E400" s="504"/>
      <c r="F400" s="505"/>
      <c r="G400" s="505"/>
      <c r="H400" s="505"/>
      <c r="I400" s="505"/>
      <c r="J400" s="505"/>
      <c r="K400" s="505"/>
      <c r="L400" s="505"/>
      <c r="M400" s="505"/>
      <c r="N400" s="505"/>
      <c r="O400" s="507"/>
      <c r="P400" s="437">
        <v>46</v>
      </c>
      <c r="Q400" s="437" t="s">
        <v>39</v>
      </c>
      <c r="R400" s="437" t="s">
        <v>90</v>
      </c>
      <c r="S400" s="437"/>
      <c r="T400" s="437"/>
      <c r="U400" s="437" t="s">
        <v>88</v>
      </c>
      <c r="V400" s="437">
        <v>5</v>
      </c>
      <c r="W400" s="437">
        <v>2</v>
      </c>
      <c r="X400" s="437">
        <v>0</v>
      </c>
      <c r="Y400" s="439">
        <v>2200</v>
      </c>
      <c r="Z400" s="437"/>
      <c r="AA400" s="440"/>
      <c r="AB400" s="437"/>
      <c r="AC400" s="437"/>
      <c r="AD400" s="437"/>
      <c r="AE400" s="437"/>
      <c r="AF400" s="437"/>
      <c r="AG400" s="437"/>
      <c r="AH400" s="508"/>
      <c r="AI400" s="437"/>
      <c r="AJ400" s="441"/>
      <c r="AK400" s="441"/>
      <c r="AL400" s="437"/>
      <c r="AM400" s="437"/>
      <c r="AN400" s="437"/>
      <c r="AO400" s="509"/>
      <c r="AP400" s="420"/>
      <c r="AQ400" s="420"/>
    </row>
    <row r="401" spans="1:43" s="503" customFormat="1" ht="25.5" customHeight="1" x14ac:dyDescent="0.2">
      <c r="E401" s="504"/>
      <c r="F401" s="505"/>
      <c r="G401" s="505"/>
      <c r="H401" s="505"/>
      <c r="I401" s="505"/>
      <c r="J401" s="505"/>
      <c r="K401" s="505"/>
      <c r="L401" s="505"/>
      <c r="M401" s="505"/>
      <c r="N401" s="505"/>
      <c r="O401" s="507"/>
      <c r="P401" s="437"/>
      <c r="Q401" s="437"/>
      <c r="R401" s="437"/>
      <c r="S401" s="437"/>
      <c r="T401" s="437"/>
      <c r="U401" s="437"/>
      <c r="V401" s="437"/>
      <c r="W401" s="437"/>
      <c r="X401" s="437"/>
      <c r="Y401" s="439"/>
      <c r="Z401" s="437"/>
      <c r="AA401" s="440"/>
      <c r="AB401" s="437"/>
      <c r="AC401" s="437"/>
      <c r="AD401" s="437"/>
      <c r="AE401" s="437"/>
      <c r="AF401" s="437"/>
      <c r="AG401" s="437"/>
      <c r="AH401" s="508"/>
      <c r="AI401" s="437"/>
      <c r="AJ401" s="441"/>
      <c r="AK401" s="441"/>
      <c r="AL401" s="437"/>
      <c r="AM401" s="437"/>
      <c r="AN401" s="437"/>
      <c r="AO401" s="509"/>
      <c r="AP401" s="420"/>
      <c r="AQ401" s="420"/>
    </row>
    <row r="402" spans="1:43" s="487" customFormat="1" ht="22.5" customHeight="1" x14ac:dyDescent="0.55000000000000004">
      <c r="E402" s="488"/>
      <c r="F402" s="489"/>
      <c r="G402" s="489"/>
      <c r="H402" s="489"/>
      <c r="I402" s="489"/>
      <c r="J402" s="489"/>
      <c r="K402" s="489"/>
      <c r="L402" s="489"/>
      <c r="M402" s="489"/>
      <c r="N402" s="489"/>
      <c r="O402" s="490"/>
      <c r="P402" s="345" t="s">
        <v>460</v>
      </c>
      <c r="Q402" s="346"/>
      <c r="R402" s="346"/>
      <c r="S402" s="346"/>
      <c r="T402" s="346"/>
      <c r="U402" s="346"/>
      <c r="V402" s="1012" t="str">
        <f>B411</f>
        <v>นาย</v>
      </c>
      <c r="W402" s="1012"/>
      <c r="X402" s="1013" t="str">
        <f>C411</f>
        <v xml:space="preserve">ทรงศักดิ์  </v>
      </c>
      <c r="Y402" s="1013"/>
      <c r="Z402" s="1013" t="str">
        <f>D411</f>
        <v>ชนะค้า</v>
      </c>
      <c r="AA402" s="1013"/>
      <c r="AB402" s="1013"/>
      <c r="AC402" s="1014"/>
      <c r="AD402" s="345" t="s">
        <v>461</v>
      </c>
      <c r="AE402" s="730"/>
      <c r="AF402" s="346"/>
      <c r="AG402" s="745" t="str">
        <f>B411</f>
        <v>นาย</v>
      </c>
      <c r="AH402" s="491" t="str">
        <f>C411</f>
        <v xml:space="preserve">ทรงศักดิ์  </v>
      </c>
      <c r="AI402" s="346"/>
      <c r="AJ402" s="346" t="str">
        <f>D411</f>
        <v>ชนะค้า</v>
      </c>
      <c r="AK402" s="346"/>
      <c r="AL402" s="346"/>
      <c r="AM402" s="346"/>
      <c r="AN402" s="347"/>
      <c r="AO402" s="492"/>
      <c r="AP402" s="308"/>
      <c r="AQ402" s="308"/>
    </row>
    <row r="403" spans="1:43" s="487" customFormat="1" ht="22.5" customHeight="1" x14ac:dyDescent="0.55000000000000004">
      <c r="E403" s="488"/>
      <c r="F403" s="489"/>
      <c r="G403" s="489"/>
      <c r="H403" s="489"/>
      <c r="I403" s="489"/>
      <c r="J403" s="489"/>
      <c r="K403" s="489"/>
      <c r="L403" s="489"/>
      <c r="M403" s="489"/>
      <c r="N403" s="489"/>
      <c r="O403" s="490"/>
      <c r="P403" s="307" t="s">
        <v>462</v>
      </c>
      <c r="Q403" s="308"/>
      <c r="R403" s="308"/>
      <c r="S403" s="1007">
        <f>E411</f>
        <v>10</v>
      </c>
      <c r="T403" s="1008"/>
      <c r="U403" s="310" t="str">
        <f>F411</f>
        <v>หมูที่</v>
      </c>
      <c r="V403" s="1009">
        <f>G411</f>
        <v>6</v>
      </c>
      <c r="W403" s="1009"/>
      <c r="X403" s="308"/>
      <c r="Y403" s="311"/>
      <c r="Z403" s="312" t="str">
        <f>H411</f>
        <v>ถนน</v>
      </c>
      <c r="AA403" s="313"/>
      <c r="AB403" s="308"/>
      <c r="AC403" s="309"/>
      <c r="AD403" s="307" t="s">
        <v>462</v>
      </c>
      <c r="AE403" s="728"/>
      <c r="AF403" s="728"/>
      <c r="AG403" s="314">
        <f>E411</f>
        <v>10</v>
      </c>
      <c r="AH403" s="314"/>
      <c r="AI403" s="315" t="str">
        <f>F411</f>
        <v>หมูที่</v>
      </c>
      <c r="AJ403" s="727">
        <f>G411</f>
        <v>6</v>
      </c>
      <c r="AK403" s="308"/>
      <c r="AL403" s="315" t="str">
        <f>H411</f>
        <v>ถนน</v>
      </c>
      <c r="AM403" s="308"/>
      <c r="AN403" s="309"/>
      <c r="AO403" s="492"/>
      <c r="AP403" s="308"/>
      <c r="AQ403" s="308"/>
    </row>
    <row r="404" spans="1:43" s="487" customFormat="1" ht="22.5" customHeight="1" x14ac:dyDescent="0.55000000000000004">
      <c r="E404" s="488"/>
      <c r="F404" s="489"/>
      <c r="G404" s="489"/>
      <c r="H404" s="489"/>
      <c r="I404" s="489"/>
      <c r="J404" s="489"/>
      <c r="K404" s="489"/>
      <c r="L404" s="489"/>
      <c r="M404" s="489"/>
      <c r="N404" s="489"/>
      <c r="O404" s="490"/>
      <c r="P404" s="307" t="s">
        <v>463</v>
      </c>
      <c r="Q404" s="308"/>
      <c r="R404" s="308"/>
      <c r="S404" s="308"/>
      <c r="T404" s="308"/>
      <c r="U404" s="1009" t="str">
        <f>I411</f>
        <v>ตำบลตะขบ</v>
      </c>
      <c r="V404" s="993"/>
      <c r="W404" s="993"/>
      <c r="X404" s="993"/>
      <c r="Y404" s="312"/>
      <c r="Z404" s="315" t="str">
        <f>J411</f>
        <v>อำเภอปักธงชัย</v>
      </c>
      <c r="AA404" s="313"/>
      <c r="AB404" s="308"/>
      <c r="AC404" s="308"/>
      <c r="AD404" s="307" t="s">
        <v>463</v>
      </c>
      <c r="AE404" s="728"/>
      <c r="AF404" s="308"/>
      <c r="AG404" s="308"/>
      <c r="AH404" s="314"/>
      <c r="AI404" s="315" t="str">
        <f>I411</f>
        <v>ตำบลตะขบ</v>
      </c>
      <c r="AJ404" s="308"/>
      <c r="AK404" s="308"/>
      <c r="AL404" s="315" t="str">
        <f>J411</f>
        <v>อำเภอปักธงชัย</v>
      </c>
      <c r="AM404" s="308"/>
      <c r="AN404" s="309"/>
      <c r="AO404" s="492"/>
      <c r="AP404" s="308"/>
      <c r="AQ404" s="308"/>
    </row>
    <row r="405" spans="1:43" s="487" customFormat="1" ht="22.5" customHeight="1" x14ac:dyDescent="0.55000000000000004">
      <c r="E405" s="488"/>
      <c r="F405" s="489"/>
      <c r="G405" s="489"/>
      <c r="H405" s="489"/>
      <c r="I405" s="489"/>
      <c r="J405" s="489"/>
      <c r="K405" s="489"/>
      <c r="L405" s="489"/>
      <c r="M405" s="489"/>
      <c r="N405" s="489"/>
      <c r="O405" s="490"/>
      <c r="P405" s="316" t="str">
        <f>K411</f>
        <v>จังหวัดนครราชสีมา</v>
      </c>
      <c r="Q405" s="317"/>
      <c r="R405" s="317"/>
      <c r="S405" s="317"/>
      <c r="T405" s="317"/>
      <c r="U405" s="317" t="s">
        <v>464</v>
      </c>
      <c r="V405" s="317"/>
      <c r="W405" s="317"/>
      <c r="X405" s="317"/>
      <c r="Y405" s="318"/>
      <c r="Z405" s="317"/>
      <c r="AA405" s="319"/>
      <c r="AB405" s="317"/>
      <c r="AC405" s="317"/>
      <c r="AD405" s="316" t="str">
        <f>K411</f>
        <v>จังหวัดนครราชสีมา</v>
      </c>
      <c r="AE405" s="744"/>
      <c r="AF405" s="317"/>
      <c r="AG405" s="317"/>
      <c r="AH405" s="493"/>
      <c r="AI405" s="317" t="s">
        <v>464</v>
      </c>
      <c r="AJ405" s="317"/>
      <c r="AK405" s="317"/>
      <c r="AL405" s="317"/>
      <c r="AM405" s="317"/>
      <c r="AN405" s="320"/>
      <c r="AO405" s="492"/>
      <c r="AP405" s="317"/>
      <c r="AQ405" s="317"/>
    </row>
    <row r="406" spans="1:43" s="487" customFormat="1" ht="22.5" customHeight="1" x14ac:dyDescent="0.55000000000000004">
      <c r="A406" s="492"/>
      <c r="B406" s="492"/>
      <c r="C406" s="492"/>
      <c r="D406" s="492"/>
      <c r="E406" s="494"/>
      <c r="F406" s="495"/>
      <c r="G406" s="495"/>
      <c r="H406" s="495"/>
      <c r="I406" s="495"/>
      <c r="J406" s="495"/>
      <c r="K406" s="495"/>
      <c r="L406" s="495"/>
      <c r="M406" s="495"/>
      <c r="N406" s="495"/>
      <c r="O406" s="490"/>
      <c r="P406" s="1004" t="s">
        <v>5</v>
      </c>
      <c r="Q406" s="1005"/>
      <c r="R406" s="1005"/>
      <c r="S406" s="1005"/>
      <c r="T406" s="1005"/>
      <c r="U406" s="1005"/>
      <c r="V406" s="1005"/>
      <c r="W406" s="1005"/>
      <c r="X406" s="1005"/>
      <c r="Y406" s="1005"/>
      <c r="Z406" s="1005"/>
      <c r="AA406" s="1005"/>
      <c r="AB406" s="1005"/>
      <c r="AC406" s="1006"/>
      <c r="AD406" s="1004" t="s">
        <v>6</v>
      </c>
      <c r="AE406" s="1005"/>
      <c r="AF406" s="1005"/>
      <c r="AG406" s="1005"/>
      <c r="AH406" s="1005"/>
      <c r="AI406" s="1005"/>
      <c r="AJ406" s="1005"/>
      <c r="AK406" s="1005"/>
      <c r="AL406" s="1005"/>
      <c r="AM406" s="1005"/>
      <c r="AN406" s="1006"/>
      <c r="AO406" s="492"/>
    </row>
    <row r="407" spans="1:43" s="487" customFormat="1" ht="24.75" customHeight="1" x14ac:dyDescent="0.55000000000000004">
      <c r="A407" s="492"/>
      <c r="B407" s="492"/>
      <c r="C407" s="492"/>
      <c r="D407" s="492"/>
      <c r="E407" s="494"/>
      <c r="F407" s="495"/>
      <c r="G407" s="495"/>
      <c r="H407" s="495"/>
      <c r="I407" s="495"/>
      <c r="J407" s="495"/>
      <c r="K407" s="495"/>
      <c r="L407" s="495"/>
      <c r="M407" s="495"/>
      <c r="N407" s="495"/>
      <c r="O407" s="490"/>
      <c r="P407" s="995" t="s">
        <v>7</v>
      </c>
      <c r="Q407" s="995" t="s">
        <v>8</v>
      </c>
      <c r="R407" s="995" t="s">
        <v>9</v>
      </c>
      <c r="S407" s="1010" t="s">
        <v>10</v>
      </c>
      <c r="T407" s="1011"/>
      <c r="U407" s="995" t="s">
        <v>11</v>
      </c>
      <c r="V407" s="1004" t="s">
        <v>12</v>
      </c>
      <c r="W407" s="1005"/>
      <c r="X407" s="1006"/>
      <c r="Y407" s="1004" t="s">
        <v>13</v>
      </c>
      <c r="Z407" s="1005"/>
      <c r="AA407" s="1005"/>
      <c r="AB407" s="1005"/>
      <c r="AC407" s="1006"/>
      <c r="AD407" s="995" t="s">
        <v>7</v>
      </c>
      <c r="AE407" s="995" t="s">
        <v>14</v>
      </c>
      <c r="AF407" s="995" t="s">
        <v>15</v>
      </c>
      <c r="AG407" s="995" t="s">
        <v>16</v>
      </c>
      <c r="AH407" s="1039" t="s">
        <v>17</v>
      </c>
      <c r="AI407" s="1004" t="s">
        <v>18</v>
      </c>
      <c r="AJ407" s="1005"/>
      <c r="AK407" s="1005"/>
      <c r="AL407" s="1006"/>
      <c r="AM407" s="995" t="s">
        <v>19</v>
      </c>
      <c r="AN407" s="995" t="s">
        <v>20</v>
      </c>
      <c r="AO407" s="492"/>
      <c r="AP407" s="995" t="s">
        <v>19</v>
      </c>
      <c r="AQ407" s="995" t="s">
        <v>19</v>
      </c>
    </row>
    <row r="408" spans="1:43" s="487" customFormat="1" ht="24.75" customHeight="1" x14ac:dyDescent="0.55000000000000004">
      <c r="A408" s="492"/>
      <c r="B408" s="492"/>
      <c r="C408" s="492"/>
      <c r="D408" s="492"/>
      <c r="E408" s="494"/>
      <c r="F408" s="495"/>
      <c r="G408" s="495"/>
      <c r="H408" s="495"/>
      <c r="I408" s="495"/>
      <c r="J408" s="495"/>
      <c r="K408" s="495"/>
      <c r="L408" s="495"/>
      <c r="M408" s="495"/>
      <c r="N408" s="495"/>
      <c r="O408" s="490"/>
      <c r="P408" s="996"/>
      <c r="Q408" s="996"/>
      <c r="R408" s="996"/>
      <c r="S408" s="995" t="s">
        <v>21</v>
      </c>
      <c r="T408" s="995" t="s">
        <v>22</v>
      </c>
      <c r="U408" s="996"/>
      <c r="V408" s="1015" t="s">
        <v>23</v>
      </c>
      <c r="W408" s="1015" t="s">
        <v>24</v>
      </c>
      <c r="X408" s="1015" t="s">
        <v>25</v>
      </c>
      <c r="Y408" s="1018" t="s">
        <v>26</v>
      </c>
      <c r="Z408" s="995" t="s">
        <v>27</v>
      </c>
      <c r="AA408" s="995" t="s">
        <v>28</v>
      </c>
      <c r="AB408" s="995" t="s">
        <v>29</v>
      </c>
      <c r="AC408" s="995" t="s">
        <v>30</v>
      </c>
      <c r="AD408" s="996"/>
      <c r="AE408" s="996"/>
      <c r="AF408" s="996"/>
      <c r="AG408" s="996"/>
      <c r="AH408" s="1040"/>
      <c r="AI408" s="995" t="s">
        <v>31</v>
      </c>
      <c r="AJ408" s="998" t="s">
        <v>27</v>
      </c>
      <c r="AK408" s="1001" t="s">
        <v>28</v>
      </c>
      <c r="AL408" s="995" t="s">
        <v>29</v>
      </c>
      <c r="AM408" s="996"/>
      <c r="AN408" s="996"/>
      <c r="AO408" s="492"/>
      <c r="AP408" s="996"/>
      <c r="AQ408" s="996"/>
    </row>
    <row r="409" spans="1:43" s="487" customFormat="1" ht="48.75" customHeight="1" x14ac:dyDescent="0.55000000000000004">
      <c r="A409" s="492"/>
      <c r="B409" s="492"/>
      <c r="C409" s="492"/>
      <c r="D409" s="492"/>
      <c r="E409" s="494"/>
      <c r="F409" s="495"/>
      <c r="G409" s="495"/>
      <c r="H409" s="495"/>
      <c r="I409" s="495"/>
      <c r="J409" s="495"/>
      <c r="K409" s="495"/>
      <c r="L409" s="495"/>
      <c r="M409" s="495"/>
      <c r="N409" s="495"/>
      <c r="O409" s="490"/>
      <c r="P409" s="996"/>
      <c r="Q409" s="996"/>
      <c r="R409" s="996"/>
      <c r="S409" s="996"/>
      <c r="T409" s="996"/>
      <c r="U409" s="996"/>
      <c r="V409" s="1016"/>
      <c r="W409" s="1016"/>
      <c r="X409" s="1016"/>
      <c r="Y409" s="1019"/>
      <c r="Z409" s="996"/>
      <c r="AA409" s="996"/>
      <c r="AB409" s="996"/>
      <c r="AC409" s="996"/>
      <c r="AD409" s="996"/>
      <c r="AE409" s="996"/>
      <c r="AF409" s="996"/>
      <c r="AG409" s="996"/>
      <c r="AH409" s="1040"/>
      <c r="AI409" s="996"/>
      <c r="AJ409" s="999"/>
      <c r="AK409" s="1002"/>
      <c r="AL409" s="996"/>
      <c r="AM409" s="996"/>
      <c r="AN409" s="996"/>
      <c r="AO409" s="496"/>
      <c r="AP409" s="996"/>
      <c r="AQ409" s="996"/>
    </row>
    <row r="410" spans="1:43" s="487" customFormat="1" ht="57" customHeight="1" x14ac:dyDescent="0.55000000000000004">
      <c r="A410" s="497" t="s">
        <v>465</v>
      </c>
      <c r="B410" s="498" t="s">
        <v>466</v>
      </c>
      <c r="C410" s="499" t="s">
        <v>467</v>
      </c>
      <c r="D410" s="499" t="s">
        <v>468</v>
      </c>
      <c r="E410" s="499" t="s">
        <v>469</v>
      </c>
      <c r="F410" s="499"/>
      <c r="G410" s="499" t="s">
        <v>470</v>
      </c>
      <c r="H410" s="499" t="s">
        <v>471</v>
      </c>
      <c r="I410" s="499" t="s">
        <v>472</v>
      </c>
      <c r="J410" s="499" t="s">
        <v>473</v>
      </c>
      <c r="K410" s="499" t="s">
        <v>474</v>
      </c>
      <c r="L410" s="499" t="s">
        <v>475</v>
      </c>
      <c r="M410" s="500" t="s">
        <v>476</v>
      </c>
      <c r="N410" s="501" t="s">
        <v>477</v>
      </c>
      <c r="O410" s="502" t="s">
        <v>478</v>
      </c>
      <c r="P410" s="996"/>
      <c r="Q410" s="996"/>
      <c r="R410" s="996"/>
      <c r="S410" s="996"/>
      <c r="T410" s="996"/>
      <c r="U410" s="996"/>
      <c r="V410" s="1016"/>
      <c r="W410" s="1016"/>
      <c r="X410" s="1016"/>
      <c r="Y410" s="1019"/>
      <c r="Z410" s="996"/>
      <c r="AA410" s="996"/>
      <c r="AB410" s="996"/>
      <c r="AC410" s="996"/>
      <c r="AD410" s="996"/>
      <c r="AE410" s="996"/>
      <c r="AF410" s="996"/>
      <c r="AG410" s="996"/>
      <c r="AH410" s="1040"/>
      <c r="AI410" s="996"/>
      <c r="AJ410" s="999"/>
      <c r="AK410" s="1002"/>
      <c r="AL410" s="996"/>
      <c r="AM410" s="996"/>
      <c r="AN410" s="996"/>
      <c r="AO410" s="496"/>
      <c r="AP410" s="996"/>
      <c r="AQ410" s="996"/>
    </row>
    <row r="411" spans="1:43" s="503" customFormat="1" ht="25.5" customHeight="1" x14ac:dyDescent="0.2">
      <c r="B411" s="503" t="s">
        <v>479</v>
      </c>
      <c r="C411" s="503" t="s">
        <v>562</v>
      </c>
      <c r="D411" s="503" t="s">
        <v>563</v>
      </c>
      <c r="E411" s="504">
        <v>10</v>
      </c>
      <c r="F411" s="505" t="s">
        <v>510</v>
      </c>
      <c r="G411" s="505">
        <v>6</v>
      </c>
      <c r="H411" s="505" t="s">
        <v>471</v>
      </c>
      <c r="I411" s="506" t="s">
        <v>483</v>
      </c>
      <c r="J411" s="506" t="s">
        <v>484</v>
      </c>
      <c r="K411" s="506" t="s">
        <v>485</v>
      </c>
      <c r="L411" s="506">
        <v>30150</v>
      </c>
      <c r="M411" s="505"/>
      <c r="N411" s="505">
        <v>3301700061773</v>
      </c>
      <c r="O411" s="507"/>
      <c r="P411" s="437">
        <v>47</v>
      </c>
      <c r="Q411" s="437" t="s">
        <v>39</v>
      </c>
      <c r="R411" s="437"/>
      <c r="S411" s="437"/>
      <c r="T411" s="437"/>
      <c r="U411" s="437" t="s">
        <v>88</v>
      </c>
      <c r="V411" s="437">
        <v>0</v>
      </c>
      <c r="W411" s="437">
        <v>0</v>
      </c>
      <c r="X411" s="437">
        <v>4</v>
      </c>
      <c r="Y411" s="439"/>
      <c r="Z411" s="437"/>
      <c r="AA411" s="440">
        <v>4</v>
      </c>
      <c r="AB411" s="437"/>
      <c r="AC411" s="437"/>
      <c r="AD411" s="437"/>
      <c r="AE411" s="437"/>
      <c r="AF411" s="437"/>
      <c r="AG411" s="437"/>
      <c r="AH411" s="508"/>
      <c r="AI411" s="437"/>
      <c r="AJ411" s="441"/>
      <c r="AK411" s="441"/>
      <c r="AL411" s="437"/>
      <c r="AM411" s="437"/>
      <c r="AN411" s="437"/>
      <c r="AO411" s="509"/>
      <c r="AP411" s="420"/>
      <c r="AQ411" s="420"/>
    </row>
    <row r="412" spans="1:43" s="503" customFormat="1" ht="56.25" x14ac:dyDescent="0.2">
      <c r="E412" s="504"/>
      <c r="F412" s="505"/>
      <c r="G412" s="505"/>
      <c r="H412" s="505"/>
      <c r="I412" s="505"/>
      <c r="J412" s="505"/>
      <c r="K412" s="505"/>
      <c r="L412" s="505"/>
      <c r="M412" s="505"/>
      <c r="N412" s="505"/>
      <c r="O412" s="507"/>
      <c r="P412" s="437"/>
      <c r="Q412" s="437"/>
      <c r="R412" s="437"/>
      <c r="S412" s="437"/>
      <c r="T412" s="437"/>
      <c r="U412" s="437"/>
      <c r="V412" s="437"/>
      <c r="W412" s="437"/>
      <c r="X412" s="437"/>
      <c r="Y412" s="439"/>
      <c r="Z412" s="437"/>
      <c r="AA412" s="440"/>
      <c r="AB412" s="437"/>
      <c r="AC412" s="437"/>
      <c r="AD412" s="437">
        <v>1</v>
      </c>
      <c r="AE412" s="437">
        <v>10</v>
      </c>
      <c r="AF412" s="443" t="s">
        <v>55</v>
      </c>
      <c r="AG412" s="437" t="s">
        <v>35</v>
      </c>
      <c r="AH412" s="508">
        <v>16</v>
      </c>
      <c r="AI412" s="437"/>
      <c r="AJ412" s="441"/>
      <c r="AK412" s="441">
        <v>16</v>
      </c>
      <c r="AL412" s="437"/>
      <c r="AM412" s="437">
        <f>AP412+1</f>
        <v>10</v>
      </c>
      <c r="AN412" s="443" t="s">
        <v>53</v>
      </c>
      <c r="AO412" s="509"/>
      <c r="AP412" s="420">
        <v>9</v>
      </c>
      <c r="AQ412" s="420">
        <v>8</v>
      </c>
    </row>
    <row r="413" spans="1:43" s="503" customFormat="1" ht="25.5" customHeight="1" x14ac:dyDescent="0.2">
      <c r="E413" s="504"/>
      <c r="F413" s="505"/>
      <c r="G413" s="505"/>
      <c r="H413" s="505"/>
      <c r="I413" s="505"/>
      <c r="J413" s="505"/>
      <c r="K413" s="505"/>
      <c r="L413" s="505"/>
      <c r="M413" s="505"/>
      <c r="N413" s="505"/>
      <c r="O413" s="507"/>
      <c r="P413" s="437"/>
      <c r="Q413" s="437"/>
      <c r="R413" s="437"/>
      <c r="S413" s="437"/>
      <c r="T413" s="437"/>
      <c r="U413" s="437"/>
      <c r="V413" s="437"/>
      <c r="W413" s="437"/>
      <c r="X413" s="437"/>
      <c r="Y413" s="439"/>
      <c r="Z413" s="437"/>
      <c r="AA413" s="440"/>
      <c r="AB413" s="437"/>
      <c r="AC413" s="437"/>
      <c r="AD413" s="437"/>
      <c r="AE413" s="437"/>
      <c r="AF413" s="437"/>
      <c r="AG413" s="437"/>
      <c r="AH413" s="508"/>
      <c r="AI413" s="437"/>
      <c r="AJ413" s="441"/>
      <c r="AK413" s="441"/>
      <c r="AL413" s="437"/>
      <c r="AM413" s="437"/>
      <c r="AN413" s="437"/>
      <c r="AO413" s="509"/>
      <c r="AP413" s="420"/>
      <c r="AQ413" s="420"/>
    </row>
    <row r="414" spans="1:43" s="487" customFormat="1" ht="22.5" customHeight="1" x14ac:dyDescent="0.55000000000000004">
      <c r="E414" s="488"/>
      <c r="F414" s="489"/>
      <c r="G414" s="489"/>
      <c r="H414" s="489"/>
      <c r="I414" s="489"/>
      <c r="J414" s="489"/>
      <c r="K414" s="489"/>
      <c r="L414" s="489"/>
      <c r="M414" s="489"/>
      <c r="N414" s="489"/>
      <c r="O414" s="490"/>
      <c r="P414" s="345" t="s">
        <v>460</v>
      </c>
      <c r="Q414" s="346"/>
      <c r="R414" s="346"/>
      <c r="S414" s="346"/>
      <c r="T414" s="346"/>
      <c r="U414" s="346"/>
      <c r="V414" s="1012" t="str">
        <f>B423</f>
        <v>นาย</v>
      </c>
      <c r="W414" s="1012"/>
      <c r="X414" s="1013" t="str">
        <f>C423</f>
        <v xml:space="preserve">ณัฐพงษ์  </v>
      </c>
      <c r="Y414" s="1013"/>
      <c r="Z414" s="1013" t="str">
        <f>D423</f>
        <v>โต๊ะสูงเนิน</v>
      </c>
      <c r="AA414" s="1013"/>
      <c r="AB414" s="1013"/>
      <c r="AC414" s="1014"/>
      <c r="AD414" s="345" t="s">
        <v>461</v>
      </c>
      <c r="AE414" s="730"/>
      <c r="AF414" s="346"/>
      <c r="AG414" s="745" t="str">
        <f>B423</f>
        <v>นาย</v>
      </c>
      <c r="AH414" s="491" t="str">
        <f>C423</f>
        <v xml:space="preserve">ณัฐพงษ์  </v>
      </c>
      <c r="AI414" s="346"/>
      <c r="AJ414" s="346" t="str">
        <f>D423</f>
        <v>โต๊ะสูงเนิน</v>
      </c>
      <c r="AK414" s="346"/>
      <c r="AL414" s="346"/>
      <c r="AM414" s="346"/>
      <c r="AN414" s="347"/>
      <c r="AO414" s="492"/>
      <c r="AP414" s="308"/>
      <c r="AQ414" s="308"/>
    </row>
    <row r="415" spans="1:43" s="487" customFormat="1" ht="22.5" customHeight="1" x14ac:dyDescent="0.55000000000000004">
      <c r="E415" s="488"/>
      <c r="F415" s="489"/>
      <c r="G415" s="489"/>
      <c r="H415" s="489"/>
      <c r="I415" s="489"/>
      <c r="J415" s="489"/>
      <c r="K415" s="489"/>
      <c r="L415" s="489"/>
      <c r="M415" s="489"/>
      <c r="N415" s="489"/>
      <c r="O415" s="490"/>
      <c r="P415" s="307" t="s">
        <v>462</v>
      </c>
      <c r="Q415" s="308"/>
      <c r="R415" s="308"/>
      <c r="S415" s="1007">
        <f>E423</f>
        <v>109</v>
      </c>
      <c r="T415" s="1008"/>
      <c r="U415" s="310" t="str">
        <f>F423</f>
        <v>หมูที่</v>
      </c>
      <c r="V415" s="1009">
        <f>G423</f>
        <v>6</v>
      </c>
      <c r="W415" s="1009"/>
      <c r="X415" s="308"/>
      <c r="Y415" s="311"/>
      <c r="Z415" s="312" t="str">
        <f>H423</f>
        <v>ถนน</v>
      </c>
      <c r="AA415" s="313"/>
      <c r="AB415" s="308"/>
      <c r="AC415" s="309"/>
      <c r="AD415" s="307" t="s">
        <v>462</v>
      </c>
      <c r="AE415" s="728"/>
      <c r="AF415" s="728"/>
      <c r="AG415" s="314">
        <f>E423</f>
        <v>109</v>
      </c>
      <c r="AH415" s="314"/>
      <c r="AI415" s="315" t="str">
        <f>F423</f>
        <v>หมูที่</v>
      </c>
      <c r="AJ415" s="727">
        <f>G423</f>
        <v>6</v>
      </c>
      <c r="AK415" s="308"/>
      <c r="AL415" s="315" t="str">
        <f>H423</f>
        <v>ถนน</v>
      </c>
      <c r="AM415" s="308"/>
      <c r="AN415" s="309"/>
      <c r="AO415" s="492"/>
      <c r="AP415" s="308"/>
      <c r="AQ415" s="308"/>
    </row>
    <row r="416" spans="1:43" s="487" customFormat="1" ht="22.5" customHeight="1" x14ac:dyDescent="0.55000000000000004">
      <c r="E416" s="488"/>
      <c r="F416" s="489"/>
      <c r="G416" s="489"/>
      <c r="H416" s="489"/>
      <c r="I416" s="489"/>
      <c r="J416" s="489"/>
      <c r="K416" s="489"/>
      <c r="L416" s="489"/>
      <c r="M416" s="489"/>
      <c r="N416" s="489"/>
      <c r="O416" s="490"/>
      <c r="P416" s="307" t="s">
        <v>463</v>
      </c>
      <c r="Q416" s="308"/>
      <c r="R416" s="308"/>
      <c r="S416" s="308"/>
      <c r="T416" s="308"/>
      <c r="U416" s="1009" t="str">
        <f>I423</f>
        <v>ตำบลตะขบ</v>
      </c>
      <c r="V416" s="993"/>
      <c r="W416" s="993"/>
      <c r="X416" s="993"/>
      <c r="Y416" s="312"/>
      <c r="Z416" s="315" t="str">
        <f>J423</f>
        <v>อำเภอปักธงชัย</v>
      </c>
      <c r="AA416" s="313"/>
      <c r="AB416" s="308"/>
      <c r="AC416" s="308"/>
      <c r="AD416" s="307" t="s">
        <v>463</v>
      </c>
      <c r="AE416" s="728"/>
      <c r="AF416" s="308"/>
      <c r="AG416" s="308"/>
      <c r="AH416" s="314"/>
      <c r="AI416" s="315" t="str">
        <f>I423</f>
        <v>ตำบลตะขบ</v>
      </c>
      <c r="AJ416" s="308"/>
      <c r="AK416" s="308"/>
      <c r="AL416" s="315" t="str">
        <f>J423</f>
        <v>อำเภอปักธงชัย</v>
      </c>
      <c r="AM416" s="308"/>
      <c r="AN416" s="309"/>
      <c r="AO416" s="492"/>
      <c r="AP416" s="308"/>
      <c r="AQ416" s="308"/>
    </row>
    <row r="417" spans="1:43" s="487" customFormat="1" ht="22.5" customHeight="1" x14ac:dyDescent="0.55000000000000004">
      <c r="E417" s="488"/>
      <c r="F417" s="489"/>
      <c r="G417" s="489"/>
      <c r="H417" s="489"/>
      <c r="I417" s="489"/>
      <c r="J417" s="489"/>
      <c r="K417" s="489"/>
      <c r="L417" s="489"/>
      <c r="M417" s="489"/>
      <c r="N417" s="489"/>
      <c r="O417" s="490"/>
      <c r="P417" s="316" t="str">
        <f>K423</f>
        <v>จังหวัดนครราชสีมา</v>
      </c>
      <c r="Q417" s="317"/>
      <c r="R417" s="317"/>
      <c r="S417" s="317"/>
      <c r="T417" s="317"/>
      <c r="U417" s="317" t="s">
        <v>464</v>
      </c>
      <c r="V417" s="317"/>
      <c r="W417" s="317"/>
      <c r="X417" s="317"/>
      <c r="Y417" s="318"/>
      <c r="Z417" s="317"/>
      <c r="AA417" s="319"/>
      <c r="AB417" s="317"/>
      <c r="AC417" s="317"/>
      <c r="AD417" s="316" t="str">
        <f>K423</f>
        <v>จังหวัดนครราชสีมา</v>
      </c>
      <c r="AE417" s="744"/>
      <c r="AF417" s="317"/>
      <c r="AG417" s="317"/>
      <c r="AH417" s="493"/>
      <c r="AI417" s="317" t="s">
        <v>464</v>
      </c>
      <c r="AJ417" s="317"/>
      <c r="AK417" s="317"/>
      <c r="AL417" s="317"/>
      <c r="AM417" s="317"/>
      <c r="AN417" s="320"/>
      <c r="AO417" s="492"/>
      <c r="AP417" s="317"/>
      <c r="AQ417" s="317"/>
    </row>
    <row r="418" spans="1:43" s="487" customFormat="1" ht="22.5" customHeight="1" x14ac:dyDescent="0.55000000000000004">
      <c r="A418" s="492"/>
      <c r="B418" s="492"/>
      <c r="C418" s="492"/>
      <c r="D418" s="492"/>
      <c r="E418" s="494"/>
      <c r="F418" s="495"/>
      <c r="G418" s="495"/>
      <c r="H418" s="495"/>
      <c r="I418" s="495"/>
      <c r="J418" s="495"/>
      <c r="K418" s="495"/>
      <c r="L418" s="495"/>
      <c r="M418" s="495"/>
      <c r="N418" s="495"/>
      <c r="O418" s="490"/>
      <c r="P418" s="1004" t="s">
        <v>5</v>
      </c>
      <c r="Q418" s="1005"/>
      <c r="R418" s="1005"/>
      <c r="S418" s="1005"/>
      <c r="T418" s="1005"/>
      <c r="U418" s="1005"/>
      <c r="V418" s="1005"/>
      <c r="W418" s="1005"/>
      <c r="X418" s="1005"/>
      <c r="Y418" s="1005"/>
      <c r="Z418" s="1005"/>
      <c r="AA418" s="1005"/>
      <c r="AB418" s="1005"/>
      <c r="AC418" s="1006"/>
      <c r="AD418" s="1004" t="s">
        <v>6</v>
      </c>
      <c r="AE418" s="1005"/>
      <c r="AF418" s="1005"/>
      <c r="AG418" s="1005"/>
      <c r="AH418" s="1005"/>
      <c r="AI418" s="1005"/>
      <c r="AJ418" s="1005"/>
      <c r="AK418" s="1005"/>
      <c r="AL418" s="1005"/>
      <c r="AM418" s="1005"/>
      <c r="AN418" s="1006"/>
      <c r="AO418" s="492"/>
    </row>
    <row r="419" spans="1:43" s="487" customFormat="1" ht="24.75" customHeight="1" x14ac:dyDescent="0.55000000000000004">
      <c r="A419" s="492"/>
      <c r="B419" s="492"/>
      <c r="C419" s="492"/>
      <c r="D419" s="492"/>
      <c r="E419" s="494"/>
      <c r="F419" s="495"/>
      <c r="G419" s="495"/>
      <c r="H419" s="495"/>
      <c r="I419" s="495"/>
      <c r="J419" s="495"/>
      <c r="K419" s="495"/>
      <c r="L419" s="495"/>
      <c r="M419" s="495"/>
      <c r="N419" s="495"/>
      <c r="O419" s="490"/>
      <c r="P419" s="995" t="s">
        <v>7</v>
      </c>
      <c r="Q419" s="995" t="s">
        <v>8</v>
      </c>
      <c r="R419" s="995" t="s">
        <v>9</v>
      </c>
      <c r="S419" s="1010" t="s">
        <v>10</v>
      </c>
      <c r="T419" s="1011"/>
      <c r="U419" s="995" t="s">
        <v>11</v>
      </c>
      <c r="V419" s="1004" t="s">
        <v>12</v>
      </c>
      <c r="W419" s="1005"/>
      <c r="X419" s="1006"/>
      <c r="Y419" s="1004" t="s">
        <v>13</v>
      </c>
      <c r="Z419" s="1005"/>
      <c r="AA419" s="1005"/>
      <c r="AB419" s="1005"/>
      <c r="AC419" s="1006"/>
      <c r="AD419" s="995" t="s">
        <v>7</v>
      </c>
      <c r="AE419" s="995" t="s">
        <v>14</v>
      </c>
      <c r="AF419" s="995" t="s">
        <v>15</v>
      </c>
      <c r="AG419" s="995" t="s">
        <v>16</v>
      </c>
      <c r="AH419" s="1039" t="s">
        <v>17</v>
      </c>
      <c r="AI419" s="1004" t="s">
        <v>18</v>
      </c>
      <c r="AJ419" s="1005"/>
      <c r="AK419" s="1005"/>
      <c r="AL419" s="1006"/>
      <c r="AM419" s="995" t="s">
        <v>19</v>
      </c>
      <c r="AN419" s="995" t="s">
        <v>20</v>
      </c>
      <c r="AO419" s="492"/>
      <c r="AP419" s="995" t="s">
        <v>19</v>
      </c>
      <c r="AQ419" s="995" t="s">
        <v>19</v>
      </c>
    </row>
    <row r="420" spans="1:43" s="487" customFormat="1" ht="24.75" customHeight="1" x14ac:dyDescent="0.55000000000000004">
      <c r="A420" s="492"/>
      <c r="B420" s="492"/>
      <c r="C420" s="492"/>
      <c r="D420" s="492"/>
      <c r="E420" s="494"/>
      <c r="F420" s="495"/>
      <c r="G420" s="495"/>
      <c r="H420" s="495"/>
      <c r="I420" s="495"/>
      <c r="J420" s="495"/>
      <c r="K420" s="495"/>
      <c r="L420" s="495"/>
      <c r="M420" s="495"/>
      <c r="N420" s="495"/>
      <c r="O420" s="490"/>
      <c r="P420" s="996"/>
      <c r="Q420" s="996"/>
      <c r="R420" s="996"/>
      <c r="S420" s="995" t="s">
        <v>21</v>
      </c>
      <c r="T420" s="995" t="s">
        <v>22</v>
      </c>
      <c r="U420" s="996"/>
      <c r="V420" s="1015" t="s">
        <v>23</v>
      </c>
      <c r="W420" s="1015" t="s">
        <v>24</v>
      </c>
      <c r="X420" s="1015" t="s">
        <v>25</v>
      </c>
      <c r="Y420" s="1018" t="s">
        <v>26</v>
      </c>
      <c r="Z420" s="995" t="s">
        <v>27</v>
      </c>
      <c r="AA420" s="995" t="s">
        <v>28</v>
      </c>
      <c r="AB420" s="995" t="s">
        <v>29</v>
      </c>
      <c r="AC420" s="995" t="s">
        <v>30</v>
      </c>
      <c r="AD420" s="996"/>
      <c r="AE420" s="996"/>
      <c r="AF420" s="996"/>
      <c r="AG420" s="996"/>
      <c r="AH420" s="1040"/>
      <c r="AI420" s="995" t="s">
        <v>31</v>
      </c>
      <c r="AJ420" s="998" t="s">
        <v>27</v>
      </c>
      <c r="AK420" s="1001" t="s">
        <v>28</v>
      </c>
      <c r="AL420" s="995" t="s">
        <v>29</v>
      </c>
      <c r="AM420" s="996"/>
      <c r="AN420" s="996"/>
      <c r="AO420" s="492"/>
      <c r="AP420" s="996"/>
      <c r="AQ420" s="996"/>
    </row>
    <row r="421" spans="1:43" s="487" customFormat="1" ht="48.75" customHeight="1" x14ac:dyDescent="0.55000000000000004">
      <c r="A421" s="492"/>
      <c r="B421" s="492"/>
      <c r="C421" s="492"/>
      <c r="D421" s="492"/>
      <c r="E421" s="494"/>
      <c r="F421" s="495"/>
      <c r="G421" s="495"/>
      <c r="H421" s="495"/>
      <c r="I421" s="495"/>
      <c r="J421" s="495"/>
      <c r="K421" s="495"/>
      <c r="L421" s="495"/>
      <c r="M421" s="495"/>
      <c r="N421" s="495"/>
      <c r="O421" s="490"/>
      <c r="P421" s="996"/>
      <c r="Q421" s="996"/>
      <c r="R421" s="996"/>
      <c r="S421" s="996"/>
      <c r="T421" s="996"/>
      <c r="U421" s="996"/>
      <c r="V421" s="1016"/>
      <c r="W421" s="1016"/>
      <c r="X421" s="1016"/>
      <c r="Y421" s="1019"/>
      <c r="Z421" s="996"/>
      <c r="AA421" s="996"/>
      <c r="AB421" s="996"/>
      <c r="AC421" s="996"/>
      <c r="AD421" s="996"/>
      <c r="AE421" s="996"/>
      <c r="AF421" s="996"/>
      <c r="AG421" s="996"/>
      <c r="AH421" s="1040"/>
      <c r="AI421" s="996"/>
      <c r="AJ421" s="999"/>
      <c r="AK421" s="1002"/>
      <c r="AL421" s="996"/>
      <c r="AM421" s="996"/>
      <c r="AN421" s="996"/>
      <c r="AO421" s="496"/>
      <c r="AP421" s="996"/>
      <c r="AQ421" s="996"/>
    </row>
    <row r="422" spans="1:43" s="487" customFormat="1" ht="51.75" customHeight="1" x14ac:dyDescent="0.55000000000000004">
      <c r="A422" s="497" t="s">
        <v>465</v>
      </c>
      <c r="B422" s="498" t="s">
        <v>466</v>
      </c>
      <c r="C422" s="499" t="s">
        <v>467</v>
      </c>
      <c r="D422" s="499" t="s">
        <v>468</v>
      </c>
      <c r="E422" s="499" t="s">
        <v>469</v>
      </c>
      <c r="F422" s="499"/>
      <c r="G422" s="499" t="s">
        <v>470</v>
      </c>
      <c r="H422" s="499" t="s">
        <v>471</v>
      </c>
      <c r="I422" s="499" t="s">
        <v>472</v>
      </c>
      <c r="J422" s="499" t="s">
        <v>473</v>
      </c>
      <c r="K422" s="499" t="s">
        <v>474</v>
      </c>
      <c r="L422" s="499" t="s">
        <v>475</v>
      </c>
      <c r="M422" s="500" t="s">
        <v>476</v>
      </c>
      <c r="N422" s="501" t="s">
        <v>477</v>
      </c>
      <c r="O422" s="502" t="s">
        <v>478</v>
      </c>
      <c r="P422" s="996"/>
      <c r="Q422" s="996"/>
      <c r="R422" s="996"/>
      <c r="S422" s="996"/>
      <c r="T422" s="996"/>
      <c r="U422" s="996"/>
      <c r="V422" s="1016"/>
      <c r="W422" s="1016"/>
      <c r="X422" s="1016"/>
      <c r="Y422" s="1019"/>
      <c r="Z422" s="996"/>
      <c r="AA422" s="996"/>
      <c r="AB422" s="996"/>
      <c r="AC422" s="996"/>
      <c r="AD422" s="996"/>
      <c r="AE422" s="996"/>
      <c r="AF422" s="996"/>
      <c r="AG422" s="996"/>
      <c r="AH422" s="1040"/>
      <c r="AI422" s="996"/>
      <c r="AJ422" s="999"/>
      <c r="AK422" s="1002"/>
      <c r="AL422" s="996"/>
      <c r="AM422" s="996"/>
      <c r="AN422" s="996"/>
      <c r="AO422" s="496"/>
      <c r="AP422" s="996"/>
      <c r="AQ422" s="996"/>
    </row>
    <row r="423" spans="1:43" s="503" customFormat="1" ht="57.75" customHeight="1" x14ac:dyDescent="0.2">
      <c r="B423" s="503" t="s">
        <v>479</v>
      </c>
      <c r="C423" s="503" t="s">
        <v>564</v>
      </c>
      <c r="D423" s="503" t="s">
        <v>565</v>
      </c>
      <c r="E423" s="504">
        <v>109</v>
      </c>
      <c r="F423" s="505" t="s">
        <v>510</v>
      </c>
      <c r="G423" s="505">
        <v>6</v>
      </c>
      <c r="H423" s="505" t="s">
        <v>471</v>
      </c>
      <c r="I423" s="506" t="s">
        <v>483</v>
      </c>
      <c r="J423" s="506" t="s">
        <v>484</v>
      </c>
      <c r="K423" s="506" t="s">
        <v>485</v>
      </c>
      <c r="L423" s="506">
        <v>30150</v>
      </c>
      <c r="M423" s="505"/>
      <c r="N423" s="505">
        <v>5301400047372</v>
      </c>
      <c r="O423" s="507"/>
      <c r="P423" s="437">
        <v>48</v>
      </c>
      <c r="Q423" s="437" t="s">
        <v>39</v>
      </c>
      <c r="R423" s="437" t="s">
        <v>91</v>
      </c>
      <c r="S423" s="437"/>
      <c r="T423" s="437"/>
      <c r="U423" s="437" t="s">
        <v>88</v>
      </c>
      <c r="V423" s="437">
        <v>1</v>
      </c>
      <c r="W423" s="437">
        <v>2</v>
      </c>
      <c r="X423" s="437">
        <v>72</v>
      </c>
      <c r="Y423" s="439">
        <v>655</v>
      </c>
      <c r="Z423" s="437"/>
      <c r="AA423" s="440">
        <v>17</v>
      </c>
      <c r="AB423" s="437"/>
      <c r="AC423" s="437"/>
      <c r="AD423" s="437"/>
      <c r="AE423" s="437"/>
      <c r="AF423" s="437"/>
      <c r="AG423" s="437"/>
      <c r="AH423" s="508"/>
      <c r="AI423" s="437"/>
      <c r="AJ423" s="441"/>
      <c r="AK423" s="441"/>
      <c r="AL423" s="437"/>
      <c r="AM423" s="437"/>
      <c r="AN423" s="515" t="s">
        <v>92</v>
      </c>
      <c r="AO423" s="509"/>
      <c r="AP423" s="420"/>
      <c r="AQ423" s="420"/>
    </row>
    <row r="424" spans="1:43" s="503" customFormat="1" ht="56.25" x14ac:dyDescent="0.2">
      <c r="E424" s="504"/>
      <c r="F424" s="505"/>
      <c r="G424" s="505"/>
      <c r="H424" s="505"/>
      <c r="I424" s="505"/>
      <c r="J424" s="505"/>
      <c r="K424" s="505"/>
      <c r="L424" s="505"/>
      <c r="M424" s="505"/>
      <c r="N424" s="505"/>
      <c r="O424" s="507"/>
      <c r="P424" s="437"/>
      <c r="Q424" s="437"/>
      <c r="R424" s="437"/>
      <c r="S424" s="437"/>
      <c r="T424" s="437"/>
      <c r="U424" s="437"/>
      <c r="V424" s="437"/>
      <c r="W424" s="437"/>
      <c r="X424" s="437"/>
      <c r="Y424" s="439"/>
      <c r="Z424" s="437"/>
      <c r="AA424" s="440"/>
      <c r="AB424" s="437"/>
      <c r="AC424" s="437"/>
      <c r="AD424" s="437">
        <v>1</v>
      </c>
      <c r="AE424" s="437">
        <v>109</v>
      </c>
      <c r="AF424" s="443" t="s">
        <v>55</v>
      </c>
      <c r="AG424" s="437" t="s">
        <v>35</v>
      </c>
      <c r="AH424" s="508">
        <v>18</v>
      </c>
      <c r="AI424" s="437"/>
      <c r="AJ424" s="441"/>
      <c r="AK424" s="441">
        <v>18</v>
      </c>
      <c r="AL424" s="437"/>
      <c r="AM424" s="437">
        <v>2</v>
      </c>
      <c r="AN424" s="443" t="s">
        <v>53</v>
      </c>
      <c r="AO424" s="509"/>
      <c r="AP424" s="420">
        <v>2</v>
      </c>
      <c r="AQ424" s="420">
        <v>1</v>
      </c>
    </row>
    <row r="425" spans="1:43" s="503" customFormat="1" ht="36.75" customHeight="1" x14ac:dyDescent="0.2">
      <c r="E425" s="504"/>
      <c r="F425" s="505"/>
      <c r="G425" s="505"/>
      <c r="H425" s="505"/>
      <c r="I425" s="505"/>
      <c r="J425" s="505"/>
      <c r="K425" s="505"/>
      <c r="L425" s="505"/>
      <c r="M425" s="505"/>
      <c r="N425" s="505"/>
      <c r="O425" s="507"/>
      <c r="P425" s="437"/>
      <c r="Q425" s="437"/>
      <c r="R425" s="437"/>
      <c r="S425" s="437"/>
      <c r="T425" s="437"/>
      <c r="U425" s="437"/>
      <c r="V425" s="437"/>
      <c r="W425" s="437"/>
      <c r="X425" s="437"/>
      <c r="Y425" s="439"/>
      <c r="Z425" s="437"/>
      <c r="AA425" s="440"/>
      <c r="AB425" s="437"/>
      <c r="AC425" s="437"/>
      <c r="AD425" s="437">
        <v>2</v>
      </c>
      <c r="AE425" s="437">
        <v>109</v>
      </c>
      <c r="AF425" s="437" t="s">
        <v>37</v>
      </c>
      <c r="AG425" s="437" t="s">
        <v>35</v>
      </c>
      <c r="AH425" s="508">
        <v>50</v>
      </c>
      <c r="AI425" s="437"/>
      <c r="AJ425" s="441"/>
      <c r="AK425" s="441">
        <v>50</v>
      </c>
      <c r="AL425" s="437"/>
      <c r="AM425" s="437">
        <v>31</v>
      </c>
      <c r="AN425" s="443" t="s">
        <v>93</v>
      </c>
      <c r="AO425" s="509"/>
      <c r="AP425" s="420">
        <v>31</v>
      </c>
      <c r="AQ425" s="420">
        <v>30</v>
      </c>
    </row>
    <row r="426" spans="1:43" s="503" customFormat="1" ht="25.5" customHeight="1" x14ac:dyDescent="0.2">
      <c r="E426" s="504"/>
      <c r="F426" s="505"/>
      <c r="G426" s="505"/>
      <c r="H426" s="505"/>
      <c r="I426" s="505"/>
      <c r="J426" s="505"/>
      <c r="K426" s="505"/>
      <c r="L426" s="505"/>
      <c r="M426" s="505"/>
      <c r="N426" s="505"/>
      <c r="O426" s="507"/>
      <c r="P426" s="437">
        <v>49</v>
      </c>
      <c r="Q426" s="437" t="s">
        <v>39</v>
      </c>
      <c r="R426" s="437" t="s">
        <v>91</v>
      </c>
      <c r="S426" s="437"/>
      <c r="T426" s="437"/>
      <c r="U426" s="437" t="s">
        <v>88</v>
      </c>
      <c r="V426" s="437">
        <v>6</v>
      </c>
      <c r="W426" s="437">
        <v>0</v>
      </c>
      <c r="X426" s="437">
        <v>0</v>
      </c>
      <c r="Y426" s="439">
        <v>2400</v>
      </c>
      <c r="Z426" s="437"/>
      <c r="AA426" s="440"/>
      <c r="AB426" s="437"/>
      <c r="AC426" s="437"/>
      <c r="AD426" s="437"/>
      <c r="AE426" s="437"/>
      <c r="AF426" s="437"/>
      <c r="AG426" s="437"/>
      <c r="AH426" s="508"/>
      <c r="AI426" s="437"/>
      <c r="AJ426" s="441"/>
      <c r="AK426" s="441"/>
      <c r="AL426" s="437"/>
      <c r="AM426" s="437"/>
      <c r="AN426" s="437"/>
      <c r="AO426" s="509"/>
      <c r="AP426" s="420"/>
      <c r="AQ426" s="420"/>
    </row>
    <row r="427" spans="1:43" s="503" customFormat="1" ht="25.5" customHeight="1" x14ac:dyDescent="0.2">
      <c r="E427" s="504"/>
      <c r="F427" s="505"/>
      <c r="G427" s="505"/>
      <c r="H427" s="505"/>
      <c r="I427" s="505"/>
      <c r="J427" s="505"/>
      <c r="K427" s="505"/>
      <c r="L427" s="505"/>
      <c r="M427" s="505"/>
      <c r="N427" s="505"/>
      <c r="O427" s="507"/>
      <c r="P427" s="437"/>
      <c r="Q427" s="437"/>
      <c r="R427" s="437"/>
      <c r="S427" s="437"/>
      <c r="T427" s="437"/>
      <c r="U427" s="437"/>
      <c r="V427" s="437"/>
      <c r="W427" s="437"/>
      <c r="X427" s="437"/>
      <c r="Y427" s="439"/>
      <c r="Z427" s="437"/>
      <c r="AA427" s="440"/>
      <c r="AB427" s="437"/>
      <c r="AC427" s="437"/>
      <c r="AD427" s="437"/>
      <c r="AE427" s="437"/>
      <c r="AF427" s="437"/>
      <c r="AG427" s="437"/>
      <c r="AH427" s="508"/>
      <c r="AI427" s="437"/>
      <c r="AJ427" s="441"/>
      <c r="AK427" s="441"/>
      <c r="AL427" s="437"/>
      <c r="AM427" s="437"/>
      <c r="AN427" s="437"/>
      <c r="AO427" s="509"/>
      <c r="AP427" s="420"/>
      <c r="AQ427" s="420"/>
    </row>
    <row r="428" spans="1:43" s="487" customFormat="1" ht="22.5" customHeight="1" x14ac:dyDescent="0.55000000000000004">
      <c r="E428" s="488"/>
      <c r="F428" s="489"/>
      <c r="G428" s="489"/>
      <c r="H428" s="489"/>
      <c r="I428" s="489"/>
      <c r="J428" s="489"/>
      <c r="K428" s="489"/>
      <c r="L428" s="489"/>
      <c r="M428" s="489"/>
      <c r="N428" s="489"/>
      <c r="O428" s="490"/>
      <c r="P428" s="345" t="s">
        <v>460</v>
      </c>
      <c r="Q428" s="346"/>
      <c r="R428" s="346"/>
      <c r="S428" s="346"/>
      <c r="T428" s="346"/>
      <c r="U428" s="346"/>
      <c r="V428" s="1012" t="str">
        <f>B437</f>
        <v>นาย</v>
      </c>
      <c r="W428" s="1012"/>
      <c r="X428" s="1013" t="str">
        <f>C437</f>
        <v>สมาน</v>
      </c>
      <c r="Y428" s="1013"/>
      <c r="Z428" s="1013" t="str">
        <f>D437</f>
        <v xml:space="preserve">  ตุ่นสูงเนิน</v>
      </c>
      <c r="AA428" s="1013"/>
      <c r="AB428" s="1013"/>
      <c r="AC428" s="1014"/>
      <c r="AD428" s="345" t="s">
        <v>461</v>
      </c>
      <c r="AE428" s="730"/>
      <c r="AF428" s="346"/>
      <c r="AG428" s="745" t="str">
        <f>B437</f>
        <v>นาย</v>
      </c>
      <c r="AH428" s="491" t="str">
        <f>C437</f>
        <v>สมาน</v>
      </c>
      <c r="AI428" s="346"/>
      <c r="AJ428" s="346" t="str">
        <f>D437</f>
        <v xml:space="preserve">  ตุ่นสูงเนิน</v>
      </c>
      <c r="AK428" s="346"/>
      <c r="AL428" s="346"/>
      <c r="AM428" s="346"/>
      <c r="AN428" s="347"/>
      <c r="AO428" s="492"/>
      <c r="AP428" s="308"/>
      <c r="AQ428" s="308"/>
    </row>
    <row r="429" spans="1:43" s="487" customFormat="1" ht="22.5" customHeight="1" x14ac:dyDescent="0.55000000000000004">
      <c r="E429" s="488"/>
      <c r="F429" s="489"/>
      <c r="G429" s="489"/>
      <c r="H429" s="489"/>
      <c r="I429" s="489"/>
      <c r="J429" s="489"/>
      <c r="K429" s="489"/>
      <c r="L429" s="489"/>
      <c r="M429" s="489"/>
      <c r="N429" s="489"/>
      <c r="O429" s="490"/>
      <c r="P429" s="307" t="s">
        <v>462</v>
      </c>
      <c r="Q429" s="308"/>
      <c r="R429" s="308"/>
      <c r="S429" s="1007">
        <f>E437</f>
        <v>32</v>
      </c>
      <c r="T429" s="1008"/>
      <c r="U429" s="310" t="str">
        <f>F437</f>
        <v>หมูที่</v>
      </c>
      <c r="V429" s="1009">
        <f>G437</f>
        <v>6</v>
      </c>
      <c r="W429" s="1009"/>
      <c r="X429" s="308"/>
      <c r="Y429" s="311"/>
      <c r="Z429" s="312" t="str">
        <f>H437</f>
        <v>ถนน</v>
      </c>
      <c r="AA429" s="313"/>
      <c r="AB429" s="308"/>
      <c r="AC429" s="309"/>
      <c r="AD429" s="307" t="s">
        <v>462</v>
      </c>
      <c r="AE429" s="728"/>
      <c r="AF429" s="728"/>
      <c r="AG429" s="314">
        <f>E437</f>
        <v>32</v>
      </c>
      <c r="AH429" s="314"/>
      <c r="AI429" s="315" t="str">
        <f>F437</f>
        <v>หมูที่</v>
      </c>
      <c r="AJ429" s="727">
        <f>G437</f>
        <v>6</v>
      </c>
      <c r="AK429" s="308"/>
      <c r="AL429" s="315" t="str">
        <f>H437</f>
        <v>ถนน</v>
      </c>
      <c r="AM429" s="308"/>
      <c r="AN429" s="309"/>
      <c r="AO429" s="492"/>
      <c r="AP429" s="308"/>
      <c r="AQ429" s="308"/>
    </row>
    <row r="430" spans="1:43" s="487" customFormat="1" ht="22.5" customHeight="1" x14ac:dyDescent="0.55000000000000004">
      <c r="E430" s="488"/>
      <c r="F430" s="489"/>
      <c r="G430" s="489"/>
      <c r="H430" s="489"/>
      <c r="I430" s="489"/>
      <c r="J430" s="489"/>
      <c r="K430" s="489"/>
      <c r="L430" s="489"/>
      <c r="M430" s="489"/>
      <c r="N430" s="489"/>
      <c r="O430" s="490"/>
      <c r="P430" s="307" t="s">
        <v>463</v>
      </c>
      <c r="Q430" s="308"/>
      <c r="R430" s="308"/>
      <c r="S430" s="308"/>
      <c r="T430" s="308"/>
      <c r="U430" s="1009" t="str">
        <f>I437</f>
        <v>ตำบลตะขบ</v>
      </c>
      <c r="V430" s="993"/>
      <c r="W430" s="993"/>
      <c r="X430" s="993"/>
      <c r="Y430" s="312"/>
      <c r="Z430" s="315" t="str">
        <f>J437</f>
        <v>อำเภอปักธงชัย</v>
      </c>
      <c r="AA430" s="313"/>
      <c r="AB430" s="308"/>
      <c r="AC430" s="308"/>
      <c r="AD430" s="307" t="s">
        <v>463</v>
      </c>
      <c r="AE430" s="728"/>
      <c r="AF430" s="308"/>
      <c r="AG430" s="308"/>
      <c r="AH430" s="314"/>
      <c r="AI430" s="315" t="str">
        <f>I437</f>
        <v>ตำบลตะขบ</v>
      </c>
      <c r="AJ430" s="308"/>
      <c r="AK430" s="308"/>
      <c r="AL430" s="315" t="str">
        <f>J437</f>
        <v>อำเภอปักธงชัย</v>
      </c>
      <c r="AM430" s="308"/>
      <c r="AN430" s="309"/>
      <c r="AO430" s="492"/>
      <c r="AP430" s="308"/>
      <c r="AQ430" s="308"/>
    </row>
    <row r="431" spans="1:43" s="487" customFormat="1" ht="22.5" customHeight="1" x14ac:dyDescent="0.55000000000000004">
      <c r="E431" s="488"/>
      <c r="F431" s="489"/>
      <c r="G431" s="489"/>
      <c r="H431" s="489"/>
      <c r="I431" s="489"/>
      <c r="J431" s="489"/>
      <c r="K431" s="489"/>
      <c r="L431" s="489"/>
      <c r="M431" s="489"/>
      <c r="N431" s="489"/>
      <c r="O431" s="490"/>
      <c r="P431" s="316" t="str">
        <f>K437</f>
        <v>จังหวัดนครราชสีมา</v>
      </c>
      <c r="Q431" s="317"/>
      <c r="R431" s="317"/>
      <c r="S431" s="317"/>
      <c r="T431" s="317"/>
      <c r="U431" s="317" t="s">
        <v>464</v>
      </c>
      <c r="V431" s="317"/>
      <c r="W431" s="317"/>
      <c r="X431" s="317"/>
      <c r="Y431" s="318"/>
      <c r="Z431" s="317"/>
      <c r="AA431" s="319"/>
      <c r="AB431" s="317"/>
      <c r="AC431" s="317"/>
      <c r="AD431" s="316" t="str">
        <f>K437</f>
        <v>จังหวัดนครราชสีมา</v>
      </c>
      <c r="AE431" s="744"/>
      <c r="AF431" s="317"/>
      <c r="AG431" s="317"/>
      <c r="AH431" s="493"/>
      <c r="AI431" s="317" t="s">
        <v>464</v>
      </c>
      <c r="AJ431" s="317"/>
      <c r="AK431" s="317"/>
      <c r="AL431" s="317"/>
      <c r="AM431" s="317"/>
      <c r="AN431" s="320"/>
      <c r="AO431" s="492"/>
      <c r="AP431" s="317"/>
      <c r="AQ431" s="317"/>
    </row>
    <row r="432" spans="1:43" s="487" customFormat="1" ht="22.5" customHeight="1" x14ac:dyDescent="0.55000000000000004">
      <c r="A432" s="492"/>
      <c r="B432" s="492"/>
      <c r="C432" s="492"/>
      <c r="D432" s="492"/>
      <c r="E432" s="494"/>
      <c r="F432" s="495"/>
      <c r="G432" s="495"/>
      <c r="H432" s="495"/>
      <c r="I432" s="495"/>
      <c r="J432" s="495"/>
      <c r="K432" s="495"/>
      <c r="L432" s="495"/>
      <c r="M432" s="495"/>
      <c r="N432" s="495"/>
      <c r="O432" s="490"/>
      <c r="P432" s="1004" t="s">
        <v>5</v>
      </c>
      <c r="Q432" s="1005"/>
      <c r="R432" s="1005"/>
      <c r="S432" s="1005"/>
      <c r="T432" s="1005"/>
      <c r="U432" s="1005"/>
      <c r="V432" s="1005"/>
      <c r="W432" s="1005"/>
      <c r="X432" s="1005"/>
      <c r="Y432" s="1005"/>
      <c r="Z432" s="1005"/>
      <c r="AA432" s="1005"/>
      <c r="AB432" s="1005"/>
      <c r="AC432" s="1006"/>
      <c r="AD432" s="1004" t="s">
        <v>6</v>
      </c>
      <c r="AE432" s="1005"/>
      <c r="AF432" s="1005"/>
      <c r="AG432" s="1005"/>
      <c r="AH432" s="1005"/>
      <c r="AI432" s="1005"/>
      <c r="AJ432" s="1005"/>
      <c r="AK432" s="1005"/>
      <c r="AL432" s="1005"/>
      <c r="AM432" s="1005"/>
      <c r="AN432" s="1006"/>
      <c r="AO432" s="492"/>
    </row>
    <row r="433" spans="1:43" s="487" customFormat="1" ht="24.75" customHeight="1" x14ac:dyDescent="0.55000000000000004">
      <c r="A433" s="492"/>
      <c r="B433" s="492"/>
      <c r="C433" s="492"/>
      <c r="D433" s="492"/>
      <c r="E433" s="494"/>
      <c r="F433" s="495"/>
      <c r="G433" s="495"/>
      <c r="H433" s="495"/>
      <c r="I433" s="495"/>
      <c r="J433" s="495"/>
      <c r="K433" s="495"/>
      <c r="L433" s="495"/>
      <c r="M433" s="495"/>
      <c r="N433" s="495"/>
      <c r="O433" s="490"/>
      <c r="P433" s="995" t="s">
        <v>7</v>
      </c>
      <c r="Q433" s="995" t="s">
        <v>8</v>
      </c>
      <c r="R433" s="995" t="s">
        <v>9</v>
      </c>
      <c r="S433" s="1010" t="s">
        <v>10</v>
      </c>
      <c r="T433" s="1011"/>
      <c r="U433" s="995" t="s">
        <v>11</v>
      </c>
      <c r="V433" s="1004" t="s">
        <v>12</v>
      </c>
      <c r="W433" s="1005"/>
      <c r="X433" s="1006"/>
      <c r="Y433" s="1004" t="s">
        <v>13</v>
      </c>
      <c r="Z433" s="1005"/>
      <c r="AA433" s="1005"/>
      <c r="AB433" s="1005"/>
      <c r="AC433" s="1006"/>
      <c r="AD433" s="995" t="s">
        <v>7</v>
      </c>
      <c r="AE433" s="995" t="s">
        <v>14</v>
      </c>
      <c r="AF433" s="995" t="s">
        <v>15</v>
      </c>
      <c r="AG433" s="995" t="s">
        <v>16</v>
      </c>
      <c r="AH433" s="1039" t="s">
        <v>17</v>
      </c>
      <c r="AI433" s="1004" t="s">
        <v>18</v>
      </c>
      <c r="AJ433" s="1005"/>
      <c r="AK433" s="1005"/>
      <c r="AL433" s="1006"/>
      <c r="AM433" s="995" t="s">
        <v>19</v>
      </c>
      <c r="AN433" s="995" t="s">
        <v>20</v>
      </c>
      <c r="AO433" s="492"/>
      <c r="AP433" s="995" t="s">
        <v>19</v>
      </c>
      <c r="AQ433" s="995" t="s">
        <v>19</v>
      </c>
    </row>
    <row r="434" spans="1:43" s="487" customFormat="1" ht="24.75" customHeight="1" x14ac:dyDescent="0.55000000000000004">
      <c r="A434" s="492"/>
      <c r="B434" s="492"/>
      <c r="C434" s="492"/>
      <c r="D434" s="492"/>
      <c r="E434" s="494"/>
      <c r="F434" s="495"/>
      <c r="G434" s="495"/>
      <c r="H434" s="495"/>
      <c r="I434" s="495"/>
      <c r="J434" s="495"/>
      <c r="K434" s="495"/>
      <c r="L434" s="495"/>
      <c r="M434" s="495"/>
      <c r="N434" s="495"/>
      <c r="O434" s="490"/>
      <c r="P434" s="996"/>
      <c r="Q434" s="996"/>
      <c r="R434" s="996"/>
      <c r="S434" s="995" t="s">
        <v>21</v>
      </c>
      <c r="T434" s="995" t="s">
        <v>22</v>
      </c>
      <c r="U434" s="996"/>
      <c r="V434" s="1015" t="s">
        <v>23</v>
      </c>
      <c r="W434" s="1015" t="s">
        <v>24</v>
      </c>
      <c r="X434" s="1015" t="s">
        <v>25</v>
      </c>
      <c r="Y434" s="1018" t="s">
        <v>26</v>
      </c>
      <c r="Z434" s="995" t="s">
        <v>27</v>
      </c>
      <c r="AA434" s="995" t="s">
        <v>28</v>
      </c>
      <c r="AB434" s="995" t="s">
        <v>29</v>
      </c>
      <c r="AC434" s="995" t="s">
        <v>30</v>
      </c>
      <c r="AD434" s="996"/>
      <c r="AE434" s="996"/>
      <c r="AF434" s="996"/>
      <c r="AG434" s="996"/>
      <c r="AH434" s="1040"/>
      <c r="AI434" s="995" t="s">
        <v>31</v>
      </c>
      <c r="AJ434" s="998" t="s">
        <v>27</v>
      </c>
      <c r="AK434" s="1001" t="s">
        <v>28</v>
      </c>
      <c r="AL434" s="995" t="s">
        <v>29</v>
      </c>
      <c r="AM434" s="996"/>
      <c r="AN434" s="996"/>
      <c r="AO434" s="492"/>
      <c r="AP434" s="996"/>
      <c r="AQ434" s="996"/>
    </row>
    <row r="435" spans="1:43" s="487" customFormat="1" ht="48.75" customHeight="1" x14ac:dyDescent="0.55000000000000004">
      <c r="A435" s="492"/>
      <c r="B435" s="492"/>
      <c r="C435" s="492"/>
      <c r="D435" s="492"/>
      <c r="E435" s="494"/>
      <c r="F435" s="495"/>
      <c r="G435" s="495"/>
      <c r="H435" s="495"/>
      <c r="I435" s="495"/>
      <c r="J435" s="495"/>
      <c r="K435" s="495"/>
      <c r="L435" s="495"/>
      <c r="M435" s="495"/>
      <c r="N435" s="495"/>
      <c r="O435" s="490"/>
      <c r="P435" s="996"/>
      <c r="Q435" s="996"/>
      <c r="R435" s="996"/>
      <c r="S435" s="996"/>
      <c r="T435" s="996"/>
      <c r="U435" s="996"/>
      <c r="V435" s="1016"/>
      <c r="W435" s="1016"/>
      <c r="X435" s="1016"/>
      <c r="Y435" s="1019"/>
      <c r="Z435" s="996"/>
      <c r="AA435" s="996"/>
      <c r="AB435" s="996"/>
      <c r="AC435" s="996"/>
      <c r="AD435" s="996"/>
      <c r="AE435" s="996"/>
      <c r="AF435" s="996"/>
      <c r="AG435" s="996"/>
      <c r="AH435" s="1040"/>
      <c r="AI435" s="996"/>
      <c r="AJ435" s="999"/>
      <c r="AK435" s="1002"/>
      <c r="AL435" s="996"/>
      <c r="AM435" s="996"/>
      <c r="AN435" s="996"/>
      <c r="AO435" s="496"/>
      <c r="AP435" s="996"/>
      <c r="AQ435" s="996"/>
    </row>
    <row r="436" spans="1:43" s="487" customFormat="1" ht="52.5" customHeight="1" x14ac:dyDescent="0.55000000000000004">
      <c r="A436" s="497" t="s">
        <v>465</v>
      </c>
      <c r="B436" s="498" t="s">
        <v>466</v>
      </c>
      <c r="C436" s="499" t="s">
        <v>467</v>
      </c>
      <c r="D436" s="499" t="s">
        <v>468</v>
      </c>
      <c r="E436" s="499" t="s">
        <v>469</v>
      </c>
      <c r="F436" s="499"/>
      <c r="G436" s="499" t="s">
        <v>470</v>
      </c>
      <c r="H436" s="499" t="s">
        <v>471</v>
      </c>
      <c r="I436" s="499" t="s">
        <v>472</v>
      </c>
      <c r="J436" s="499" t="s">
        <v>473</v>
      </c>
      <c r="K436" s="499" t="s">
        <v>474</v>
      </c>
      <c r="L436" s="499" t="s">
        <v>475</v>
      </c>
      <c r="M436" s="500" t="s">
        <v>476</v>
      </c>
      <c r="N436" s="501" t="s">
        <v>477</v>
      </c>
      <c r="O436" s="502" t="s">
        <v>478</v>
      </c>
      <c r="P436" s="996"/>
      <c r="Q436" s="996"/>
      <c r="R436" s="996"/>
      <c r="S436" s="996"/>
      <c r="T436" s="996"/>
      <c r="U436" s="996"/>
      <c r="V436" s="1016"/>
      <c r="W436" s="1016"/>
      <c r="X436" s="1016"/>
      <c r="Y436" s="1019"/>
      <c r="Z436" s="996"/>
      <c r="AA436" s="996"/>
      <c r="AB436" s="996"/>
      <c r="AC436" s="996"/>
      <c r="AD436" s="996"/>
      <c r="AE436" s="996"/>
      <c r="AF436" s="996"/>
      <c r="AG436" s="996"/>
      <c r="AH436" s="1040"/>
      <c r="AI436" s="996"/>
      <c r="AJ436" s="999"/>
      <c r="AK436" s="1002"/>
      <c r="AL436" s="996"/>
      <c r="AM436" s="996"/>
      <c r="AN436" s="996"/>
      <c r="AO436" s="496"/>
      <c r="AP436" s="996"/>
      <c r="AQ436" s="996"/>
    </row>
    <row r="437" spans="1:43" s="503" customFormat="1" ht="25.5" customHeight="1" x14ac:dyDescent="0.2">
      <c r="B437" s="503" t="s">
        <v>479</v>
      </c>
      <c r="C437" s="503" t="s">
        <v>566</v>
      </c>
      <c r="D437" s="503" t="s">
        <v>567</v>
      </c>
      <c r="E437" s="504">
        <v>32</v>
      </c>
      <c r="F437" s="505" t="s">
        <v>510</v>
      </c>
      <c r="G437" s="505">
        <v>6</v>
      </c>
      <c r="H437" s="505" t="s">
        <v>471</v>
      </c>
      <c r="I437" s="506" t="s">
        <v>483</v>
      </c>
      <c r="J437" s="506" t="s">
        <v>484</v>
      </c>
      <c r="K437" s="506" t="s">
        <v>485</v>
      </c>
      <c r="L437" s="506">
        <v>30150</v>
      </c>
      <c r="M437" s="505"/>
      <c r="N437" s="505">
        <v>3301400557463</v>
      </c>
      <c r="O437" s="507"/>
      <c r="P437" s="437">
        <v>50</v>
      </c>
      <c r="Q437" s="437" t="s">
        <v>39</v>
      </c>
      <c r="R437" s="437"/>
      <c r="S437" s="437"/>
      <c r="T437" s="437"/>
      <c r="U437" s="437" t="s">
        <v>88</v>
      </c>
      <c r="V437" s="437"/>
      <c r="W437" s="437"/>
      <c r="X437" s="437"/>
      <c r="Y437" s="439"/>
      <c r="Z437" s="437"/>
      <c r="AA437" s="440">
        <v>4</v>
      </c>
      <c r="AB437" s="437"/>
      <c r="AC437" s="437"/>
      <c r="AD437" s="437"/>
      <c r="AE437" s="437"/>
      <c r="AF437" s="437"/>
      <c r="AG437" s="437"/>
      <c r="AH437" s="508"/>
      <c r="AI437" s="437"/>
      <c r="AJ437" s="441"/>
      <c r="AK437" s="441"/>
      <c r="AL437" s="437"/>
      <c r="AM437" s="437"/>
      <c r="AN437" s="437"/>
      <c r="AO437" s="509"/>
      <c r="AP437" s="420"/>
      <c r="AQ437" s="420"/>
    </row>
    <row r="438" spans="1:43" s="503" customFormat="1" ht="56.25" x14ac:dyDescent="0.2">
      <c r="E438" s="504"/>
      <c r="F438" s="505"/>
      <c r="G438" s="505"/>
      <c r="H438" s="505"/>
      <c r="I438" s="505"/>
      <c r="J438" s="505"/>
      <c r="K438" s="505"/>
      <c r="L438" s="505"/>
      <c r="M438" s="505"/>
      <c r="N438" s="505"/>
      <c r="O438" s="507"/>
      <c r="P438" s="437"/>
      <c r="Q438" s="437"/>
      <c r="R438" s="437"/>
      <c r="S438" s="437"/>
      <c r="T438" s="437"/>
      <c r="U438" s="437"/>
      <c r="V438" s="437"/>
      <c r="W438" s="437"/>
      <c r="X438" s="437"/>
      <c r="Y438" s="439"/>
      <c r="Z438" s="437"/>
      <c r="AA438" s="440"/>
      <c r="AB438" s="437"/>
      <c r="AC438" s="437"/>
      <c r="AD438" s="437">
        <v>1</v>
      </c>
      <c r="AE438" s="437">
        <v>32</v>
      </c>
      <c r="AF438" s="443" t="s">
        <v>55</v>
      </c>
      <c r="AG438" s="437" t="s">
        <v>35</v>
      </c>
      <c r="AH438" s="508">
        <v>16</v>
      </c>
      <c r="AI438" s="437"/>
      <c r="AJ438" s="441"/>
      <c r="AK438" s="441">
        <v>16</v>
      </c>
      <c r="AL438" s="437"/>
      <c r="AM438" s="437">
        <f>AP438+1</f>
        <v>22</v>
      </c>
      <c r="AN438" s="443" t="s">
        <v>53</v>
      </c>
      <c r="AO438" s="509"/>
      <c r="AP438" s="420">
        <v>21</v>
      </c>
      <c r="AQ438" s="420">
        <v>20</v>
      </c>
    </row>
    <row r="439" spans="1:43" s="503" customFormat="1" ht="25.5" customHeight="1" x14ac:dyDescent="0.2">
      <c r="E439" s="504"/>
      <c r="F439" s="505"/>
      <c r="G439" s="505"/>
      <c r="H439" s="505"/>
      <c r="I439" s="505"/>
      <c r="J439" s="505"/>
      <c r="K439" s="505"/>
      <c r="L439" s="505"/>
      <c r="M439" s="505"/>
      <c r="N439" s="505"/>
      <c r="O439" s="507"/>
      <c r="P439" s="437"/>
      <c r="Q439" s="437"/>
      <c r="R439" s="437"/>
      <c r="S439" s="437"/>
      <c r="T439" s="437"/>
      <c r="U439" s="437"/>
      <c r="V439" s="437"/>
      <c r="W439" s="437"/>
      <c r="X439" s="437"/>
      <c r="Y439" s="439"/>
      <c r="Z439" s="437"/>
      <c r="AA439" s="440"/>
      <c r="AB439" s="437"/>
      <c r="AC439" s="437"/>
      <c r="AD439" s="437"/>
      <c r="AE439" s="437"/>
      <c r="AF439" s="437"/>
      <c r="AG439" s="437"/>
      <c r="AH439" s="508"/>
      <c r="AI439" s="437"/>
      <c r="AJ439" s="441"/>
      <c r="AK439" s="441"/>
      <c r="AL439" s="437"/>
      <c r="AM439" s="437"/>
      <c r="AN439" s="437"/>
      <c r="AO439" s="509"/>
      <c r="AP439" s="420"/>
      <c r="AQ439" s="420"/>
    </row>
    <row r="440" spans="1:43" s="503" customFormat="1" ht="25.5" customHeight="1" x14ac:dyDescent="0.2">
      <c r="E440" s="504"/>
      <c r="F440" s="505"/>
      <c r="G440" s="505"/>
      <c r="H440" s="505"/>
      <c r="I440" s="505"/>
      <c r="J440" s="505"/>
      <c r="K440" s="505"/>
      <c r="L440" s="505"/>
      <c r="M440" s="505"/>
      <c r="N440" s="505"/>
      <c r="O440" s="507"/>
      <c r="P440" s="437"/>
      <c r="Q440" s="437"/>
      <c r="R440" s="437"/>
      <c r="S440" s="437"/>
      <c r="T440" s="437"/>
      <c r="U440" s="437"/>
      <c r="V440" s="437"/>
      <c r="W440" s="437"/>
      <c r="X440" s="437"/>
      <c r="Y440" s="439"/>
      <c r="Z440" s="437"/>
      <c r="AA440" s="440"/>
      <c r="AB440" s="437"/>
      <c r="AC440" s="437"/>
      <c r="AD440" s="437"/>
      <c r="AE440" s="437"/>
      <c r="AF440" s="437"/>
      <c r="AG440" s="437"/>
      <c r="AH440" s="508"/>
      <c r="AI440" s="437"/>
      <c r="AJ440" s="441"/>
      <c r="AK440" s="441"/>
      <c r="AL440" s="437"/>
      <c r="AM440" s="437"/>
      <c r="AN440" s="437"/>
      <c r="AO440" s="509"/>
      <c r="AP440" s="420"/>
      <c r="AQ440" s="420"/>
    </row>
    <row r="441" spans="1:43" s="487" customFormat="1" ht="22.5" customHeight="1" x14ac:dyDescent="0.55000000000000004">
      <c r="E441" s="488"/>
      <c r="F441" s="489"/>
      <c r="G441" s="489"/>
      <c r="H441" s="489"/>
      <c r="I441" s="489"/>
      <c r="J441" s="489"/>
      <c r="K441" s="489"/>
      <c r="L441" s="489"/>
      <c r="M441" s="489"/>
      <c r="N441" s="489"/>
      <c r="O441" s="490"/>
      <c r="P441" s="345" t="s">
        <v>460</v>
      </c>
      <c r="Q441" s="346"/>
      <c r="R441" s="346"/>
      <c r="S441" s="346"/>
      <c r="T441" s="346"/>
      <c r="U441" s="346"/>
      <c r="V441" s="1012" t="str">
        <f>B450</f>
        <v>นาง</v>
      </c>
      <c r="W441" s="1012"/>
      <c r="X441" s="1013" t="str">
        <f>C450</f>
        <v xml:space="preserve">ชลกนก  </v>
      </c>
      <c r="Y441" s="1013"/>
      <c r="Z441" s="1013" t="str">
        <f>D450</f>
        <v>เพ็งวงศ์</v>
      </c>
      <c r="AA441" s="1013"/>
      <c r="AB441" s="1013"/>
      <c r="AC441" s="1014"/>
      <c r="AD441" s="345" t="s">
        <v>461</v>
      </c>
      <c r="AE441" s="730"/>
      <c r="AF441" s="346"/>
      <c r="AG441" s="745" t="str">
        <f>B450</f>
        <v>นาง</v>
      </c>
      <c r="AH441" s="491" t="str">
        <f>C450</f>
        <v xml:space="preserve">ชลกนก  </v>
      </c>
      <c r="AI441" s="346"/>
      <c r="AJ441" s="346" t="str">
        <f>D450</f>
        <v>เพ็งวงศ์</v>
      </c>
      <c r="AK441" s="346"/>
      <c r="AL441" s="346"/>
      <c r="AM441" s="346"/>
      <c r="AN441" s="347"/>
      <c r="AO441" s="492"/>
      <c r="AP441" s="308"/>
      <c r="AQ441" s="308"/>
    </row>
    <row r="442" spans="1:43" s="487" customFormat="1" ht="22.5" customHeight="1" x14ac:dyDescent="0.55000000000000004">
      <c r="E442" s="488"/>
      <c r="F442" s="489"/>
      <c r="G442" s="489"/>
      <c r="H442" s="489"/>
      <c r="I442" s="489"/>
      <c r="J442" s="489"/>
      <c r="K442" s="489"/>
      <c r="L442" s="489"/>
      <c r="M442" s="489"/>
      <c r="N442" s="489"/>
      <c r="O442" s="490"/>
      <c r="P442" s="307" t="s">
        <v>462</v>
      </c>
      <c r="Q442" s="308"/>
      <c r="R442" s="308"/>
      <c r="S442" s="1007">
        <f>E450</f>
        <v>297</v>
      </c>
      <c r="T442" s="1008"/>
      <c r="U442" s="310" t="str">
        <f>F450</f>
        <v>หมูที่</v>
      </c>
      <c r="V442" s="1009">
        <f>G450</f>
        <v>6</v>
      </c>
      <c r="W442" s="1009"/>
      <c r="X442" s="308"/>
      <c r="Y442" s="311"/>
      <c r="Z442" s="312" t="str">
        <f>H450</f>
        <v>ถนน</v>
      </c>
      <c r="AA442" s="313"/>
      <c r="AB442" s="308"/>
      <c r="AC442" s="309"/>
      <c r="AD442" s="307" t="s">
        <v>462</v>
      </c>
      <c r="AE442" s="728"/>
      <c r="AF442" s="728"/>
      <c r="AG442" s="314">
        <f>E450</f>
        <v>297</v>
      </c>
      <c r="AH442" s="314"/>
      <c r="AI442" s="315" t="str">
        <f>F450</f>
        <v>หมูที่</v>
      </c>
      <c r="AJ442" s="727">
        <f>G450</f>
        <v>6</v>
      </c>
      <c r="AK442" s="308"/>
      <c r="AL442" s="315" t="str">
        <f>H450</f>
        <v>ถนน</v>
      </c>
      <c r="AM442" s="308"/>
      <c r="AN442" s="309"/>
      <c r="AO442" s="492"/>
      <c r="AP442" s="308"/>
      <c r="AQ442" s="308"/>
    </row>
    <row r="443" spans="1:43" s="487" customFormat="1" ht="22.5" customHeight="1" x14ac:dyDescent="0.55000000000000004">
      <c r="E443" s="488"/>
      <c r="F443" s="489"/>
      <c r="G443" s="489"/>
      <c r="H443" s="489"/>
      <c r="I443" s="489"/>
      <c r="J443" s="489"/>
      <c r="K443" s="489"/>
      <c r="L443" s="489"/>
      <c r="M443" s="489"/>
      <c r="N443" s="489"/>
      <c r="O443" s="490"/>
      <c r="P443" s="307" t="s">
        <v>463</v>
      </c>
      <c r="Q443" s="308"/>
      <c r="R443" s="308"/>
      <c r="S443" s="308"/>
      <c r="T443" s="308"/>
      <c r="U443" s="1009" t="str">
        <f>I450</f>
        <v>ตำบลตะขบ</v>
      </c>
      <c r="V443" s="993"/>
      <c r="W443" s="993"/>
      <c r="X443" s="993"/>
      <c r="Y443" s="312"/>
      <c r="Z443" s="315" t="str">
        <f>J450</f>
        <v>อำเภอปักธงชัย</v>
      </c>
      <c r="AA443" s="313"/>
      <c r="AB443" s="308"/>
      <c r="AC443" s="308"/>
      <c r="AD443" s="307" t="s">
        <v>463</v>
      </c>
      <c r="AE443" s="728"/>
      <c r="AF443" s="308"/>
      <c r="AG443" s="308"/>
      <c r="AH443" s="314"/>
      <c r="AI443" s="315" t="str">
        <f>I450</f>
        <v>ตำบลตะขบ</v>
      </c>
      <c r="AJ443" s="308"/>
      <c r="AK443" s="308"/>
      <c r="AL443" s="315" t="str">
        <f>J450</f>
        <v>อำเภอปักธงชัย</v>
      </c>
      <c r="AM443" s="308"/>
      <c r="AN443" s="309"/>
      <c r="AO443" s="492"/>
      <c r="AP443" s="308"/>
      <c r="AQ443" s="308"/>
    </row>
    <row r="444" spans="1:43" s="487" customFormat="1" ht="22.5" customHeight="1" x14ac:dyDescent="0.55000000000000004">
      <c r="E444" s="488"/>
      <c r="F444" s="489"/>
      <c r="G444" s="489"/>
      <c r="H444" s="489"/>
      <c r="I444" s="489"/>
      <c r="J444" s="489"/>
      <c r="K444" s="489"/>
      <c r="L444" s="489"/>
      <c r="M444" s="489"/>
      <c r="N444" s="489"/>
      <c r="O444" s="490"/>
      <c r="P444" s="316" t="str">
        <f>K450</f>
        <v>จังหวัดนครราชสีมา</v>
      </c>
      <c r="Q444" s="317"/>
      <c r="R444" s="317"/>
      <c r="S444" s="317"/>
      <c r="T444" s="317"/>
      <c r="U444" s="317" t="s">
        <v>464</v>
      </c>
      <c r="V444" s="317"/>
      <c r="W444" s="317"/>
      <c r="X444" s="317"/>
      <c r="Y444" s="318"/>
      <c r="Z444" s="317"/>
      <c r="AA444" s="319"/>
      <c r="AB444" s="317"/>
      <c r="AC444" s="317"/>
      <c r="AD444" s="316" t="str">
        <f>K450</f>
        <v>จังหวัดนครราชสีมา</v>
      </c>
      <c r="AE444" s="744"/>
      <c r="AF444" s="317"/>
      <c r="AG444" s="317"/>
      <c r="AH444" s="493"/>
      <c r="AI444" s="317" t="s">
        <v>464</v>
      </c>
      <c r="AJ444" s="317"/>
      <c r="AK444" s="317"/>
      <c r="AL444" s="317"/>
      <c r="AM444" s="317"/>
      <c r="AN444" s="320"/>
      <c r="AO444" s="492"/>
      <c r="AP444" s="317"/>
      <c r="AQ444" s="317"/>
    </row>
    <row r="445" spans="1:43" s="487" customFormat="1" ht="22.5" customHeight="1" x14ac:dyDescent="0.55000000000000004">
      <c r="A445" s="492"/>
      <c r="B445" s="492"/>
      <c r="C445" s="492"/>
      <c r="D445" s="492"/>
      <c r="E445" s="494"/>
      <c r="F445" s="495"/>
      <c r="G445" s="495"/>
      <c r="H445" s="495"/>
      <c r="I445" s="495"/>
      <c r="J445" s="495"/>
      <c r="K445" s="495"/>
      <c r="L445" s="495"/>
      <c r="M445" s="495"/>
      <c r="N445" s="495"/>
      <c r="O445" s="490"/>
      <c r="P445" s="1004" t="s">
        <v>5</v>
      </c>
      <c r="Q445" s="1005"/>
      <c r="R445" s="1005"/>
      <c r="S445" s="1005"/>
      <c r="T445" s="1005"/>
      <c r="U445" s="1005"/>
      <c r="V445" s="1005"/>
      <c r="W445" s="1005"/>
      <c r="X445" s="1005"/>
      <c r="Y445" s="1005"/>
      <c r="Z445" s="1005"/>
      <c r="AA445" s="1005"/>
      <c r="AB445" s="1005"/>
      <c r="AC445" s="1006"/>
      <c r="AD445" s="1004" t="s">
        <v>6</v>
      </c>
      <c r="AE445" s="1005"/>
      <c r="AF445" s="1005"/>
      <c r="AG445" s="1005"/>
      <c r="AH445" s="1005"/>
      <c r="AI445" s="1005"/>
      <c r="AJ445" s="1005"/>
      <c r="AK445" s="1005"/>
      <c r="AL445" s="1005"/>
      <c r="AM445" s="1005"/>
      <c r="AN445" s="1006"/>
      <c r="AO445" s="492"/>
    </row>
    <row r="446" spans="1:43" s="487" customFormat="1" ht="24.75" customHeight="1" x14ac:dyDescent="0.55000000000000004">
      <c r="A446" s="492"/>
      <c r="B446" s="492"/>
      <c r="C446" s="492"/>
      <c r="D446" s="492"/>
      <c r="E446" s="494"/>
      <c r="F446" s="495"/>
      <c r="G446" s="495"/>
      <c r="H446" s="495"/>
      <c r="I446" s="495"/>
      <c r="J446" s="495"/>
      <c r="K446" s="495"/>
      <c r="L446" s="495"/>
      <c r="M446" s="495"/>
      <c r="N446" s="495"/>
      <c r="O446" s="490"/>
      <c r="P446" s="995" t="s">
        <v>7</v>
      </c>
      <c r="Q446" s="995" t="s">
        <v>8</v>
      </c>
      <c r="R446" s="995" t="s">
        <v>9</v>
      </c>
      <c r="S446" s="1010" t="s">
        <v>10</v>
      </c>
      <c r="T446" s="1011"/>
      <c r="U446" s="995" t="s">
        <v>11</v>
      </c>
      <c r="V446" s="1004" t="s">
        <v>12</v>
      </c>
      <c r="W446" s="1005"/>
      <c r="X446" s="1006"/>
      <c r="Y446" s="1004" t="s">
        <v>13</v>
      </c>
      <c r="Z446" s="1005"/>
      <c r="AA446" s="1005"/>
      <c r="AB446" s="1005"/>
      <c r="AC446" s="1006"/>
      <c r="AD446" s="995" t="s">
        <v>7</v>
      </c>
      <c r="AE446" s="995" t="s">
        <v>14</v>
      </c>
      <c r="AF446" s="995" t="s">
        <v>15</v>
      </c>
      <c r="AG446" s="995" t="s">
        <v>16</v>
      </c>
      <c r="AH446" s="1039" t="s">
        <v>17</v>
      </c>
      <c r="AI446" s="1004" t="s">
        <v>18</v>
      </c>
      <c r="AJ446" s="1005"/>
      <c r="AK446" s="1005"/>
      <c r="AL446" s="1006"/>
      <c r="AM446" s="995" t="s">
        <v>19</v>
      </c>
      <c r="AN446" s="995" t="s">
        <v>20</v>
      </c>
      <c r="AO446" s="492"/>
      <c r="AP446" s="995" t="s">
        <v>19</v>
      </c>
      <c r="AQ446" s="995" t="s">
        <v>19</v>
      </c>
    </row>
    <row r="447" spans="1:43" s="487" customFormat="1" ht="24.75" customHeight="1" x14ac:dyDescent="0.55000000000000004">
      <c r="A447" s="492"/>
      <c r="B447" s="492"/>
      <c r="C447" s="492"/>
      <c r="D447" s="492"/>
      <c r="E447" s="494"/>
      <c r="F447" s="495"/>
      <c r="G447" s="495"/>
      <c r="H447" s="495"/>
      <c r="I447" s="495"/>
      <c r="J447" s="495"/>
      <c r="K447" s="495"/>
      <c r="L447" s="495"/>
      <c r="M447" s="495"/>
      <c r="N447" s="495"/>
      <c r="O447" s="490"/>
      <c r="P447" s="996"/>
      <c r="Q447" s="996"/>
      <c r="R447" s="996"/>
      <c r="S447" s="995" t="s">
        <v>21</v>
      </c>
      <c r="T447" s="995" t="s">
        <v>22</v>
      </c>
      <c r="U447" s="996"/>
      <c r="V447" s="1015" t="s">
        <v>23</v>
      </c>
      <c r="W447" s="1015" t="s">
        <v>24</v>
      </c>
      <c r="X447" s="1015" t="s">
        <v>25</v>
      </c>
      <c r="Y447" s="1018" t="s">
        <v>26</v>
      </c>
      <c r="Z447" s="995" t="s">
        <v>27</v>
      </c>
      <c r="AA447" s="995" t="s">
        <v>28</v>
      </c>
      <c r="AB447" s="995" t="s">
        <v>29</v>
      </c>
      <c r="AC447" s="995" t="s">
        <v>30</v>
      </c>
      <c r="AD447" s="996"/>
      <c r="AE447" s="996"/>
      <c r="AF447" s="996"/>
      <c r="AG447" s="996"/>
      <c r="AH447" s="1040"/>
      <c r="AI447" s="995" t="s">
        <v>31</v>
      </c>
      <c r="AJ447" s="998" t="s">
        <v>27</v>
      </c>
      <c r="AK447" s="1001" t="s">
        <v>28</v>
      </c>
      <c r="AL447" s="995" t="s">
        <v>29</v>
      </c>
      <c r="AM447" s="996"/>
      <c r="AN447" s="996"/>
      <c r="AO447" s="492"/>
      <c r="AP447" s="996"/>
      <c r="AQ447" s="996"/>
    </row>
    <row r="448" spans="1:43" s="487" customFormat="1" ht="48.75" customHeight="1" x14ac:dyDescent="0.55000000000000004">
      <c r="A448" s="492"/>
      <c r="B448" s="492"/>
      <c r="C448" s="492"/>
      <c r="D448" s="492"/>
      <c r="E448" s="494"/>
      <c r="F448" s="495"/>
      <c r="G448" s="495"/>
      <c r="H448" s="495"/>
      <c r="I448" s="495"/>
      <c r="J448" s="495"/>
      <c r="K448" s="495"/>
      <c r="L448" s="495"/>
      <c r="M448" s="495"/>
      <c r="N448" s="495"/>
      <c r="O448" s="490"/>
      <c r="P448" s="996"/>
      <c r="Q448" s="996"/>
      <c r="R448" s="996"/>
      <c r="S448" s="996"/>
      <c r="T448" s="996"/>
      <c r="U448" s="996"/>
      <c r="V448" s="1016"/>
      <c r="W448" s="1016"/>
      <c r="X448" s="1016"/>
      <c r="Y448" s="1019"/>
      <c r="Z448" s="996"/>
      <c r="AA448" s="996"/>
      <c r="AB448" s="996"/>
      <c r="AC448" s="996"/>
      <c r="AD448" s="996"/>
      <c r="AE448" s="996"/>
      <c r="AF448" s="996"/>
      <c r="AG448" s="996"/>
      <c r="AH448" s="1040"/>
      <c r="AI448" s="996"/>
      <c r="AJ448" s="999"/>
      <c r="AK448" s="1002"/>
      <c r="AL448" s="996"/>
      <c r="AM448" s="996"/>
      <c r="AN448" s="996"/>
      <c r="AO448" s="496"/>
      <c r="AP448" s="996"/>
      <c r="AQ448" s="996"/>
    </row>
    <row r="449" spans="1:43" s="487" customFormat="1" ht="51.75" customHeight="1" x14ac:dyDescent="0.55000000000000004">
      <c r="A449" s="497" t="s">
        <v>465</v>
      </c>
      <c r="B449" s="498" t="s">
        <v>466</v>
      </c>
      <c r="C449" s="499" t="s">
        <v>467</v>
      </c>
      <c r="D449" s="499" t="s">
        <v>468</v>
      </c>
      <c r="E449" s="499" t="s">
        <v>469</v>
      </c>
      <c r="F449" s="499"/>
      <c r="G449" s="499" t="s">
        <v>470</v>
      </c>
      <c r="H449" s="499" t="s">
        <v>471</v>
      </c>
      <c r="I449" s="499" t="s">
        <v>472</v>
      </c>
      <c r="J449" s="499" t="s">
        <v>473</v>
      </c>
      <c r="K449" s="499" t="s">
        <v>474</v>
      </c>
      <c r="L449" s="499" t="s">
        <v>475</v>
      </c>
      <c r="M449" s="500" t="s">
        <v>476</v>
      </c>
      <c r="N449" s="501" t="s">
        <v>477</v>
      </c>
      <c r="O449" s="502" t="s">
        <v>478</v>
      </c>
      <c r="P449" s="996"/>
      <c r="Q449" s="996"/>
      <c r="R449" s="996"/>
      <c r="S449" s="996"/>
      <c r="T449" s="996"/>
      <c r="U449" s="996"/>
      <c r="V449" s="1016"/>
      <c r="W449" s="1016"/>
      <c r="X449" s="1016"/>
      <c r="Y449" s="1019"/>
      <c r="Z449" s="996"/>
      <c r="AA449" s="996"/>
      <c r="AB449" s="996"/>
      <c r="AC449" s="996"/>
      <c r="AD449" s="996"/>
      <c r="AE449" s="996"/>
      <c r="AF449" s="996"/>
      <c r="AG449" s="996"/>
      <c r="AH449" s="1040"/>
      <c r="AI449" s="996"/>
      <c r="AJ449" s="999"/>
      <c r="AK449" s="1002"/>
      <c r="AL449" s="996"/>
      <c r="AM449" s="996"/>
      <c r="AN449" s="996"/>
      <c r="AO449" s="496"/>
      <c r="AP449" s="996"/>
      <c r="AQ449" s="996"/>
    </row>
    <row r="450" spans="1:43" s="503" customFormat="1" ht="25.5" customHeight="1" x14ac:dyDescent="0.2">
      <c r="B450" s="503" t="s">
        <v>487</v>
      </c>
      <c r="C450" s="503" t="s">
        <v>568</v>
      </c>
      <c r="D450" s="503" t="s">
        <v>569</v>
      </c>
      <c r="E450" s="504">
        <v>297</v>
      </c>
      <c r="F450" s="505" t="s">
        <v>510</v>
      </c>
      <c r="G450" s="505">
        <v>6</v>
      </c>
      <c r="H450" s="505" t="s">
        <v>471</v>
      </c>
      <c r="I450" s="506" t="s">
        <v>483</v>
      </c>
      <c r="J450" s="506" t="s">
        <v>484</v>
      </c>
      <c r="K450" s="506" t="s">
        <v>485</v>
      </c>
      <c r="L450" s="506">
        <v>30150</v>
      </c>
      <c r="M450" s="505"/>
      <c r="N450" s="505">
        <v>3419900054262</v>
      </c>
      <c r="O450" s="507"/>
      <c r="P450" s="437">
        <v>51</v>
      </c>
      <c r="Q450" s="437" t="s">
        <v>39</v>
      </c>
      <c r="R450" s="437"/>
      <c r="S450" s="437"/>
      <c r="T450" s="437"/>
      <c r="U450" s="437" t="s">
        <v>88</v>
      </c>
      <c r="V450" s="437">
        <v>0</v>
      </c>
      <c r="W450" s="437">
        <v>0</v>
      </c>
      <c r="X450" s="437">
        <v>3</v>
      </c>
      <c r="Y450" s="439"/>
      <c r="Z450" s="437"/>
      <c r="AA450" s="440">
        <v>3</v>
      </c>
      <c r="AB450" s="437"/>
      <c r="AC450" s="437"/>
      <c r="AD450" s="437"/>
      <c r="AE450" s="437"/>
      <c r="AF450" s="437"/>
      <c r="AG450" s="437"/>
      <c r="AH450" s="508"/>
      <c r="AI450" s="437"/>
      <c r="AJ450" s="441"/>
      <c r="AK450" s="441"/>
      <c r="AL450" s="437"/>
      <c r="AM450" s="437"/>
      <c r="AN450" s="437"/>
      <c r="AO450" s="509"/>
      <c r="AP450" s="420"/>
      <c r="AQ450" s="420"/>
    </row>
    <row r="451" spans="1:43" s="503" customFormat="1" ht="43.5" customHeight="1" x14ac:dyDescent="0.2">
      <c r="E451" s="504"/>
      <c r="F451" s="505"/>
      <c r="G451" s="505"/>
      <c r="H451" s="505"/>
      <c r="I451" s="505"/>
      <c r="J451" s="505"/>
      <c r="K451" s="505"/>
      <c r="L451" s="505"/>
      <c r="M451" s="505"/>
      <c r="N451" s="505"/>
      <c r="O451" s="507"/>
      <c r="P451" s="437"/>
      <c r="Q451" s="437"/>
      <c r="R451" s="437"/>
      <c r="S451" s="437"/>
      <c r="T451" s="437"/>
      <c r="U451" s="437"/>
      <c r="V451" s="437"/>
      <c r="W451" s="437"/>
      <c r="X451" s="437"/>
      <c r="Y451" s="439"/>
      <c r="Z451" s="437"/>
      <c r="AA451" s="440"/>
      <c r="AB451" s="437"/>
      <c r="AC451" s="437"/>
      <c r="AD451" s="437">
        <v>1</v>
      </c>
      <c r="AE451" s="437">
        <v>297</v>
      </c>
      <c r="AF451" s="437" t="s">
        <v>37</v>
      </c>
      <c r="AG451" s="437" t="s">
        <v>35</v>
      </c>
      <c r="AH451" s="508">
        <f>4*3</f>
        <v>12</v>
      </c>
      <c r="AI451" s="437"/>
      <c r="AJ451" s="441"/>
      <c r="AK451" s="441">
        <v>12</v>
      </c>
      <c r="AL451" s="437"/>
      <c r="AM451" s="437">
        <f>AP451+1</f>
        <v>4</v>
      </c>
      <c r="AN451" s="443" t="s">
        <v>67</v>
      </c>
      <c r="AO451" s="509"/>
      <c r="AP451" s="420">
        <v>3</v>
      </c>
      <c r="AQ451" s="420">
        <v>2</v>
      </c>
    </row>
    <row r="452" spans="1:43" s="503" customFormat="1" ht="25.5" customHeight="1" x14ac:dyDescent="0.2">
      <c r="E452" s="504"/>
      <c r="F452" s="505"/>
      <c r="G452" s="505"/>
      <c r="H452" s="505"/>
      <c r="I452" s="505"/>
      <c r="J452" s="505"/>
      <c r="K452" s="505"/>
      <c r="L452" s="505"/>
      <c r="M452" s="505"/>
      <c r="N452" s="505"/>
      <c r="O452" s="507"/>
      <c r="P452" s="437"/>
      <c r="Q452" s="437"/>
      <c r="R452" s="437"/>
      <c r="S452" s="437"/>
      <c r="T452" s="437"/>
      <c r="U452" s="437"/>
      <c r="V452" s="437"/>
      <c r="W452" s="437"/>
      <c r="X452" s="437"/>
      <c r="Y452" s="439"/>
      <c r="Z452" s="437"/>
      <c r="AA452" s="440"/>
      <c r="AB452" s="437"/>
      <c r="AC452" s="437"/>
      <c r="AD452" s="437"/>
      <c r="AE452" s="437"/>
      <c r="AF452" s="437"/>
      <c r="AG452" s="437"/>
      <c r="AH452" s="508"/>
      <c r="AI452" s="437"/>
      <c r="AJ452" s="441"/>
      <c r="AK452" s="441"/>
      <c r="AL452" s="437"/>
      <c r="AM452" s="437"/>
      <c r="AN452" s="437"/>
      <c r="AO452" s="509"/>
      <c r="AP452" s="420"/>
      <c r="AQ452" s="420"/>
    </row>
    <row r="453" spans="1:43" s="487" customFormat="1" ht="22.5" customHeight="1" x14ac:dyDescent="0.55000000000000004">
      <c r="E453" s="488"/>
      <c r="F453" s="489"/>
      <c r="G453" s="489"/>
      <c r="H453" s="489"/>
      <c r="I453" s="489"/>
      <c r="J453" s="489"/>
      <c r="K453" s="489"/>
      <c r="L453" s="489"/>
      <c r="M453" s="489"/>
      <c r="N453" s="489"/>
      <c r="O453" s="490"/>
      <c r="P453" s="345" t="s">
        <v>460</v>
      </c>
      <c r="Q453" s="346"/>
      <c r="R453" s="346"/>
      <c r="S453" s="346"/>
      <c r="T453" s="346"/>
      <c r="U453" s="346"/>
      <c r="V453" s="1012" t="str">
        <f>B462</f>
        <v>นางสาว</v>
      </c>
      <c r="W453" s="1012"/>
      <c r="X453" s="1013" t="str">
        <f>C462</f>
        <v xml:space="preserve">สุชาดา </v>
      </c>
      <c r="Y453" s="1013"/>
      <c r="Z453" s="1013" t="str">
        <f>D462</f>
        <v xml:space="preserve"> เนียมผึ่ง</v>
      </c>
      <c r="AA453" s="1013"/>
      <c r="AB453" s="1013"/>
      <c r="AC453" s="1014"/>
      <c r="AD453" s="345" t="s">
        <v>461</v>
      </c>
      <c r="AE453" s="730"/>
      <c r="AF453" s="346"/>
      <c r="AG453" s="745" t="str">
        <f>B462</f>
        <v>นางสาว</v>
      </c>
      <c r="AH453" s="491" t="str">
        <f>C462</f>
        <v xml:space="preserve">สุชาดา </v>
      </c>
      <c r="AI453" s="346"/>
      <c r="AJ453" s="346" t="str">
        <f>D462</f>
        <v xml:space="preserve"> เนียมผึ่ง</v>
      </c>
      <c r="AK453" s="346"/>
      <c r="AL453" s="346"/>
      <c r="AM453" s="346"/>
      <c r="AN453" s="347"/>
      <c r="AO453" s="492"/>
      <c r="AP453" s="308"/>
      <c r="AQ453" s="308"/>
    </row>
    <row r="454" spans="1:43" s="487" customFormat="1" ht="22.5" customHeight="1" x14ac:dyDescent="0.55000000000000004">
      <c r="E454" s="488"/>
      <c r="F454" s="489"/>
      <c r="G454" s="489"/>
      <c r="H454" s="489"/>
      <c r="I454" s="489"/>
      <c r="J454" s="489"/>
      <c r="K454" s="489"/>
      <c r="L454" s="489"/>
      <c r="M454" s="489"/>
      <c r="N454" s="489"/>
      <c r="O454" s="490"/>
      <c r="P454" s="307" t="s">
        <v>462</v>
      </c>
      <c r="Q454" s="308"/>
      <c r="R454" s="308"/>
      <c r="S454" s="1007">
        <f>E462</f>
        <v>89</v>
      </c>
      <c r="T454" s="1008"/>
      <c r="U454" s="310" t="str">
        <f>F462</f>
        <v>หมูที่</v>
      </c>
      <c r="V454" s="1009">
        <f>G462</f>
        <v>6</v>
      </c>
      <c r="W454" s="1009"/>
      <c r="X454" s="308"/>
      <c r="Y454" s="311"/>
      <c r="Z454" s="312" t="str">
        <f>H462</f>
        <v>ถนน</v>
      </c>
      <c r="AA454" s="313"/>
      <c r="AB454" s="308"/>
      <c r="AC454" s="309"/>
      <c r="AD454" s="307" t="s">
        <v>462</v>
      </c>
      <c r="AE454" s="728"/>
      <c r="AF454" s="728"/>
      <c r="AG454" s="314">
        <f>E462</f>
        <v>89</v>
      </c>
      <c r="AH454" s="314"/>
      <c r="AI454" s="315" t="str">
        <f>F462</f>
        <v>หมูที่</v>
      </c>
      <c r="AJ454" s="727">
        <f>G462</f>
        <v>6</v>
      </c>
      <c r="AK454" s="308"/>
      <c r="AL454" s="315" t="str">
        <f>H462</f>
        <v>ถนน</v>
      </c>
      <c r="AM454" s="308"/>
      <c r="AN454" s="309"/>
      <c r="AO454" s="492"/>
      <c r="AP454" s="308"/>
      <c r="AQ454" s="308"/>
    </row>
    <row r="455" spans="1:43" s="487" customFormat="1" ht="22.5" customHeight="1" x14ac:dyDescent="0.55000000000000004">
      <c r="E455" s="488"/>
      <c r="F455" s="489"/>
      <c r="G455" s="489"/>
      <c r="H455" s="489"/>
      <c r="I455" s="489"/>
      <c r="J455" s="489"/>
      <c r="K455" s="489"/>
      <c r="L455" s="489"/>
      <c r="M455" s="489"/>
      <c r="N455" s="489"/>
      <c r="O455" s="490"/>
      <c r="P455" s="307" t="s">
        <v>463</v>
      </c>
      <c r="Q455" s="308"/>
      <c r="R455" s="308"/>
      <c r="S455" s="308"/>
      <c r="T455" s="308"/>
      <c r="U455" s="1009" t="str">
        <f>I462</f>
        <v>ตำบลตะขบ</v>
      </c>
      <c r="V455" s="993"/>
      <c r="W455" s="993"/>
      <c r="X455" s="993"/>
      <c r="Y455" s="312"/>
      <c r="Z455" s="315" t="str">
        <f>J462</f>
        <v>อำเภอปักธงชัย</v>
      </c>
      <c r="AA455" s="313"/>
      <c r="AB455" s="308"/>
      <c r="AC455" s="308"/>
      <c r="AD455" s="307" t="s">
        <v>463</v>
      </c>
      <c r="AE455" s="728"/>
      <c r="AF455" s="308"/>
      <c r="AG455" s="308"/>
      <c r="AH455" s="314"/>
      <c r="AI455" s="315" t="str">
        <f>I462</f>
        <v>ตำบลตะขบ</v>
      </c>
      <c r="AJ455" s="308"/>
      <c r="AK455" s="308"/>
      <c r="AL455" s="315" t="str">
        <f>J462</f>
        <v>อำเภอปักธงชัย</v>
      </c>
      <c r="AM455" s="308"/>
      <c r="AN455" s="309"/>
      <c r="AO455" s="492"/>
      <c r="AP455" s="308"/>
      <c r="AQ455" s="308"/>
    </row>
    <row r="456" spans="1:43" s="487" customFormat="1" ht="22.5" customHeight="1" x14ac:dyDescent="0.55000000000000004">
      <c r="E456" s="488"/>
      <c r="F456" s="489"/>
      <c r="G456" s="489"/>
      <c r="H456" s="489"/>
      <c r="I456" s="489"/>
      <c r="J456" s="489"/>
      <c r="K456" s="489"/>
      <c r="L456" s="489"/>
      <c r="M456" s="489"/>
      <c r="N456" s="489"/>
      <c r="O456" s="490"/>
      <c r="P456" s="316" t="str">
        <f>K462</f>
        <v>จังหวัดนครราชสีมา</v>
      </c>
      <c r="Q456" s="317"/>
      <c r="R456" s="317"/>
      <c r="S456" s="317"/>
      <c r="T456" s="317"/>
      <c r="U456" s="317" t="s">
        <v>464</v>
      </c>
      <c r="V456" s="317"/>
      <c r="W456" s="317"/>
      <c r="X456" s="317"/>
      <c r="Y456" s="318"/>
      <c r="Z456" s="317"/>
      <c r="AA456" s="319"/>
      <c r="AB456" s="317"/>
      <c r="AC456" s="317"/>
      <c r="AD456" s="316" t="str">
        <f>K462</f>
        <v>จังหวัดนครราชสีมา</v>
      </c>
      <c r="AE456" s="744"/>
      <c r="AF456" s="317"/>
      <c r="AG456" s="317"/>
      <c r="AH456" s="493"/>
      <c r="AI456" s="317" t="s">
        <v>464</v>
      </c>
      <c r="AJ456" s="317"/>
      <c r="AK456" s="317"/>
      <c r="AL456" s="317"/>
      <c r="AM456" s="317"/>
      <c r="AN456" s="320"/>
      <c r="AO456" s="492"/>
      <c r="AP456" s="317"/>
      <c r="AQ456" s="317"/>
    </row>
    <row r="457" spans="1:43" s="487" customFormat="1" ht="22.5" customHeight="1" x14ac:dyDescent="0.55000000000000004">
      <c r="A457" s="492"/>
      <c r="B457" s="492"/>
      <c r="C457" s="492"/>
      <c r="D457" s="492"/>
      <c r="E457" s="494"/>
      <c r="F457" s="495"/>
      <c r="G457" s="495"/>
      <c r="H457" s="495"/>
      <c r="I457" s="495"/>
      <c r="J457" s="495"/>
      <c r="K457" s="495"/>
      <c r="L457" s="495"/>
      <c r="M457" s="495"/>
      <c r="N457" s="495"/>
      <c r="O457" s="490"/>
      <c r="P457" s="1004" t="s">
        <v>5</v>
      </c>
      <c r="Q457" s="1005"/>
      <c r="R457" s="1005"/>
      <c r="S457" s="1005"/>
      <c r="T457" s="1005"/>
      <c r="U457" s="1005"/>
      <c r="V457" s="1005"/>
      <c r="W457" s="1005"/>
      <c r="X457" s="1005"/>
      <c r="Y457" s="1005"/>
      <c r="Z457" s="1005"/>
      <c r="AA457" s="1005"/>
      <c r="AB457" s="1005"/>
      <c r="AC457" s="1006"/>
      <c r="AD457" s="1004" t="s">
        <v>6</v>
      </c>
      <c r="AE457" s="1005"/>
      <c r="AF457" s="1005"/>
      <c r="AG457" s="1005"/>
      <c r="AH457" s="1005"/>
      <c r="AI457" s="1005"/>
      <c r="AJ457" s="1005"/>
      <c r="AK457" s="1005"/>
      <c r="AL457" s="1005"/>
      <c r="AM457" s="1005"/>
      <c r="AN457" s="1006"/>
      <c r="AO457" s="492"/>
    </row>
    <row r="458" spans="1:43" s="487" customFormat="1" ht="24.75" customHeight="1" x14ac:dyDescent="0.55000000000000004">
      <c r="A458" s="492"/>
      <c r="B458" s="492"/>
      <c r="C458" s="492"/>
      <c r="D458" s="492"/>
      <c r="E458" s="494"/>
      <c r="F458" s="495"/>
      <c r="G458" s="495"/>
      <c r="H458" s="495"/>
      <c r="I458" s="495"/>
      <c r="J458" s="495"/>
      <c r="K458" s="495"/>
      <c r="L458" s="495"/>
      <c r="M458" s="495"/>
      <c r="N458" s="495"/>
      <c r="O458" s="490"/>
      <c r="P458" s="995" t="s">
        <v>7</v>
      </c>
      <c r="Q458" s="995" t="s">
        <v>8</v>
      </c>
      <c r="R458" s="995" t="s">
        <v>9</v>
      </c>
      <c r="S458" s="1010" t="s">
        <v>10</v>
      </c>
      <c r="T458" s="1011"/>
      <c r="U458" s="995" t="s">
        <v>11</v>
      </c>
      <c r="V458" s="1004" t="s">
        <v>12</v>
      </c>
      <c r="W458" s="1005"/>
      <c r="X458" s="1006"/>
      <c r="Y458" s="1004" t="s">
        <v>13</v>
      </c>
      <c r="Z458" s="1005"/>
      <c r="AA458" s="1005"/>
      <c r="AB458" s="1005"/>
      <c r="AC458" s="1006"/>
      <c r="AD458" s="995" t="s">
        <v>7</v>
      </c>
      <c r="AE458" s="995" t="s">
        <v>14</v>
      </c>
      <c r="AF458" s="995" t="s">
        <v>15</v>
      </c>
      <c r="AG458" s="995" t="s">
        <v>16</v>
      </c>
      <c r="AH458" s="1039" t="s">
        <v>17</v>
      </c>
      <c r="AI458" s="1004" t="s">
        <v>18</v>
      </c>
      <c r="AJ458" s="1005"/>
      <c r="AK458" s="1005"/>
      <c r="AL458" s="1006"/>
      <c r="AM458" s="995" t="s">
        <v>19</v>
      </c>
      <c r="AN458" s="995" t="s">
        <v>20</v>
      </c>
      <c r="AO458" s="492"/>
      <c r="AP458" s="995" t="s">
        <v>19</v>
      </c>
      <c r="AQ458" s="995" t="s">
        <v>19</v>
      </c>
    </row>
    <row r="459" spans="1:43" s="487" customFormat="1" ht="24.75" customHeight="1" x14ac:dyDescent="0.55000000000000004">
      <c r="A459" s="492"/>
      <c r="B459" s="492"/>
      <c r="C459" s="492"/>
      <c r="D459" s="492"/>
      <c r="E459" s="494"/>
      <c r="F459" s="495"/>
      <c r="G459" s="495"/>
      <c r="H459" s="495"/>
      <c r="I459" s="495"/>
      <c r="J459" s="495"/>
      <c r="K459" s="495"/>
      <c r="L459" s="495"/>
      <c r="M459" s="495"/>
      <c r="N459" s="495"/>
      <c r="O459" s="490"/>
      <c r="P459" s="996"/>
      <c r="Q459" s="996"/>
      <c r="R459" s="996"/>
      <c r="S459" s="995" t="s">
        <v>21</v>
      </c>
      <c r="T459" s="995" t="s">
        <v>22</v>
      </c>
      <c r="U459" s="996"/>
      <c r="V459" s="1015" t="s">
        <v>23</v>
      </c>
      <c r="W459" s="1015" t="s">
        <v>24</v>
      </c>
      <c r="X459" s="1015" t="s">
        <v>25</v>
      </c>
      <c r="Y459" s="1018" t="s">
        <v>26</v>
      </c>
      <c r="Z459" s="995" t="s">
        <v>27</v>
      </c>
      <c r="AA459" s="995" t="s">
        <v>28</v>
      </c>
      <c r="AB459" s="995" t="s">
        <v>29</v>
      </c>
      <c r="AC459" s="995" t="s">
        <v>30</v>
      </c>
      <c r="AD459" s="996"/>
      <c r="AE459" s="996"/>
      <c r="AF459" s="996"/>
      <c r="AG459" s="996"/>
      <c r="AH459" s="1040"/>
      <c r="AI459" s="995" t="s">
        <v>31</v>
      </c>
      <c r="AJ459" s="998" t="s">
        <v>27</v>
      </c>
      <c r="AK459" s="1001" t="s">
        <v>28</v>
      </c>
      <c r="AL459" s="995" t="s">
        <v>29</v>
      </c>
      <c r="AM459" s="996"/>
      <c r="AN459" s="996"/>
      <c r="AO459" s="492"/>
      <c r="AP459" s="996"/>
      <c r="AQ459" s="996"/>
    </row>
    <row r="460" spans="1:43" s="487" customFormat="1" ht="48.75" customHeight="1" x14ac:dyDescent="0.55000000000000004">
      <c r="A460" s="492"/>
      <c r="B460" s="492"/>
      <c r="C460" s="492"/>
      <c r="D460" s="492"/>
      <c r="E460" s="494"/>
      <c r="F460" s="495"/>
      <c r="G460" s="495"/>
      <c r="H460" s="495"/>
      <c r="I460" s="495"/>
      <c r="J460" s="495"/>
      <c r="K460" s="495"/>
      <c r="L460" s="495"/>
      <c r="M460" s="495"/>
      <c r="N460" s="495"/>
      <c r="O460" s="490"/>
      <c r="P460" s="996"/>
      <c r="Q460" s="996"/>
      <c r="R460" s="996"/>
      <c r="S460" s="996"/>
      <c r="T460" s="996"/>
      <c r="U460" s="996"/>
      <c r="V460" s="1016"/>
      <c r="W460" s="1016"/>
      <c r="X460" s="1016"/>
      <c r="Y460" s="1019"/>
      <c r="Z460" s="996"/>
      <c r="AA460" s="996"/>
      <c r="AB460" s="996"/>
      <c r="AC460" s="996"/>
      <c r="AD460" s="996"/>
      <c r="AE460" s="996"/>
      <c r="AF460" s="996"/>
      <c r="AG460" s="996"/>
      <c r="AH460" s="1040"/>
      <c r="AI460" s="996"/>
      <c r="AJ460" s="999"/>
      <c r="AK460" s="1002"/>
      <c r="AL460" s="996"/>
      <c r="AM460" s="996"/>
      <c r="AN460" s="996"/>
      <c r="AO460" s="496"/>
      <c r="AP460" s="996"/>
      <c r="AQ460" s="996"/>
    </row>
    <row r="461" spans="1:43" s="487" customFormat="1" ht="54.75" customHeight="1" x14ac:dyDescent="0.55000000000000004">
      <c r="A461" s="497" t="s">
        <v>465</v>
      </c>
      <c r="B461" s="498" t="s">
        <v>466</v>
      </c>
      <c r="C461" s="499" t="s">
        <v>467</v>
      </c>
      <c r="D461" s="499" t="s">
        <v>468</v>
      </c>
      <c r="E461" s="499" t="s">
        <v>469</v>
      </c>
      <c r="F461" s="499"/>
      <c r="G461" s="499" t="s">
        <v>470</v>
      </c>
      <c r="H461" s="499" t="s">
        <v>471</v>
      </c>
      <c r="I461" s="499" t="s">
        <v>472</v>
      </c>
      <c r="J461" s="499" t="s">
        <v>473</v>
      </c>
      <c r="K461" s="499" t="s">
        <v>474</v>
      </c>
      <c r="L461" s="499" t="s">
        <v>475</v>
      </c>
      <c r="M461" s="500" t="s">
        <v>476</v>
      </c>
      <c r="N461" s="501" t="s">
        <v>477</v>
      </c>
      <c r="O461" s="502" t="s">
        <v>478</v>
      </c>
      <c r="P461" s="996"/>
      <c r="Q461" s="996"/>
      <c r="R461" s="996"/>
      <c r="S461" s="996"/>
      <c r="T461" s="996"/>
      <c r="U461" s="996"/>
      <c r="V461" s="1016"/>
      <c r="W461" s="1016"/>
      <c r="X461" s="1016"/>
      <c r="Y461" s="1019"/>
      <c r="Z461" s="996"/>
      <c r="AA461" s="996"/>
      <c r="AB461" s="996"/>
      <c r="AC461" s="996"/>
      <c r="AD461" s="996"/>
      <c r="AE461" s="996"/>
      <c r="AF461" s="996"/>
      <c r="AG461" s="996"/>
      <c r="AH461" s="1040"/>
      <c r="AI461" s="996"/>
      <c r="AJ461" s="999"/>
      <c r="AK461" s="1002"/>
      <c r="AL461" s="996"/>
      <c r="AM461" s="996"/>
      <c r="AN461" s="996"/>
      <c r="AO461" s="496"/>
      <c r="AP461" s="996"/>
      <c r="AQ461" s="996"/>
    </row>
    <row r="462" spans="1:43" s="503" customFormat="1" ht="25.5" customHeight="1" x14ac:dyDescent="0.2">
      <c r="B462" s="503" t="s">
        <v>496</v>
      </c>
      <c r="C462" s="503" t="s">
        <v>570</v>
      </c>
      <c r="D462" s="503" t="s">
        <v>571</v>
      </c>
      <c r="E462" s="504">
        <v>89</v>
      </c>
      <c r="F462" s="505" t="s">
        <v>510</v>
      </c>
      <c r="G462" s="505">
        <v>6</v>
      </c>
      <c r="H462" s="505" t="s">
        <v>471</v>
      </c>
      <c r="I462" s="506" t="s">
        <v>483</v>
      </c>
      <c r="J462" s="506" t="s">
        <v>484</v>
      </c>
      <c r="K462" s="506" t="s">
        <v>485</v>
      </c>
      <c r="L462" s="506">
        <v>30150</v>
      </c>
      <c r="M462" s="505"/>
      <c r="N462" s="505">
        <v>2301801046046</v>
      </c>
      <c r="O462" s="507"/>
      <c r="P462" s="437">
        <v>52</v>
      </c>
      <c r="Q462" s="437"/>
      <c r="R462" s="437"/>
      <c r="S462" s="437"/>
      <c r="T462" s="437"/>
      <c r="U462" s="437" t="s">
        <v>88</v>
      </c>
      <c r="V462" s="437"/>
      <c r="W462" s="437"/>
      <c r="X462" s="440">
        <f>AH463/4</f>
        <v>4.5</v>
      </c>
      <c r="Y462" s="439"/>
      <c r="Z462" s="437"/>
      <c r="AA462" s="440">
        <f>AK463/4</f>
        <v>4.5</v>
      </c>
      <c r="AB462" s="437"/>
      <c r="AC462" s="437"/>
      <c r="AD462" s="437"/>
      <c r="AE462" s="437"/>
      <c r="AF462" s="437"/>
      <c r="AG462" s="437"/>
      <c r="AH462" s="508"/>
      <c r="AI462" s="437"/>
      <c r="AJ462" s="441"/>
      <c r="AK462" s="441"/>
      <c r="AL462" s="437"/>
      <c r="AM462" s="437"/>
      <c r="AN462" s="437"/>
      <c r="AO462" s="509"/>
      <c r="AP462" s="420"/>
      <c r="AQ462" s="420"/>
    </row>
    <row r="463" spans="1:43" s="503" customFormat="1" ht="56.25" x14ac:dyDescent="0.2">
      <c r="E463" s="504"/>
      <c r="F463" s="505"/>
      <c r="G463" s="505"/>
      <c r="H463" s="505"/>
      <c r="I463" s="505"/>
      <c r="J463" s="505"/>
      <c r="K463" s="505"/>
      <c r="L463" s="505"/>
      <c r="M463" s="505"/>
      <c r="N463" s="505"/>
      <c r="O463" s="507"/>
      <c r="P463" s="437"/>
      <c r="Q463" s="437"/>
      <c r="R463" s="437"/>
      <c r="S463" s="437"/>
      <c r="T463" s="437"/>
      <c r="U463" s="437"/>
      <c r="V463" s="437"/>
      <c r="W463" s="437"/>
      <c r="X463" s="437"/>
      <c r="Y463" s="439"/>
      <c r="Z463" s="437"/>
      <c r="AA463" s="440"/>
      <c r="AB463" s="437"/>
      <c r="AC463" s="437"/>
      <c r="AD463" s="437">
        <v>1</v>
      </c>
      <c r="AE463" s="437">
        <v>89</v>
      </c>
      <c r="AF463" s="443" t="s">
        <v>55</v>
      </c>
      <c r="AG463" s="437" t="s">
        <v>35</v>
      </c>
      <c r="AH463" s="508">
        <v>18</v>
      </c>
      <c r="AI463" s="437"/>
      <c r="AJ463" s="441"/>
      <c r="AK463" s="441">
        <v>18</v>
      </c>
      <c r="AL463" s="437"/>
      <c r="AM463" s="437">
        <f>AP463+1</f>
        <v>3</v>
      </c>
      <c r="AN463" s="443" t="s">
        <v>94</v>
      </c>
      <c r="AO463" s="509"/>
      <c r="AP463" s="420">
        <v>2</v>
      </c>
      <c r="AQ463" s="420">
        <v>1</v>
      </c>
    </row>
    <row r="464" spans="1:43" s="503" customFormat="1" ht="25.5" customHeight="1" x14ac:dyDescent="0.2">
      <c r="E464" s="504"/>
      <c r="F464" s="505"/>
      <c r="G464" s="505"/>
      <c r="H464" s="505"/>
      <c r="I464" s="505"/>
      <c r="J464" s="505"/>
      <c r="K464" s="505"/>
      <c r="L464" s="505"/>
      <c r="M464" s="505"/>
      <c r="N464" s="505"/>
      <c r="O464" s="507"/>
      <c r="P464" s="437"/>
      <c r="Q464" s="437"/>
      <c r="R464" s="437"/>
      <c r="S464" s="437"/>
      <c r="T464" s="437"/>
      <c r="U464" s="437"/>
      <c r="V464" s="437"/>
      <c r="W464" s="437"/>
      <c r="X464" s="437"/>
      <c r="Y464" s="439"/>
      <c r="Z464" s="437"/>
      <c r="AA464" s="440"/>
      <c r="AB464" s="437"/>
      <c r="AC464" s="437"/>
      <c r="AD464" s="437"/>
      <c r="AE464" s="437"/>
      <c r="AF464" s="437"/>
      <c r="AG464" s="437"/>
      <c r="AH464" s="508"/>
      <c r="AI464" s="437"/>
      <c r="AJ464" s="441"/>
      <c r="AK464" s="441"/>
      <c r="AL464" s="437"/>
      <c r="AM464" s="437"/>
      <c r="AN464" s="437"/>
      <c r="AO464" s="509"/>
      <c r="AP464" s="420"/>
      <c r="AQ464" s="420"/>
    </row>
    <row r="465" spans="1:43" s="487" customFormat="1" ht="22.5" customHeight="1" x14ac:dyDescent="0.55000000000000004">
      <c r="E465" s="488"/>
      <c r="F465" s="489"/>
      <c r="G465" s="489"/>
      <c r="H465" s="489"/>
      <c r="I465" s="489"/>
      <c r="J465" s="489"/>
      <c r="K465" s="489"/>
      <c r="L465" s="489"/>
      <c r="M465" s="489"/>
      <c r="N465" s="489"/>
      <c r="O465" s="490"/>
      <c r="P465" s="345" t="s">
        <v>460</v>
      </c>
      <c r="Q465" s="346"/>
      <c r="R465" s="346"/>
      <c r="S465" s="346"/>
      <c r="T465" s="346"/>
      <c r="U465" s="346"/>
      <c r="V465" s="1012" t="str">
        <f>B474</f>
        <v>นาย</v>
      </c>
      <c r="W465" s="1012"/>
      <c r="X465" s="1013" t="str">
        <f>C474</f>
        <v xml:space="preserve">จำนงค์  </v>
      </c>
      <c r="Y465" s="1013"/>
      <c r="Z465" s="1013" t="str">
        <f>D474</f>
        <v>เธอสูงเนิน</v>
      </c>
      <c r="AA465" s="1013"/>
      <c r="AB465" s="1013"/>
      <c r="AC465" s="1014"/>
      <c r="AD465" s="345" t="s">
        <v>461</v>
      </c>
      <c r="AE465" s="730"/>
      <c r="AF465" s="346"/>
      <c r="AG465" s="745" t="str">
        <f>B474</f>
        <v>นาย</v>
      </c>
      <c r="AH465" s="491" t="str">
        <f>C474</f>
        <v xml:space="preserve">จำนงค์  </v>
      </c>
      <c r="AI465" s="346"/>
      <c r="AJ465" s="346" t="str">
        <f>D474</f>
        <v>เธอสูงเนิน</v>
      </c>
      <c r="AK465" s="346"/>
      <c r="AL465" s="346"/>
      <c r="AM465" s="346"/>
      <c r="AN465" s="347"/>
      <c r="AO465" s="492"/>
      <c r="AP465" s="308"/>
      <c r="AQ465" s="308"/>
    </row>
    <row r="466" spans="1:43" s="487" customFormat="1" ht="22.5" customHeight="1" x14ac:dyDescent="0.55000000000000004">
      <c r="E466" s="488"/>
      <c r="F466" s="489"/>
      <c r="G466" s="489"/>
      <c r="H466" s="489"/>
      <c r="I466" s="489"/>
      <c r="J466" s="489"/>
      <c r="K466" s="489"/>
      <c r="L466" s="489"/>
      <c r="M466" s="489"/>
      <c r="N466" s="489"/>
      <c r="O466" s="490"/>
      <c r="P466" s="307" t="s">
        <v>462</v>
      </c>
      <c r="Q466" s="308"/>
      <c r="R466" s="308"/>
      <c r="S466" s="1007">
        <f>E474</f>
        <v>168</v>
      </c>
      <c r="T466" s="1008"/>
      <c r="U466" s="310" t="str">
        <f>F474</f>
        <v>หมูที่</v>
      </c>
      <c r="V466" s="1009">
        <f>G474</f>
        <v>6</v>
      </c>
      <c r="W466" s="1009"/>
      <c r="X466" s="308"/>
      <c r="Y466" s="311"/>
      <c r="Z466" s="312" t="str">
        <f>H474</f>
        <v>ถนน</v>
      </c>
      <c r="AA466" s="313"/>
      <c r="AB466" s="308"/>
      <c r="AC466" s="309"/>
      <c r="AD466" s="307" t="s">
        <v>462</v>
      </c>
      <c r="AE466" s="728"/>
      <c r="AF466" s="728"/>
      <c r="AG466" s="314">
        <f>E474</f>
        <v>168</v>
      </c>
      <c r="AH466" s="314"/>
      <c r="AI466" s="315" t="str">
        <f>F474</f>
        <v>หมูที่</v>
      </c>
      <c r="AJ466" s="727">
        <f>G474</f>
        <v>6</v>
      </c>
      <c r="AK466" s="308"/>
      <c r="AL466" s="315" t="str">
        <f>H474</f>
        <v>ถนน</v>
      </c>
      <c r="AM466" s="308"/>
      <c r="AN466" s="309"/>
      <c r="AO466" s="492"/>
      <c r="AP466" s="308"/>
      <c r="AQ466" s="308"/>
    </row>
    <row r="467" spans="1:43" s="487" customFormat="1" ht="22.5" customHeight="1" x14ac:dyDescent="0.55000000000000004">
      <c r="E467" s="488"/>
      <c r="F467" s="489"/>
      <c r="G467" s="489"/>
      <c r="H467" s="489"/>
      <c r="I467" s="489"/>
      <c r="J467" s="489"/>
      <c r="K467" s="489"/>
      <c r="L467" s="489"/>
      <c r="M467" s="489"/>
      <c r="N467" s="489"/>
      <c r="O467" s="490"/>
      <c r="P467" s="307" t="s">
        <v>463</v>
      </c>
      <c r="Q467" s="308"/>
      <c r="R467" s="308"/>
      <c r="S467" s="308"/>
      <c r="T467" s="308"/>
      <c r="U467" s="1009" t="str">
        <f>I474</f>
        <v>ตำบลตะขบ</v>
      </c>
      <c r="V467" s="993"/>
      <c r="W467" s="993"/>
      <c r="X467" s="993"/>
      <c r="Y467" s="312"/>
      <c r="Z467" s="315" t="str">
        <f>J474</f>
        <v>อำเภอปักธงชัย</v>
      </c>
      <c r="AA467" s="313"/>
      <c r="AB467" s="308"/>
      <c r="AC467" s="308"/>
      <c r="AD467" s="307" t="s">
        <v>463</v>
      </c>
      <c r="AE467" s="728"/>
      <c r="AF467" s="308"/>
      <c r="AG467" s="308"/>
      <c r="AH467" s="314"/>
      <c r="AI467" s="315" t="str">
        <f>I474</f>
        <v>ตำบลตะขบ</v>
      </c>
      <c r="AJ467" s="308"/>
      <c r="AK467" s="308"/>
      <c r="AL467" s="315" t="str">
        <f>J474</f>
        <v>อำเภอปักธงชัย</v>
      </c>
      <c r="AM467" s="308"/>
      <c r="AN467" s="309"/>
      <c r="AO467" s="492"/>
      <c r="AP467" s="308"/>
      <c r="AQ467" s="308"/>
    </row>
    <row r="468" spans="1:43" s="487" customFormat="1" ht="22.5" customHeight="1" x14ac:dyDescent="0.55000000000000004">
      <c r="E468" s="488"/>
      <c r="F468" s="489"/>
      <c r="G468" s="489"/>
      <c r="H468" s="489"/>
      <c r="I468" s="489"/>
      <c r="J468" s="489"/>
      <c r="K468" s="489"/>
      <c r="L468" s="489"/>
      <c r="M468" s="489"/>
      <c r="N468" s="489"/>
      <c r="O468" s="490"/>
      <c r="P468" s="316" t="str">
        <f>K474</f>
        <v>จังหวัดนครราชสีมา</v>
      </c>
      <c r="Q468" s="317"/>
      <c r="R468" s="317"/>
      <c r="S468" s="317"/>
      <c r="T468" s="317"/>
      <c r="U468" s="317" t="s">
        <v>464</v>
      </c>
      <c r="V468" s="317"/>
      <c r="W468" s="317"/>
      <c r="X468" s="317"/>
      <c r="Y468" s="318"/>
      <c r="Z468" s="317"/>
      <c r="AA468" s="319"/>
      <c r="AB468" s="317"/>
      <c r="AC468" s="317"/>
      <c r="AD468" s="316" t="str">
        <f>K474</f>
        <v>จังหวัดนครราชสีมา</v>
      </c>
      <c r="AE468" s="744"/>
      <c r="AF468" s="317"/>
      <c r="AG468" s="317"/>
      <c r="AH468" s="493"/>
      <c r="AI468" s="317" t="s">
        <v>464</v>
      </c>
      <c r="AJ468" s="317"/>
      <c r="AK468" s="317"/>
      <c r="AL468" s="317"/>
      <c r="AM468" s="317"/>
      <c r="AN468" s="320"/>
      <c r="AO468" s="492"/>
      <c r="AP468" s="317"/>
      <c r="AQ468" s="317"/>
    </row>
    <row r="469" spans="1:43" s="487" customFormat="1" ht="22.5" customHeight="1" x14ac:dyDescent="0.55000000000000004">
      <c r="A469" s="492"/>
      <c r="B469" s="492"/>
      <c r="C469" s="492"/>
      <c r="D469" s="492"/>
      <c r="E469" s="494"/>
      <c r="F469" s="495"/>
      <c r="G469" s="495"/>
      <c r="H469" s="495"/>
      <c r="I469" s="495"/>
      <c r="J469" s="495"/>
      <c r="K469" s="495"/>
      <c r="L469" s="495"/>
      <c r="M469" s="495"/>
      <c r="N469" s="495"/>
      <c r="O469" s="490"/>
      <c r="P469" s="1004" t="s">
        <v>5</v>
      </c>
      <c r="Q469" s="1005"/>
      <c r="R469" s="1005"/>
      <c r="S469" s="1005"/>
      <c r="T469" s="1005"/>
      <c r="U469" s="1005"/>
      <c r="V469" s="1005"/>
      <c r="W469" s="1005"/>
      <c r="X469" s="1005"/>
      <c r="Y469" s="1005"/>
      <c r="Z469" s="1005"/>
      <c r="AA469" s="1005"/>
      <c r="AB469" s="1005"/>
      <c r="AC469" s="1006"/>
      <c r="AD469" s="1004" t="s">
        <v>6</v>
      </c>
      <c r="AE469" s="1005"/>
      <c r="AF469" s="1005"/>
      <c r="AG469" s="1005"/>
      <c r="AH469" s="1005"/>
      <c r="AI469" s="1005"/>
      <c r="AJ469" s="1005"/>
      <c r="AK469" s="1005"/>
      <c r="AL469" s="1005"/>
      <c r="AM469" s="1005"/>
      <c r="AN469" s="1006"/>
      <c r="AO469" s="492"/>
    </row>
    <row r="470" spans="1:43" s="487" customFormat="1" ht="24.75" customHeight="1" x14ac:dyDescent="0.55000000000000004">
      <c r="A470" s="492"/>
      <c r="B470" s="492"/>
      <c r="C470" s="492"/>
      <c r="D470" s="492"/>
      <c r="E470" s="494"/>
      <c r="F470" s="495"/>
      <c r="G470" s="495"/>
      <c r="H470" s="495"/>
      <c r="I470" s="495"/>
      <c r="J470" s="495"/>
      <c r="K470" s="495"/>
      <c r="L470" s="495"/>
      <c r="M470" s="495"/>
      <c r="N470" s="495"/>
      <c r="O470" s="490"/>
      <c r="P470" s="995" t="s">
        <v>7</v>
      </c>
      <c r="Q470" s="995" t="s">
        <v>8</v>
      </c>
      <c r="R470" s="995" t="s">
        <v>9</v>
      </c>
      <c r="S470" s="1010" t="s">
        <v>10</v>
      </c>
      <c r="T470" s="1011"/>
      <c r="U470" s="995" t="s">
        <v>11</v>
      </c>
      <c r="V470" s="1004" t="s">
        <v>12</v>
      </c>
      <c r="W470" s="1005"/>
      <c r="X470" s="1006"/>
      <c r="Y470" s="1004" t="s">
        <v>13</v>
      </c>
      <c r="Z470" s="1005"/>
      <c r="AA470" s="1005"/>
      <c r="AB470" s="1005"/>
      <c r="AC470" s="1006"/>
      <c r="AD470" s="995" t="s">
        <v>7</v>
      </c>
      <c r="AE470" s="995" t="s">
        <v>14</v>
      </c>
      <c r="AF470" s="995" t="s">
        <v>15</v>
      </c>
      <c r="AG470" s="995" t="s">
        <v>16</v>
      </c>
      <c r="AH470" s="1039" t="s">
        <v>17</v>
      </c>
      <c r="AI470" s="1004" t="s">
        <v>18</v>
      </c>
      <c r="AJ470" s="1005"/>
      <c r="AK470" s="1005"/>
      <c r="AL470" s="1006"/>
      <c r="AM470" s="995" t="s">
        <v>19</v>
      </c>
      <c r="AN470" s="995" t="s">
        <v>20</v>
      </c>
      <c r="AO470" s="492"/>
      <c r="AP470" s="995" t="s">
        <v>19</v>
      </c>
      <c r="AQ470" s="995" t="s">
        <v>19</v>
      </c>
    </row>
    <row r="471" spans="1:43" s="487" customFormat="1" ht="24.75" customHeight="1" x14ac:dyDescent="0.55000000000000004">
      <c r="A471" s="492"/>
      <c r="B471" s="492"/>
      <c r="C471" s="492"/>
      <c r="D471" s="492"/>
      <c r="E471" s="494"/>
      <c r="F471" s="495"/>
      <c r="G471" s="495"/>
      <c r="H471" s="495"/>
      <c r="I471" s="495"/>
      <c r="J471" s="495"/>
      <c r="K471" s="495"/>
      <c r="L471" s="495"/>
      <c r="M471" s="495"/>
      <c r="N471" s="495"/>
      <c r="O471" s="490"/>
      <c r="P471" s="996"/>
      <c r="Q471" s="996"/>
      <c r="R471" s="996"/>
      <c r="S471" s="995" t="s">
        <v>21</v>
      </c>
      <c r="T471" s="995" t="s">
        <v>22</v>
      </c>
      <c r="U471" s="996"/>
      <c r="V471" s="1015" t="s">
        <v>23</v>
      </c>
      <c r="W471" s="1015" t="s">
        <v>24</v>
      </c>
      <c r="X471" s="1015" t="s">
        <v>25</v>
      </c>
      <c r="Y471" s="1018" t="s">
        <v>26</v>
      </c>
      <c r="Z471" s="995" t="s">
        <v>27</v>
      </c>
      <c r="AA471" s="995" t="s">
        <v>28</v>
      </c>
      <c r="AB471" s="995" t="s">
        <v>29</v>
      </c>
      <c r="AC471" s="995" t="s">
        <v>30</v>
      </c>
      <c r="AD471" s="996"/>
      <c r="AE471" s="996"/>
      <c r="AF471" s="996"/>
      <c r="AG471" s="996"/>
      <c r="AH471" s="1040"/>
      <c r="AI471" s="995" t="s">
        <v>31</v>
      </c>
      <c r="AJ471" s="998" t="s">
        <v>27</v>
      </c>
      <c r="AK471" s="1001" t="s">
        <v>28</v>
      </c>
      <c r="AL471" s="995" t="s">
        <v>29</v>
      </c>
      <c r="AM471" s="996"/>
      <c r="AN471" s="996"/>
      <c r="AO471" s="492"/>
      <c r="AP471" s="996"/>
      <c r="AQ471" s="996"/>
    </row>
    <row r="472" spans="1:43" s="487" customFormat="1" ht="48.75" customHeight="1" x14ac:dyDescent="0.55000000000000004">
      <c r="A472" s="492"/>
      <c r="B472" s="492"/>
      <c r="C472" s="492"/>
      <c r="D472" s="492"/>
      <c r="E472" s="494"/>
      <c r="F472" s="495"/>
      <c r="G472" s="495"/>
      <c r="H472" s="495"/>
      <c r="I472" s="495"/>
      <c r="J472" s="495"/>
      <c r="K472" s="495"/>
      <c r="L472" s="495"/>
      <c r="M472" s="495"/>
      <c r="N472" s="495"/>
      <c r="O472" s="490"/>
      <c r="P472" s="996"/>
      <c r="Q472" s="996"/>
      <c r="R472" s="996"/>
      <c r="S472" s="996"/>
      <c r="T472" s="996"/>
      <c r="U472" s="996"/>
      <c r="V472" s="1016"/>
      <c r="W472" s="1016"/>
      <c r="X472" s="1016"/>
      <c r="Y472" s="1019"/>
      <c r="Z472" s="996"/>
      <c r="AA472" s="996"/>
      <c r="AB472" s="996"/>
      <c r="AC472" s="996"/>
      <c r="AD472" s="996"/>
      <c r="AE472" s="996"/>
      <c r="AF472" s="996"/>
      <c r="AG472" s="996"/>
      <c r="AH472" s="1040"/>
      <c r="AI472" s="996"/>
      <c r="AJ472" s="999"/>
      <c r="AK472" s="1002"/>
      <c r="AL472" s="996"/>
      <c r="AM472" s="996"/>
      <c r="AN472" s="996"/>
      <c r="AO472" s="496"/>
      <c r="AP472" s="996"/>
      <c r="AQ472" s="996"/>
    </row>
    <row r="473" spans="1:43" s="487" customFormat="1" ht="50.25" customHeight="1" x14ac:dyDescent="0.55000000000000004">
      <c r="A473" s="497" t="s">
        <v>465</v>
      </c>
      <c r="B473" s="498" t="s">
        <v>466</v>
      </c>
      <c r="C473" s="499" t="s">
        <v>467</v>
      </c>
      <c r="D473" s="499" t="s">
        <v>468</v>
      </c>
      <c r="E473" s="499" t="s">
        <v>469</v>
      </c>
      <c r="F473" s="499"/>
      <c r="G473" s="499" t="s">
        <v>470</v>
      </c>
      <c r="H473" s="499" t="s">
        <v>471</v>
      </c>
      <c r="I473" s="499" t="s">
        <v>472</v>
      </c>
      <c r="J473" s="499" t="s">
        <v>473</v>
      </c>
      <c r="K473" s="499" t="s">
        <v>474</v>
      </c>
      <c r="L473" s="499" t="s">
        <v>475</v>
      </c>
      <c r="M473" s="500" t="s">
        <v>476</v>
      </c>
      <c r="N473" s="501" t="s">
        <v>477</v>
      </c>
      <c r="O473" s="502" t="s">
        <v>478</v>
      </c>
      <c r="P473" s="996"/>
      <c r="Q473" s="996"/>
      <c r="R473" s="996"/>
      <c r="S473" s="996"/>
      <c r="T473" s="996"/>
      <c r="U473" s="996"/>
      <c r="V473" s="1016"/>
      <c r="W473" s="1016"/>
      <c r="X473" s="1016"/>
      <c r="Y473" s="1019"/>
      <c r="Z473" s="996"/>
      <c r="AA473" s="996"/>
      <c r="AB473" s="996"/>
      <c r="AC473" s="996"/>
      <c r="AD473" s="996"/>
      <c r="AE473" s="996"/>
      <c r="AF473" s="996"/>
      <c r="AG473" s="996"/>
      <c r="AH473" s="1040"/>
      <c r="AI473" s="996"/>
      <c r="AJ473" s="999"/>
      <c r="AK473" s="1002"/>
      <c r="AL473" s="996"/>
      <c r="AM473" s="996"/>
      <c r="AN473" s="996"/>
      <c r="AO473" s="496"/>
      <c r="AP473" s="996"/>
      <c r="AQ473" s="996"/>
    </row>
    <row r="474" spans="1:43" s="503" customFormat="1" ht="25.5" customHeight="1" x14ac:dyDescent="0.2">
      <c r="B474" s="503" t="s">
        <v>479</v>
      </c>
      <c r="C474" s="503" t="s">
        <v>572</v>
      </c>
      <c r="D474" s="503" t="s">
        <v>573</v>
      </c>
      <c r="E474" s="504">
        <v>168</v>
      </c>
      <c r="F474" s="505" t="s">
        <v>510</v>
      </c>
      <c r="G474" s="505">
        <v>6</v>
      </c>
      <c r="H474" s="505" t="s">
        <v>471</v>
      </c>
      <c r="I474" s="506" t="s">
        <v>483</v>
      </c>
      <c r="J474" s="506" t="s">
        <v>484</v>
      </c>
      <c r="K474" s="506" t="s">
        <v>485</v>
      </c>
      <c r="L474" s="506">
        <v>30150</v>
      </c>
      <c r="M474" s="505"/>
      <c r="N474" s="505">
        <v>3301400007412</v>
      </c>
      <c r="O474" s="507"/>
      <c r="P474" s="437">
        <v>53</v>
      </c>
      <c r="Q474" s="437" t="s">
        <v>39</v>
      </c>
      <c r="R474" s="437" t="s">
        <v>95</v>
      </c>
      <c r="S474" s="437"/>
      <c r="T474" s="437"/>
      <c r="U474" s="437" t="s">
        <v>88</v>
      </c>
      <c r="V474" s="437">
        <v>1</v>
      </c>
      <c r="W474" s="437">
        <v>0</v>
      </c>
      <c r="X474" s="437">
        <v>0</v>
      </c>
      <c r="Y474" s="439">
        <v>395.5</v>
      </c>
      <c r="Z474" s="437"/>
      <c r="AA474" s="440">
        <v>4.5</v>
      </c>
      <c r="AB474" s="437"/>
      <c r="AC474" s="437"/>
      <c r="AD474" s="437"/>
      <c r="AE474" s="437"/>
      <c r="AF474" s="437"/>
      <c r="AG474" s="437"/>
      <c r="AH474" s="508"/>
      <c r="AI474" s="437"/>
      <c r="AJ474" s="441"/>
      <c r="AK474" s="441"/>
      <c r="AL474" s="437"/>
      <c r="AM474" s="437"/>
      <c r="AN474" s="437"/>
      <c r="AO474" s="509"/>
      <c r="AP474" s="420"/>
      <c r="AQ474" s="420"/>
    </row>
    <row r="475" spans="1:43" s="503" customFormat="1" ht="56.25" x14ac:dyDescent="0.2">
      <c r="E475" s="504"/>
      <c r="F475" s="505"/>
      <c r="G475" s="505"/>
      <c r="H475" s="505"/>
      <c r="I475" s="505"/>
      <c r="J475" s="505"/>
      <c r="K475" s="505"/>
      <c r="L475" s="505"/>
      <c r="M475" s="505"/>
      <c r="N475" s="505"/>
      <c r="O475" s="507"/>
      <c r="P475" s="437"/>
      <c r="Q475" s="437"/>
      <c r="R475" s="437"/>
      <c r="S475" s="437"/>
      <c r="T475" s="437"/>
      <c r="U475" s="437"/>
      <c r="V475" s="437"/>
      <c r="W475" s="437"/>
      <c r="X475" s="437"/>
      <c r="Y475" s="439"/>
      <c r="Z475" s="437"/>
      <c r="AA475" s="440"/>
      <c r="AB475" s="437"/>
      <c r="AC475" s="437"/>
      <c r="AD475" s="437">
        <v>1</v>
      </c>
      <c r="AE475" s="437">
        <v>168</v>
      </c>
      <c r="AF475" s="443" t="s">
        <v>55</v>
      </c>
      <c r="AG475" s="437" t="s">
        <v>38</v>
      </c>
      <c r="AH475" s="508">
        <v>18</v>
      </c>
      <c r="AI475" s="437"/>
      <c r="AJ475" s="441"/>
      <c r="AK475" s="441">
        <v>18</v>
      </c>
      <c r="AL475" s="437" t="s">
        <v>96</v>
      </c>
      <c r="AM475" s="437">
        <f>AP475+1</f>
        <v>10</v>
      </c>
      <c r="AN475" s="437" t="s">
        <v>48</v>
      </c>
      <c r="AO475" s="509"/>
      <c r="AP475" s="420">
        <v>9</v>
      </c>
      <c r="AQ475" s="420">
        <v>8</v>
      </c>
    </row>
    <row r="476" spans="1:43" s="503" customFormat="1" ht="25.5" customHeight="1" x14ac:dyDescent="0.2">
      <c r="E476" s="504"/>
      <c r="F476" s="505"/>
      <c r="G476" s="505"/>
      <c r="H476" s="505"/>
      <c r="I476" s="505"/>
      <c r="J476" s="505"/>
      <c r="K476" s="505"/>
      <c r="L476" s="505"/>
      <c r="M476" s="505"/>
      <c r="N476" s="505"/>
      <c r="O476" s="507"/>
      <c r="P476" s="437"/>
      <c r="Q476" s="437"/>
      <c r="R476" s="437"/>
      <c r="S476" s="437"/>
      <c r="T476" s="437"/>
      <c r="U476" s="437"/>
      <c r="V476" s="437"/>
      <c r="W476" s="437"/>
      <c r="X476" s="437"/>
      <c r="Y476" s="439"/>
      <c r="Z476" s="437"/>
      <c r="AA476" s="440"/>
      <c r="AB476" s="437"/>
      <c r="AC476" s="437"/>
      <c r="AD476" s="437"/>
      <c r="AE476" s="437"/>
      <c r="AF476" s="437"/>
      <c r="AG476" s="437"/>
      <c r="AH476" s="508"/>
      <c r="AI476" s="437"/>
      <c r="AJ476" s="441"/>
      <c r="AK476" s="441"/>
      <c r="AL476" s="437"/>
      <c r="AM476" s="437"/>
      <c r="AN476" s="437"/>
      <c r="AO476" s="509"/>
      <c r="AP476" s="420"/>
      <c r="AQ476" s="420"/>
    </row>
    <row r="477" spans="1:43" s="487" customFormat="1" ht="22.5" customHeight="1" x14ac:dyDescent="0.55000000000000004">
      <c r="E477" s="488"/>
      <c r="F477" s="489"/>
      <c r="G477" s="489"/>
      <c r="H477" s="489"/>
      <c r="I477" s="489"/>
      <c r="J477" s="489"/>
      <c r="K477" s="489"/>
      <c r="L477" s="489"/>
      <c r="M477" s="489"/>
      <c r="N477" s="489"/>
      <c r="O477" s="490"/>
      <c r="P477" s="345" t="s">
        <v>460</v>
      </c>
      <c r="Q477" s="346"/>
      <c r="R477" s="346"/>
      <c r="S477" s="346"/>
      <c r="T477" s="346"/>
      <c r="U477" s="346"/>
      <c r="V477" s="1012" t="str">
        <f>B486</f>
        <v>นาย</v>
      </c>
      <c r="W477" s="1012"/>
      <c r="X477" s="1013" t="str">
        <f>C486</f>
        <v>สัญญา</v>
      </c>
      <c r="Y477" s="1013"/>
      <c r="Z477" s="1013" t="str">
        <f>D486</f>
        <v>ตระกูลศิลา</v>
      </c>
      <c r="AA477" s="1013"/>
      <c r="AB477" s="1013"/>
      <c r="AC477" s="1014"/>
      <c r="AD477" s="345" t="s">
        <v>461</v>
      </c>
      <c r="AE477" s="730"/>
      <c r="AF477" s="346"/>
      <c r="AG477" s="745" t="str">
        <f>B486</f>
        <v>นาย</v>
      </c>
      <c r="AH477" s="491" t="str">
        <f>C486</f>
        <v>สัญญา</v>
      </c>
      <c r="AI477" s="346"/>
      <c r="AJ477" s="346" t="str">
        <f>D486</f>
        <v>ตระกูลศิลา</v>
      </c>
      <c r="AK477" s="346"/>
      <c r="AL477" s="346"/>
      <c r="AM477" s="346"/>
      <c r="AN477" s="347"/>
      <c r="AO477" s="492"/>
      <c r="AP477" s="308"/>
      <c r="AQ477" s="308"/>
    </row>
    <row r="478" spans="1:43" s="487" customFormat="1" ht="22.5" customHeight="1" x14ac:dyDescent="0.55000000000000004">
      <c r="E478" s="488"/>
      <c r="F478" s="489"/>
      <c r="G478" s="489"/>
      <c r="H478" s="489"/>
      <c r="I478" s="489"/>
      <c r="J478" s="489"/>
      <c r="K478" s="489"/>
      <c r="L478" s="489"/>
      <c r="M478" s="489"/>
      <c r="N478" s="489"/>
      <c r="O478" s="490"/>
      <c r="P478" s="307" t="s">
        <v>462</v>
      </c>
      <c r="Q478" s="308"/>
      <c r="R478" s="308"/>
      <c r="S478" s="1007" t="str">
        <f>E486</f>
        <v>185</v>
      </c>
      <c r="T478" s="1008"/>
      <c r="U478" s="310" t="str">
        <f>F486</f>
        <v>หมูที่</v>
      </c>
      <c r="V478" s="1009">
        <f>G486</f>
        <v>6</v>
      </c>
      <c r="W478" s="1009"/>
      <c r="X478" s="308"/>
      <c r="Y478" s="311"/>
      <c r="Z478" s="312" t="str">
        <f>H486</f>
        <v>ถนน</v>
      </c>
      <c r="AA478" s="313"/>
      <c r="AB478" s="308"/>
      <c r="AC478" s="309"/>
      <c r="AD478" s="307" t="s">
        <v>462</v>
      </c>
      <c r="AE478" s="728"/>
      <c r="AF478" s="728"/>
      <c r="AG478" s="314" t="str">
        <f>E486</f>
        <v>185</v>
      </c>
      <c r="AH478" s="314"/>
      <c r="AI478" s="315" t="str">
        <f>F486</f>
        <v>หมูที่</v>
      </c>
      <c r="AJ478" s="727">
        <f>G486</f>
        <v>6</v>
      </c>
      <c r="AK478" s="308"/>
      <c r="AL478" s="315" t="str">
        <f>H486</f>
        <v>ถนน</v>
      </c>
      <c r="AM478" s="308"/>
      <c r="AN478" s="309"/>
      <c r="AO478" s="492"/>
      <c r="AP478" s="308"/>
      <c r="AQ478" s="308"/>
    </row>
    <row r="479" spans="1:43" s="487" customFormat="1" ht="22.5" customHeight="1" x14ac:dyDescent="0.55000000000000004">
      <c r="E479" s="488"/>
      <c r="F479" s="489"/>
      <c r="G479" s="489"/>
      <c r="H479" s="489"/>
      <c r="I479" s="489"/>
      <c r="J479" s="489"/>
      <c r="K479" s="489"/>
      <c r="L479" s="489"/>
      <c r="M479" s="489"/>
      <c r="N479" s="489"/>
      <c r="O479" s="490"/>
      <c r="P479" s="307" t="s">
        <v>463</v>
      </c>
      <c r="Q479" s="308"/>
      <c r="R479" s="308"/>
      <c r="S479" s="308"/>
      <c r="T479" s="308"/>
      <c r="U479" s="1009" t="str">
        <f>I486</f>
        <v>ตำบลตะขบ</v>
      </c>
      <c r="V479" s="993"/>
      <c r="W479" s="993"/>
      <c r="X479" s="993"/>
      <c r="Y479" s="312"/>
      <c r="Z479" s="315" t="str">
        <f>J486</f>
        <v>อำเภอปักธงชัย</v>
      </c>
      <c r="AA479" s="313"/>
      <c r="AB479" s="308"/>
      <c r="AC479" s="308"/>
      <c r="AD479" s="307" t="s">
        <v>463</v>
      </c>
      <c r="AE479" s="728"/>
      <c r="AF479" s="308"/>
      <c r="AG479" s="308"/>
      <c r="AH479" s="314"/>
      <c r="AI479" s="315" t="str">
        <f>I486</f>
        <v>ตำบลตะขบ</v>
      </c>
      <c r="AJ479" s="308"/>
      <c r="AK479" s="308"/>
      <c r="AL479" s="315" t="str">
        <f>J486</f>
        <v>อำเภอปักธงชัย</v>
      </c>
      <c r="AM479" s="308"/>
      <c r="AN479" s="309"/>
      <c r="AO479" s="492"/>
      <c r="AP479" s="308"/>
      <c r="AQ479" s="308"/>
    </row>
    <row r="480" spans="1:43" s="487" customFormat="1" ht="22.5" customHeight="1" x14ac:dyDescent="0.55000000000000004">
      <c r="E480" s="488"/>
      <c r="F480" s="489"/>
      <c r="G480" s="489"/>
      <c r="H480" s="489"/>
      <c r="I480" s="489"/>
      <c r="J480" s="489"/>
      <c r="K480" s="489"/>
      <c r="L480" s="489"/>
      <c r="M480" s="489"/>
      <c r="N480" s="489"/>
      <c r="O480" s="490"/>
      <c r="P480" s="316" t="str">
        <f>K486</f>
        <v>จังหวัดนครราชสีมา</v>
      </c>
      <c r="Q480" s="317"/>
      <c r="R480" s="317"/>
      <c r="S480" s="317"/>
      <c r="T480" s="317"/>
      <c r="U480" s="317" t="s">
        <v>464</v>
      </c>
      <c r="V480" s="317"/>
      <c r="W480" s="317"/>
      <c r="X480" s="317"/>
      <c r="Y480" s="318"/>
      <c r="Z480" s="317"/>
      <c r="AA480" s="319"/>
      <c r="AB480" s="317"/>
      <c r="AC480" s="317"/>
      <c r="AD480" s="316" t="str">
        <f>K486</f>
        <v>จังหวัดนครราชสีมา</v>
      </c>
      <c r="AE480" s="744"/>
      <c r="AF480" s="317"/>
      <c r="AG480" s="317"/>
      <c r="AH480" s="493"/>
      <c r="AI480" s="317" t="s">
        <v>464</v>
      </c>
      <c r="AJ480" s="317"/>
      <c r="AK480" s="317"/>
      <c r="AL480" s="317"/>
      <c r="AM480" s="317"/>
      <c r="AN480" s="320"/>
      <c r="AO480" s="492"/>
      <c r="AP480" s="317"/>
      <c r="AQ480" s="317"/>
    </row>
    <row r="481" spans="1:43" s="487" customFormat="1" ht="22.5" customHeight="1" x14ac:dyDescent="0.55000000000000004">
      <c r="A481" s="492"/>
      <c r="B481" s="492"/>
      <c r="C481" s="492"/>
      <c r="D481" s="492"/>
      <c r="E481" s="494"/>
      <c r="F481" s="495"/>
      <c r="G481" s="495"/>
      <c r="H481" s="495"/>
      <c r="I481" s="495"/>
      <c r="J481" s="495"/>
      <c r="K481" s="495"/>
      <c r="L481" s="495"/>
      <c r="M481" s="495"/>
      <c r="N481" s="495"/>
      <c r="O481" s="490"/>
      <c r="P481" s="1004" t="s">
        <v>5</v>
      </c>
      <c r="Q481" s="1005"/>
      <c r="R481" s="1005"/>
      <c r="S481" s="1005"/>
      <c r="T481" s="1005"/>
      <c r="U481" s="1005"/>
      <c r="V481" s="1005"/>
      <c r="W481" s="1005"/>
      <c r="X481" s="1005"/>
      <c r="Y481" s="1005"/>
      <c r="Z481" s="1005"/>
      <c r="AA481" s="1005"/>
      <c r="AB481" s="1005"/>
      <c r="AC481" s="1006"/>
      <c r="AD481" s="1004" t="s">
        <v>6</v>
      </c>
      <c r="AE481" s="1005"/>
      <c r="AF481" s="1005"/>
      <c r="AG481" s="1005"/>
      <c r="AH481" s="1005"/>
      <c r="AI481" s="1005"/>
      <c r="AJ481" s="1005"/>
      <c r="AK481" s="1005"/>
      <c r="AL481" s="1005"/>
      <c r="AM481" s="1005"/>
      <c r="AN481" s="1006"/>
      <c r="AO481" s="492"/>
    </row>
    <row r="482" spans="1:43" s="487" customFormat="1" ht="24.75" customHeight="1" x14ac:dyDescent="0.55000000000000004">
      <c r="A482" s="492"/>
      <c r="B482" s="492"/>
      <c r="C482" s="492"/>
      <c r="D482" s="492"/>
      <c r="E482" s="494"/>
      <c r="F482" s="495"/>
      <c r="G482" s="495"/>
      <c r="H482" s="495"/>
      <c r="I482" s="495"/>
      <c r="J482" s="495"/>
      <c r="K482" s="495"/>
      <c r="L482" s="495"/>
      <c r="M482" s="495"/>
      <c r="N482" s="495"/>
      <c r="O482" s="490"/>
      <c r="P482" s="995" t="s">
        <v>7</v>
      </c>
      <c r="Q482" s="995" t="s">
        <v>8</v>
      </c>
      <c r="R482" s="995" t="s">
        <v>9</v>
      </c>
      <c r="S482" s="1010" t="s">
        <v>10</v>
      </c>
      <c r="T482" s="1011"/>
      <c r="U482" s="995" t="s">
        <v>11</v>
      </c>
      <c r="V482" s="1004" t="s">
        <v>12</v>
      </c>
      <c r="W482" s="1005"/>
      <c r="X482" s="1006"/>
      <c r="Y482" s="1004" t="s">
        <v>13</v>
      </c>
      <c r="Z482" s="1005"/>
      <c r="AA482" s="1005"/>
      <c r="AB482" s="1005"/>
      <c r="AC482" s="1006"/>
      <c r="AD482" s="995" t="s">
        <v>7</v>
      </c>
      <c r="AE482" s="995" t="s">
        <v>14</v>
      </c>
      <c r="AF482" s="995" t="s">
        <v>15</v>
      </c>
      <c r="AG482" s="995" t="s">
        <v>16</v>
      </c>
      <c r="AH482" s="1039" t="s">
        <v>17</v>
      </c>
      <c r="AI482" s="1004" t="s">
        <v>18</v>
      </c>
      <c r="AJ482" s="1005"/>
      <c r="AK482" s="1005"/>
      <c r="AL482" s="1006"/>
      <c r="AM482" s="995" t="s">
        <v>19</v>
      </c>
      <c r="AN482" s="995" t="s">
        <v>20</v>
      </c>
      <c r="AO482" s="492"/>
      <c r="AP482" s="995" t="s">
        <v>19</v>
      </c>
      <c r="AQ482" s="995" t="s">
        <v>19</v>
      </c>
    </row>
    <row r="483" spans="1:43" s="487" customFormat="1" ht="24.75" customHeight="1" x14ac:dyDescent="0.55000000000000004">
      <c r="A483" s="492"/>
      <c r="B483" s="492"/>
      <c r="C483" s="492"/>
      <c r="D483" s="492"/>
      <c r="E483" s="494"/>
      <c r="F483" s="495"/>
      <c r="G483" s="495"/>
      <c r="H483" s="495"/>
      <c r="I483" s="495"/>
      <c r="J483" s="495"/>
      <c r="K483" s="495"/>
      <c r="L483" s="495"/>
      <c r="M483" s="495"/>
      <c r="N483" s="495"/>
      <c r="O483" s="490"/>
      <c r="P483" s="996"/>
      <c r="Q483" s="996"/>
      <c r="R483" s="996"/>
      <c r="S483" s="995" t="s">
        <v>21</v>
      </c>
      <c r="T483" s="995" t="s">
        <v>22</v>
      </c>
      <c r="U483" s="996"/>
      <c r="V483" s="1015" t="s">
        <v>23</v>
      </c>
      <c r="W483" s="1015" t="s">
        <v>24</v>
      </c>
      <c r="X483" s="1015" t="s">
        <v>25</v>
      </c>
      <c r="Y483" s="1018" t="s">
        <v>26</v>
      </c>
      <c r="Z483" s="995" t="s">
        <v>27</v>
      </c>
      <c r="AA483" s="995" t="s">
        <v>28</v>
      </c>
      <c r="AB483" s="995" t="s">
        <v>29</v>
      </c>
      <c r="AC483" s="995" t="s">
        <v>507</v>
      </c>
      <c r="AD483" s="996"/>
      <c r="AE483" s="996"/>
      <c r="AF483" s="996"/>
      <c r="AG483" s="996"/>
      <c r="AH483" s="1040"/>
      <c r="AI483" s="995" t="s">
        <v>31</v>
      </c>
      <c r="AJ483" s="998" t="s">
        <v>27</v>
      </c>
      <c r="AK483" s="1001" t="s">
        <v>28</v>
      </c>
      <c r="AL483" s="995" t="s">
        <v>29</v>
      </c>
      <c r="AM483" s="996"/>
      <c r="AN483" s="996"/>
      <c r="AO483" s="492"/>
      <c r="AP483" s="996"/>
      <c r="AQ483" s="996"/>
    </row>
    <row r="484" spans="1:43" s="487" customFormat="1" ht="48.75" customHeight="1" x14ac:dyDescent="0.55000000000000004">
      <c r="A484" s="492"/>
      <c r="B484" s="492"/>
      <c r="C484" s="492"/>
      <c r="D484" s="492"/>
      <c r="E484" s="494"/>
      <c r="F484" s="495"/>
      <c r="G484" s="495"/>
      <c r="H484" s="495"/>
      <c r="I484" s="495"/>
      <c r="J484" s="495"/>
      <c r="K484" s="495"/>
      <c r="L484" s="495"/>
      <c r="M484" s="495"/>
      <c r="N484" s="495"/>
      <c r="O484" s="490"/>
      <c r="P484" s="996"/>
      <c r="Q484" s="996"/>
      <c r="R484" s="996"/>
      <c r="S484" s="996"/>
      <c r="T484" s="996"/>
      <c r="U484" s="996"/>
      <c r="V484" s="1016"/>
      <c r="W484" s="1016"/>
      <c r="X484" s="1016"/>
      <c r="Y484" s="1019"/>
      <c r="Z484" s="996"/>
      <c r="AA484" s="996"/>
      <c r="AB484" s="996"/>
      <c r="AC484" s="996"/>
      <c r="AD484" s="996"/>
      <c r="AE484" s="996"/>
      <c r="AF484" s="996"/>
      <c r="AG484" s="996"/>
      <c r="AH484" s="1040"/>
      <c r="AI484" s="996"/>
      <c r="AJ484" s="999"/>
      <c r="AK484" s="1002"/>
      <c r="AL484" s="996"/>
      <c r="AM484" s="996"/>
      <c r="AN484" s="996"/>
      <c r="AO484" s="496"/>
      <c r="AP484" s="996"/>
      <c r="AQ484" s="996"/>
    </row>
    <row r="485" spans="1:43" s="487" customFormat="1" ht="55.5" customHeight="1" x14ac:dyDescent="0.55000000000000004">
      <c r="A485" s="497" t="s">
        <v>465</v>
      </c>
      <c r="B485" s="498" t="s">
        <v>466</v>
      </c>
      <c r="C485" s="499" t="s">
        <v>467</v>
      </c>
      <c r="D485" s="499" t="s">
        <v>468</v>
      </c>
      <c r="E485" s="499" t="s">
        <v>469</v>
      </c>
      <c r="F485" s="499"/>
      <c r="G485" s="499" t="s">
        <v>470</v>
      </c>
      <c r="H485" s="499" t="s">
        <v>471</v>
      </c>
      <c r="I485" s="499" t="s">
        <v>472</v>
      </c>
      <c r="J485" s="499" t="s">
        <v>473</v>
      </c>
      <c r="K485" s="499" t="s">
        <v>474</v>
      </c>
      <c r="L485" s="499" t="s">
        <v>475</v>
      </c>
      <c r="M485" s="500" t="s">
        <v>476</v>
      </c>
      <c r="N485" s="501" t="s">
        <v>477</v>
      </c>
      <c r="O485" s="502" t="s">
        <v>478</v>
      </c>
      <c r="P485" s="996"/>
      <c r="Q485" s="996"/>
      <c r="R485" s="996"/>
      <c r="S485" s="996"/>
      <c r="T485" s="996"/>
      <c r="U485" s="996"/>
      <c r="V485" s="1016"/>
      <c r="W485" s="1016"/>
      <c r="X485" s="1016"/>
      <c r="Y485" s="1019"/>
      <c r="Z485" s="996"/>
      <c r="AA485" s="996"/>
      <c r="AB485" s="996"/>
      <c r="AC485" s="996"/>
      <c r="AD485" s="996"/>
      <c r="AE485" s="996"/>
      <c r="AF485" s="996"/>
      <c r="AG485" s="996"/>
      <c r="AH485" s="1040"/>
      <c r="AI485" s="996"/>
      <c r="AJ485" s="999"/>
      <c r="AK485" s="1002"/>
      <c r="AL485" s="996"/>
      <c r="AM485" s="996"/>
      <c r="AN485" s="996"/>
      <c r="AO485" s="496"/>
      <c r="AP485" s="996"/>
      <c r="AQ485" s="996"/>
    </row>
    <row r="486" spans="1:43" s="503" customFormat="1" ht="24" x14ac:dyDescent="0.2">
      <c r="B486" s="503" t="s">
        <v>479</v>
      </c>
      <c r="C486" s="503" t="s">
        <v>574</v>
      </c>
      <c r="D486" s="503" t="s">
        <v>575</v>
      </c>
      <c r="E486" s="504" t="s">
        <v>576</v>
      </c>
      <c r="F486" s="505" t="s">
        <v>510</v>
      </c>
      <c r="G486" s="505">
        <v>6</v>
      </c>
      <c r="H486" s="505" t="s">
        <v>471</v>
      </c>
      <c r="I486" s="506" t="s">
        <v>483</v>
      </c>
      <c r="J486" s="506" t="s">
        <v>484</v>
      </c>
      <c r="K486" s="506" t="s">
        <v>485</v>
      </c>
      <c r="L486" s="506">
        <v>30150</v>
      </c>
      <c r="M486" s="505"/>
      <c r="N486" s="505">
        <v>3191100106459</v>
      </c>
      <c r="O486" s="507"/>
      <c r="P486" s="437">
        <v>54</v>
      </c>
      <c r="Q486" s="437" t="s">
        <v>39</v>
      </c>
      <c r="R486" s="437"/>
      <c r="S486" s="437"/>
      <c r="T486" s="437"/>
      <c r="U486" s="437" t="s">
        <v>88</v>
      </c>
      <c r="V486" s="437">
        <v>0</v>
      </c>
      <c r="W486" s="437">
        <v>0</v>
      </c>
      <c r="X486" s="437">
        <v>32.75</v>
      </c>
      <c r="Y486" s="439"/>
      <c r="Z486" s="437">
        <v>18.75</v>
      </c>
      <c r="AA486" s="440">
        <v>17.059999999999999</v>
      </c>
      <c r="AB486" s="437"/>
      <c r="AC486" s="437"/>
      <c r="AD486" s="437"/>
      <c r="AE486" s="437"/>
      <c r="AF486" s="437"/>
      <c r="AG486" s="437"/>
      <c r="AH486" s="508"/>
      <c r="AI486" s="437"/>
      <c r="AJ486" s="441"/>
      <c r="AK486" s="441"/>
      <c r="AL486" s="437"/>
      <c r="AM486" s="437"/>
      <c r="AN486" s="437"/>
      <c r="AO486" s="509"/>
      <c r="AP486" s="420"/>
      <c r="AQ486" s="420"/>
    </row>
    <row r="487" spans="1:43" s="503" customFormat="1" ht="56.25" x14ac:dyDescent="0.2">
      <c r="E487" s="504"/>
      <c r="F487" s="505"/>
      <c r="G487" s="505"/>
      <c r="H487" s="505"/>
      <c r="I487" s="505"/>
      <c r="J487" s="505"/>
      <c r="K487" s="505"/>
      <c r="L487" s="505"/>
      <c r="M487" s="505"/>
      <c r="N487" s="505"/>
      <c r="O487" s="507"/>
      <c r="P487" s="437"/>
      <c r="Q487" s="437"/>
      <c r="R487" s="437"/>
      <c r="S487" s="437"/>
      <c r="T487" s="437"/>
      <c r="U487" s="437"/>
      <c r="V487" s="437"/>
      <c r="W487" s="437"/>
      <c r="X487" s="437"/>
      <c r="Y487" s="439"/>
      <c r="Z487" s="437"/>
      <c r="AA487" s="440"/>
      <c r="AB487" s="437"/>
      <c r="AC487" s="437"/>
      <c r="AD487" s="437">
        <v>1</v>
      </c>
      <c r="AE487" s="437">
        <v>185</v>
      </c>
      <c r="AF487" s="443" t="s">
        <v>55</v>
      </c>
      <c r="AG487" s="437" t="s">
        <v>35</v>
      </c>
      <c r="AH487" s="508">
        <v>28</v>
      </c>
      <c r="AI487" s="437"/>
      <c r="AJ487" s="441"/>
      <c r="AK487" s="441">
        <v>28</v>
      </c>
      <c r="AL487" s="437"/>
      <c r="AM487" s="437">
        <f>AP487+1</f>
        <v>2</v>
      </c>
      <c r="AN487" s="443" t="s">
        <v>97</v>
      </c>
      <c r="AO487" s="509"/>
      <c r="AP487" s="420">
        <v>1</v>
      </c>
      <c r="AQ487" s="420">
        <v>0</v>
      </c>
    </row>
    <row r="488" spans="1:43" s="503" customFormat="1" ht="56.25" x14ac:dyDescent="0.2">
      <c r="E488" s="504"/>
      <c r="F488" s="505"/>
      <c r="G488" s="505"/>
      <c r="H488" s="505"/>
      <c r="I488" s="505"/>
      <c r="J488" s="505"/>
      <c r="K488" s="505"/>
      <c r="L488" s="505"/>
      <c r="M488" s="505"/>
      <c r="N488" s="505"/>
      <c r="O488" s="507"/>
      <c r="P488" s="437"/>
      <c r="Q488" s="437"/>
      <c r="R488" s="437"/>
      <c r="S488" s="437"/>
      <c r="T488" s="437"/>
      <c r="U488" s="437"/>
      <c r="V488" s="437"/>
      <c r="W488" s="437"/>
      <c r="X488" s="437"/>
      <c r="Y488" s="439"/>
      <c r="Z488" s="437"/>
      <c r="AA488" s="440"/>
      <c r="AB488" s="437"/>
      <c r="AC488" s="437"/>
      <c r="AD488" s="437">
        <v>2</v>
      </c>
      <c r="AE488" s="437">
        <v>185</v>
      </c>
      <c r="AF488" s="437" t="s">
        <v>37</v>
      </c>
      <c r="AG488" s="437" t="s">
        <v>35</v>
      </c>
      <c r="AH488" s="508">
        <v>28</v>
      </c>
      <c r="AI488" s="437"/>
      <c r="AJ488" s="441"/>
      <c r="AK488" s="441">
        <v>28</v>
      </c>
      <c r="AL488" s="437"/>
      <c r="AM488" s="437">
        <f>AP488+1</f>
        <v>2</v>
      </c>
      <c r="AN488" s="443" t="s">
        <v>77</v>
      </c>
      <c r="AO488" s="509"/>
      <c r="AP488" s="420">
        <v>1</v>
      </c>
      <c r="AQ488" s="420">
        <v>0</v>
      </c>
    </row>
    <row r="489" spans="1:43" s="503" customFormat="1" ht="106.5" customHeight="1" x14ac:dyDescent="0.2">
      <c r="E489" s="504"/>
      <c r="F489" s="505"/>
      <c r="G489" s="505"/>
      <c r="H489" s="505"/>
      <c r="I489" s="505"/>
      <c r="J489" s="505"/>
      <c r="K489" s="505"/>
      <c r="L489" s="505"/>
      <c r="M489" s="505"/>
      <c r="N489" s="505"/>
      <c r="O489" s="507"/>
      <c r="P489" s="437"/>
      <c r="Q489" s="437"/>
      <c r="R489" s="437"/>
      <c r="S489" s="437"/>
      <c r="T489" s="437"/>
      <c r="U489" s="437"/>
      <c r="V489" s="437"/>
      <c r="W489" s="437"/>
      <c r="X489" s="437"/>
      <c r="Y489" s="439"/>
      <c r="Z489" s="437"/>
      <c r="AA489" s="440"/>
      <c r="AB489" s="437"/>
      <c r="AC489" s="437"/>
      <c r="AD489" s="437">
        <v>3</v>
      </c>
      <c r="AE489" s="437">
        <v>185</v>
      </c>
      <c r="AF489" s="443" t="s">
        <v>52</v>
      </c>
      <c r="AG489" s="437" t="s">
        <v>35</v>
      </c>
      <c r="AH489" s="508">
        <v>75</v>
      </c>
      <c r="AI489" s="437"/>
      <c r="AJ489" s="441">
        <v>75</v>
      </c>
      <c r="AK489" s="441"/>
      <c r="AL489" s="437"/>
      <c r="AM489" s="437">
        <f>AP489+1</f>
        <v>2</v>
      </c>
      <c r="AN489" s="443" t="s">
        <v>98</v>
      </c>
      <c r="AO489" s="509"/>
      <c r="AP489" s="420">
        <v>1</v>
      </c>
      <c r="AQ489" s="420">
        <v>0</v>
      </c>
    </row>
    <row r="490" spans="1:43" s="503" customFormat="1" ht="52.5" customHeight="1" x14ac:dyDescent="0.2">
      <c r="E490" s="504"/>
      <c r="F490" s="505"/>
      <c r="G490" s="505"/>
      <c r="H490" s="505"/>
      <c r="I490" s="505"/>
      <c r="J490" s="505"/>
      <c r="K490" s="505"/>
      <c r="L490" s="505"/>
      <c r="M490" s="505"/>
      <c r="N490" s="505"/>
      <c r="O490" s="507"/>
      <c r="P490" s="437"/>
      <c r="Q490" s="437"/>
      <c r="R490" s="437"/>
      <c r="S490" s="437"/>
      <c r="T490" s="437"/>
      <c r="U490" s="437"/>
      <c r="V490" s="437"/>
      <c r="W490" s="437"/>
      <c r="X490" s="437"/>
      <c r="Y490" s="439"/>
      <c r="Z490" s="437"/>
      <c r="AA490" s="440"/>
      <c r="AB490" s="437"/>
      <c r="AC490" s="437"/>
      <c r="AD490" s="437">
        <v>4</v>
      </c>
      <c r="AE490" s="437">
        <v>185</v>
      </c>
      <c r="AF490" s="443" t="s">
        <v>55</v>
      </c>
      <c r="AG490" s="437" t="s">
        <v>38</v>
      </c>
      <c r="AH490" s="508" t="s">
        <v>99</v>
      </c>
      <c r="AI490" s="437"/>
      <c r="AJ490" s="441"/>
      <c r="AK490" s="441">
        <v>12.25</v>
      </c>
      <c r="AL490" s="437"/>
      <c r="AM490" s="437">
        <v>1</v>
      </c>
      <c r="AN490" s="443" t="s">
        <v>97</v>
      </c>
      <c r="AO490" s="509"/>
      <c r="AP490" s="420"/>
      <c r="AQ490" s="420"/>
    </row>
    <row r="491" spans="1:43" s="487" customFormat="1" ht="22.5" customHeight="1" x14ac:dyDescent="0.55000000000000004">
      <c r="E491" s="488"/>
      <c r="F491" s="489"/>
      <c r="G491" s="489"/>
      <c r="H491" s="489"/>
      <c r="I491" s="489"/>
      <c r="J491" s="489"/>
      <c r="K491" s="489"/>
      <c r="L491" s="489"/>
      <c r="M491" s="489"/>
      <c r="N491" s="489"/>
      <c r="O491" s="490"/>
      <c r="P491" s="345" t="s">
        <v>460</v>
      </c>
      <c r="Q491" s="346"/>
      <c r="R491" s="346"/>
      <c r="S491" s="346"/>
      <c r="T491" s="346"/>
      <c r="U491" s="346"/>
      <c r="V491" s="1012" t="str">
        <f>B500</f>
        <v>นาง</v>
      </c>
      <c r="W491" s="1012"/>
      <c r="X491" s="1013" t="str">
        <f>C500</f>
        <v>ดาวรุ่ง</v>
      </c>
      <c r="Y491" s="1013"/>
      <c r="Z491" s="1013" t="str">
        <f>D500</f>
        <v>การทหาร</v>
      </c>
      <c r="AA491" s="1013"/>
      <c r="AB491" s="1013"/>
      <c r="AC491" s="1014"/>
      <c r="AD491" s="345" t="s">
        <v>461</v>
      </c>
      <c r="AE491" s="730"/>
      <c r="AF491" s="346"/>
      <c r="AG491" s="745" t="str">
        <f>B500</f>
        <v>นาง</v>
      </c>
      <c r="AH491" s="731" t="str">
        <f>C500</f>
        <v>ดาวรุ่ง</v>
      </c>
      <c r="AI491" s="346"/>
      <c r="AJ491" s="346" t="str">
        <f>D500</f>
        <v>การทหาร</v>
      </c>
      <c r="AK491" s="346"/>
      <c r="AL491" s="346"/>
      <c r="AM491" s="346"/>
      <c r="AN491" s="347"/>
      <c r="AO491" s="516"/>
      <c r="AP491" s="308"/>
      <c r="AQ491" s="308"/>
    </row>
    <row r="492" spans="1:43" s="487" customFormat="1" ht="22.5" customHeight="1" x14ac:dyDescent="0.55000000000000004">
      <c r="E492" s="488"/>
      <c r="F492" s="489"/>
      <c r="G492" s="489"/>
      <c r="H492" s="489"/>
      <c r="I492" s="489"/>
      <c r="J492" s="489"/>
      <c r="K492" s="489"/>
      <c r="L492" s="489"/>
      <c r="M492" s="489"/>
      <c r="N492" s="489"/>
      <c r="O492" s="490"/>
      <c r="P492" s="307" t="s">
        <v>462</v>
      </c>
      <c r="Q492" s="308"/>
      <c r="R492" s="308"/>
      <c r="S492" s="1007" t="str">
        <f>E500</f>
        <v>10</v>
      </c>
      <c r="T492" s="1008"/>
      <c r="U492" s="310" t="str">
        <f>F500</f>
        <v>หมู่ที่</v>
      </c>
      <c r="V492" s="1009">
        <f>G500</f>
        <v>7</v>
      </c>
      <c r="W492" s="1009"/>
      <c r="X492" s="308"/>
      <c r="Y492" s="311"/>
      <c r="Z492" s="312" t="str">
        <f>H500</f>
        <v>ถนน</v>
      </c>
      <c r="AA492" s="313"/>
      <c r="AB492" s="308"/>
      <c r="AC492" s="309"/>
      <c r="AD492" s="307" t="s">
        <v>462</v>
      </c>
      <c r="AE492" s="728"/>
      <c r="AF492" s="728"/>
      <c r="AG492" s="314" t="str">
        <f>E500</f>
        <v>10</v>
      </c>
      <c r="AH492" s="308"/>
      <c r="AI492" s="315" t="str">
        <f>F500</f>
        <v>หมู่ที่</v>
      </c>
      <c r="AJ492" s="727">
        <f>G500</f>
        <v>7</v>
      </c>
      <c r="AK492" s="308"/>
      <c r="AL492" s="315" t="str">
        <f>H500</f>
        <v>ถนน</v>
      </c>
      <c r="AM492" s="308"/>
      <c r="AN492" s="309"/>
      <c r="AO492" s="516"/>
      <c r="AP492" s="308"/>
      <c r="AQ492" s="308"/>
    </row>
    <row r="493" spans="1:43" s="487" customFormat="1" ht="22.5" customHeight="1" x14ac:dyDescent="0.55000000000000004">
      <c r="E493" s="488"/>
      <c r="F493" s="489"/>
      <c r="G493" s="489"/>
      <c r="H493" s="489"/>
      <c r="I493" s="489"/>
      <c r="J493" s="489"/>
      <c r="K493" s="489"/>
      <c r="L493" s="489"/>
      <c r="M493" s="489"/>
      <c r="N493" s="489"/>
      <c r="O493" s="490"/>
      <c r="P493" s="307" t="s">
        <v>463</v>
      </c>
      <c r="Q493" s="308"/>
      <c r="R493" s="308"/>
      <c r="S493" s="308"/>
      <c r="T493" s="308"/>
      <c r="U493" s="1009" t="str">
        <f>I500</f>
        <v>ตำบลตะขบ</v>
      </c>
      <c r="V493" s="993"/>
      <c r="W493" s="993"/>
      <c r="X493" s="993"/>
      <c r="Y493" s="312"/>
      <c r="Z493" s="315" t="str">
        <f>J500</f>
        <v>อำเภอปักธงชัย</v>
      </c>
      <c r="AA493" s="313"/>
      <c r="AB493" s="308"/>
      <c r="AC493" s="308"/>
      <c r="AD493" s="307" t="s">
        <v>463</v>
      </c>
      <c r="AE493" s="728"/>
      <c r="AF493" s="308"/>
      <c r="AG493" s="308"/>
      <c r="AH493" s="308"/>
      <c r="AI493" s="315" t="str">
        <f>I500</f>
        <v>ตำบลตะขบ</v>
      </c>
      <c r="AJ493" s="308"/>
      <c r="AK493" s="308"/>
      <c r="AL493" s="315" t="str">
        <f>J500</f>
        <v>อำเภอปักธงชัย</v>
      </c>
      <c r="AM493" s="308"/>
      <c r="AN493" s="309"/>
      <c r="AO493" s="516"/>
      <c r="AP493" s="308"/>
      <c r="AQ493" s="308"/>
    </row>
    <row r="494" spans="1:43" s="487" customFormat="1" ht="22.5" customHeight="1" x14ac:dyDescent="0.55000000000000004">
      <c r="E494" s="488"/>
      <c r="F494" s="489"/>
      <c r="G494" s="489"/>
      <c r="H494" s="489"/>
      <c r="I494" s="489"/>
      <c r="J494" s="489"/>
      <c r="K494" s="489"/>
      <c r="L494" s="489"/>
      <c r="M494" s="489"/>
      <c r="N494" s="489"/>
      <c r="O494" s="490"/>
      <c r="P494" s="316" t="str">
        <f>K500</f>
        <v>จังหวัดนครราชสีมา</v>
      </c>
      <c r="Q494" s="317"/>
      <c r="R494" s="317"/>
      <c r="S494" s="317"/>
      <c r="T494" s="317"/>
      <c r="U494" s="317" t="s">
        <v>464</v>
      </c>
      <c r="V494" s="317"/>
      <c r="W494" s="317"/>
      <c r="X494" s="317"/>
      <c r="Y494" s="318"/>
      <c r="Z494" s="317"/>
      <c r="AA494" s="319"/>
      <c r="AB494" s="317"/>
      <c r="AC494" s="317"/>
      <c r="AD494" s="316" t="str">
        <f>K500</f>
        <v>จังหวัดนครราชสีมา</v>
      </c>
      <c r="AE494" s="744"/>
      <c r="AF494" s="317"/>
      <c r="AG494" s="317"/>
      <c r="AH494" s="317"/>
      <c r="AI494" s="317" t="s">
        <v>464</v>
      </c>
      <c r="AJ494" s="317"/>
      <c r="AK494" s="317"/>
      <c r="AL494" s="317"/>
      <c r="AM494" s="317"/>
      <c r="AN494" s="320"/>
      <c r="AO494" s="516"/>
      <c r="AP494" s="317"/>
      <c r="AQ494" s="317"/>
    </row>
    <row r="495" spans="1:43" s="518" customFormat="1" ht="24" customHeight="1" x14ac:dyDescent="0.55000000000000004">
      <c r="A495" s="492"/>
      <c r="B495" s="492"/>
      <c r="C495" s="492"/>
      <c r="D495" s="492"/>
      <c r="E495" s="494"/>
      <c r="F495" s="495"/>
      <c r="G495" s="495"/>
      <c r="H495" s="495"/>
      <c r="I495" s="495"/>
      <c r="J495" s="495"/>
      <c r="K495" s="495"/>
      <c r="L495" s="495"/>
      <c r="M495" s="495"/>
      <c r="N495" s="495"/>
      <c r="O495" s="490"/>
      <c r="P495" s="1004" t="s">
        <v>5</v>
      </c>
      <c r="Q495" s="1005"/>
      <c r="R495" s="1005"/>
      <c r="S495" s="1005"/>
      <c r="T495" s="1005"/>
      <c r="U495" s="1005"/>
      <c r="V495" s="1005"/>
      <c r="W495" s="1005"/>
      <c r="X495" s="1005"/>
      <c r="Y495" s="1005"/>
      <c r="Z495" s="1005"/>
      <c r="AA495" s="1005"/>
      <c r="AB495" s="1005"/>
      <c r="AC495" s="1006"/>
      <c r="AD495" s="1004" t="s">
        <v>6</v>
      </c>
      <c r="AE495" s="1005"/>
      <c r="AF495" s="1005"/>
      <c r="AG495" s="1005"/>
      <c r="AH495" s="1005"/>
      <c r="AI495" s="1005"/>
      <c r="AJ495" s="1005"/>
      <c r="AK495" s="1005"/>
      <c r="AL495" s="1005"/>
      <c r="AM495" s="1005"/>
      <c r="AN495" s="1006"/>
      <c r="AO495" s="517"/>
    </row>
    <row r="496" spans="1:43" s="518" customFormat="1" ht="39" customHeight="1" x14ac:dyDescent="0.55000000000000004">
      <c r="A496" s="492"/>
      <c r="B496" s="492"/>
      <c r="C496" s="492"/>
      <c r="D496" s="492"/>
      <c r="E496" s="494"/>
      <c r="F496" s="495"/>
      <c r="G496" s="495"/>
      <c r="H496" s="495"/>
      <c r="I496" s="495"/>
      <c r="J496" s="495"/>
      <c r="K496" s="495"/>
      <c r="L496" s="495"/>
      <c r="M496" s="495"/>
      <c r="N496" s="495"/>
      <c r="O496" s="490"/>
      <c r="P496" s="995" t="s">
        <v>7</v>
      </c>
      <c r="Q496" s="995" t="s">
        <v>8</v>
      </c>
      <c r="R496" s="995" t="s">
        <v>9</v>
      </c>
      <c r="S496" s="1010" t="s">
        <v>10</v>
      </c>
      <c r="T496" s="1011"/>
      <c r="U496" s="995" t="s">
        <v>11</v>
      </c>
      <c r="V496" s="1004" t="s">
        <v>12</v>
      </c>
      <c r="W496" s="1005"/>
      <c r="X496" s="1006"/>
      <c r="Y496" s="1004" t="s">
        <v>13</v>
      </c>
      <c r="Z496" s="1005"/>
      <c r="AA496" s="1005"/>
      <c r="AB496" s="1005"/>
      <c r="AC496" s="1006"/>
      <c r="AD496" s="995" t="s">
        <v>7</v>
      </c>
      <c r="AE496" s="995" t="s">
        <v>14</v>
      </c>
      <c r="AF496" s="995" t="s">
        <v>15</v>
      </c>
      <c r="AG496" s="995" t="s">
        <v>16</v>
      </c>
      <c r="AH496" s="1021" t="s">
        <v>17</v>
      </c>
      <c r="AI496" s="1004" t="s">
        <v>18</v>
      </c>
      <c r="AJ496" s="1005"/>
      <c r="AK496" s="1005"/>
      <c r="AL496" s="1006"/>
      <c r="AM496" s="995" t="s">
        <v>19</v>
      </c>
      <c r="AN496" s="995" t="s">
        <v>20</v>
      </c>
      <c r="AO496" s="517"/>
      <c r="AP496" s="1041" t="s">
        <v>19</v>
      </c>
      <c r="AQ496" s="995" t="s">
        <v>19</v>
      </c>
    </row>
    <row r="497" spans="1:43" s="518" customFormat="1" ht="24.75" customHeight="1" x14ac:dyDescent="0.55000000000000004">
      <c r="A497" s="492"/>
      <c r="B497" s="492"/>
      <c r="C497" s="492"/>
      <c r="D497" s="492"/>
      <c r="E497" s="494"/>
      <c r="F497" s="495"/>
      <c r="G497" s="495"/>
      <c r="H497" s="495"/>
      <c r="I497" s="495"/>
      <c r="J497" s="495"/>
      <c r="K497" s="495"/>
      <c r="L497" s="495"/>
      <c r="M497" s="495"/>
      <c r="N497" s="495"/>
      <c r="O497" s="490"/>
      <c r="P497" s="996"/>
      <c r="Q497" s="996"/>
      <c r="R497" s="996"/>
      <c r="S497" s="995" t="s">
        <v>21</v>
      </c>
      <c r="T497" s="995" t="s">
        <v>22</v>
      </c>
      <c r="U497" s="996"/>
      <c r="V497" s="1015" t="s">
        <v>23</v>
      </c>
      <c r="W497" s="1015" t="s">
        <v>24</v>
      </c>
      <c r="X497" s="1015" t="s">
        <v>25</v>
      </c>
      <c r="Y497" s="1018" t="s">
        <v>26</v>
      </c>
      <c r="Z497" s="995" t="s">
        <v>27</v>
      </c>
      <c r="AA497" s="995" t="s">
        <v>28</v>
      </c>
      <c r="AB497" s="995" t="s">
        <v>29</v>
      </c>
      <c r="AC497" s="995" t="s">
        <v>30</v>
      </c>
      <c r="AD497" s="996"/>
      <c r="AE497" s="996"/>
      <c r="AF497" s="996"/>
      <c r="AG497" s="996"/>
      <c r="AH497" s="1022"/>
      <c r="AI497" s="995" t="s">
        <v>31</v>
      </c>
      <c r="AJ497" s="998" t="s">
        <v>27</v>
      </c>
      <c r="AK497" s="1001" t="s">
        <v>28</v>
      </c>
      <c r="AL497" s="995" t="s">
        <v>29</v>
      </c>
      <c r="AM497" s="996"/>
      <c r="AN497" s="996"/>
      <c r="AO497" s="517"/>
      <c r="AP497" s="1042"/>
      <c r="AQ497" s="996"/>
    </row>
    <row r="498" spans="1:43" s="518" customFormat="1" ht="48.75" customHeight="1" x14ac:dyDescent="0.55000000000000004">
      <c r="A498" s="492"/>
      <c r="B498" s="492"/>
      <c r="C498" s="492"/>
      <c r="D498" s="492"/>
      <c r="E498" s="494"/>
      <c r="F498" s="495"/>
      <c r="G498" s="495"/>
      <c r="H498" s="495"/>
      <c r="I498" s="495"/>
      <c r="J498" s="495"/>
      <c r="K498" s="495"/>
      <c r="L498" s="495"/>
      <c r="M498" s="495"/>
      <c r="N498" s="495"/>
      <c r="O498" s="490"/>
      <c r="P498" s="996"/>
      <c r="Q498" s="996"/>
      <c r="R498" s="996"/>
      <c r="S498" s="996"/>
      <c r="T498" s="996"/>
      <c r="U498" s="996"/>
      <c r="V498" s="1016"/>
      <c r="W498" s="1016"/>
      <c r="X498" s="1016"/>
      <c r="Y498" s="1019"/>
      <c r="Z498" s="996"/>
      <c r="AA498" s="996"/>
      <c r="AB498" s="996"/>
      <c r="AC498" s="996"/>
      <c r="AD498" s="996"/>
      <c r="AE498" s="996"/>
      <c r="AF498" s="996"/>
      <c r="AG498" s="996"/>
      <c r="AH498" s="1022"/>
      <c r="AI498" s="996"/>
      <c r="AJ498" s="999"/>
      <c r="AK498" s="1002"/>
      <c r="AL498" s="996"/>
      <c r="AM498" s="996"/>
      <c r="AN498" s="996"/>
      <c r="AO498" s="519"/>
      <c r="AP498" s="1042"/>
      <c r="AQ498" s="996"/>
    </row>
    <row r="499" spans="1:43" s="518" customFormat="1" ht="26.25" customHeight="1" x14ac:dyDescent="0.35">
      <c r="A499" s="753" t="s">
        <v>465</v>
      </c>
      <c r="B499" s="306" t="s">
        <v>466</v>
      </c>
      <c r="C499" s="749" t="s">
        <v>467</v>
      </c>
      <c r="D499" s="749" t="s">
        <v>468</v>
      </c>
      <c r="E499" s="749" t="s">
        <v>469</v>
      </c>
      <c r="F499" s="749"/>
      <c r="G499" s="749" t="s">
        <v>470</v>
      </c>
      <c r="H499" s="749" t="s">
        <v>471</v>
      </c>
      <c r="I499" s="749" t="s">
        <v>472</v>
      </c>
      <c r="J499" s="749" t="s">
        <v>473</v>
      </c>
      <c r="K499" s="749" t="s">
        <v>474</v>
      </c>
      <c r="L499" s="520" t="s">
        <v>475</v>
      </c>
      <c r="M499" s="9" t="s">
        <v>476</v>
      </c>
      <c r="N499" s="9" t="s">
        <v>477</v>
      </c>
      <c r="O499" s="306" t="s">
        <v>478</v>
      </c>
      <c r="P499" s="996"/>
      <c r="Q499" s="996"/>
      <c r="R499" s="996"/>
      <c r="S499" s="996"/>
      <c r="T499" s="996"/>
      <c r="U499" s="996"/>
      <c r="V499" s="1016"/>
      <c r="W499" s="1016"/>
      <c r="X499" s="1016"/>
      <c r="Y499" s="1019"/>
      <c r="Z499" s="996"/>
      <c r="AA499" s="996"/>
      <c r="AB499" s="996"/>
      <c r="AC499" s="996"/>
      <c r="AD499" s="996"/>
      <c r="AE499" s="996"/>
      <c r="AF499" s="996"/>
      <c r="AG499" s="996"/>
      <c r="AH499" s="1022"/>
      <c r="AI499" s="996"/>
      <c r="AJ499" s="999"/>
      <c r="AK499" s="1002"/>
      <c r="AL499" s="996"/>
      <c r="AM499" s="996"/>
      <c r="AN499" s="996"/>
      <c r="AO499" s="519"/>
      <c r="AP499" s="1042"/>
      <c r="AQ499" s="996"/>
    </row>
    <row r="500" spans="1:43" s="524" customFormat="1" ht="30.75" customHeight="1" x14ac:dyDescent="0.2">
      <c r="A500" s="503"/>
      <c r="B500" s="503" t="s">
        <v>487</v>
      </c>
      <c r="C500" s="503" t="s">
        <v>577</v>
      </c>
      <c r="D500" s="503" t="s">
        <v>578</v>
      </c>
      <c r="E500" s="504" t="s">
        <v>579</v>
      </c>
      <c r="F500" s="505" t="s">
        <v>482</v>
      </c>
      <c r="G500" s="505">
        <v>7</v>
      </c>
      <c r="H500" s="749" t="s">
        <v>471</v>
      </c>
      <c r="I500" s="305" t="s">
        <v>483</v>
      </c>
      <c r="J500" s="305" t="s">
        <v>484</v>
      </c>
      <c r="K500" s="305" t="s">
        <v>485</v>
      </c>
      <c r="L500" s="304">
        <v>30150</v>
      </c>
      <c r="M500" s="505"/>
      <c r="N500" s="505"/>
      <c r="O500" s="507"/>
      <c r="P500" s="437">
        <v>55</v>
      </c>
      <c r="Q500" s="437" t="s">
        <v>39</v>
      </c>
      <c r="R500" s="437" t="s">
        <v>100</v>
      </c>
      <c r="S500" s="437"/>
      <c r="T500" s="437"/>
      <c r="U500" s="437" t="s">
        <v>101</v>
      </c>
      <c r="V500" s="437">
        <v>6</v>
      </c>
      <c r="W500" s="437">
        <v>3</v>
      </c>
      <c r="X500" s="437">
        <v>0</v>
      </c>
      <c r="Y500" s="439">
        <v>2698.25</v>
      </c>
      <c r="Z500" s="437"/>
      <c r="AA500" s="440">
        <v>1.75</v>
      </c>
      <c r="AB500" s="437"/>
      <c r="AC500" s="437"/>
      <c r="AD500" s="437"/>
      <c r="AE500" s="437"/>
      <c r="AF500" s="437"/>
      <c r="AG500" s="437"/>
      <c r="AH500" s="441"/>
      <c r="AI500" s="439"/>
      <c r="AJ500" s="441"/>
      <c r="AK500" s="440"/>
      <c r="AL500" s="437"/>
      <c r="AM500" s="437"/>
      <c r="AN500" s="437"/>
      <c r="AO500" s="521"/>
      <c r="AP500" s="522"/>
      <c r="AQ500" s="523"/>
    </row>
    <row r="501" spans="1:43" s="524" customFormat="1" ht="56.25" x14ac:dyDescent="0.2">
      <c r="A501" s="503"/>
      <c r="B501" s="503"/>
      <c r="C501" s="503"/>
      <c r="D501" s="503"/>
      <c r="E501" s="504"/>
      <c r="F501" s="505"/>
      <c r="G501" s="505"/>
      <c r="H501" s="505"/>
      <c r="I501" s="505"/>
      <c r="J501" s="505"/>
      <c r="K501" s="505"/>
      <c r="L501" s="505"/>
      <c r="M501" s="505"/>
      <c r="N501" s="505"/>
      <c r="O501" s="507"/>
      <c r="P501" s="437"/>
      <c r="Q501" s="437"/>
      <c r="R501" s="437"/>
      <c r="S501" s="437"/>
      <c r="T501" s="437"/>
      <c r="U501" s="437"/>
      <c r="V501" s="437"/>
      <c r="W501" s="437"/>
      <c r="X501" s="437"/>
      <c r="Y501" s="439"/>
      <c r="Z501" s="437"/>
      <c r="AA501" s="440"/>
      <c r="AB501" s="437"/>
      <c r="AC501" s="437"/>
      <c r="AD501" s="437">
        <v>1</v>
      </c>
      <c r="AE501" s="437">
        <v>10</v>
      </c>
      <c r="AF501" s="443" t="s">
        <v>55</v>
      </c>
      <c r="AG501" s="437" t="s">
        <v>38</v>
      </c>
      <c r="AH501" s="441">
        <v>7</v>
      </c>
      <c r="AI501" s="439"/>
      <c r="AJ501" s="441"/>
      <c r="AK501" s="440">
        <v>7</v>
      </c>
      <c r="AL501" s="437"/>
      <c r="AM501" s="437">
        <v>3</v>
      </c>
      <c r="AN501" s="443" t="s">
        <v>53</v>
      </c>
      <c r="AO501" s="521"/>
      <c r="AP501" s="522">
        <v>3</v>
      </c>
      <c r="AQ501" s="523">
        <v>2</v>
      </c>
    </row>
    <row r="502" spans="1:43" s="524" customFormat="1" ht="30.75" customHeight="1" x14ac:dyDescent="0.2">
      <c r="A502" s="503"/>
      <c r="B502" s="503"/>
      <c r="C502" s="503"/>
      <c r="D502" s="503"/>
      <c r="E502" s="504"/>
      <c r="F502" s="505"/>
      <c r="G502" s="505"/>
      <c r="H502" s="505"/>
      <c r="I502" s="505"/>
      <c r="J502" s="505"/>
      <c r="K502" s="505"/>
      <c r="L502" s="505"/>
      <c r="M502" s="505"/>
      <c r="N502" s="505"/>
      <c r="O502" s="507"/>
      <c r="P502" s="437"/>
      <c r="Q502" s="437"/>
      <c r="R502" s="437"/>
      <c r="S502" s="437"/>
      <c r="T502" s="437"/>
      <c r="U502" s="437"/>
      <c r="V502" s="437"/>
      <c r="W502" s="437"/>
      <c r="X502" s="437"/>
      <c r="Y502" s="439"/>
      <c r="Z502" s="437"/>
      <c r="AA502" s="440"/>
      <c r="AB502" s="437"/>
      <c r="AC502" s="437"/>
      <c r="AD502" s="437"/>
      <c r="AE502" s="437"/>
      <c r="AF502" s="437"/>
      <c r="AG502" s="437"/>
      <c r="AH502" s="441"/>
      <c r="AI502" s="439"/>
      <c r="AJ502" s="441"/>
      <c r="AK502" s="440"/>
      <c r="AL502" s="437"/>
      <c r="AM502" s="437"/>
      <c r="AN502" s="437"/>
      <c r="AO502" s="521"/>
      <c r="AP502" s="522"/>
      <c r="AQ502" s="523"/>
    </row>
    <row r="503" spans="1:43" s="487" customFormat="1" ht="22.5" customHeight="1" x14ac:dyDescent="0.55000000000000004">
      <c r="E503" s="488"/>
      <c r="F503" s="489"/>
      <c r="G503" s="489"/>
      <c r="H503" s="489"/>
      <c r="I503" s="489"/>
      <c r="J503" s="489"/>
      <c r="K503" s="489"/>
      <c r="L503" s="489"/>
      <c r="M503" s="489"/>
      <c r="N503" s="489"/>
      <c r="O503" s="490"/>
      <c r="P503" s="345" t="s">
        <v>460</v>
      </c>
      <c r="Q503" s="346"/>
      <c r="R503" s="346"/>
      <c r="S503" s="346"/>
      <c r="T503" s="346"/>
      <c r="U503" s="346"/>
      <c r="V503" s="1012" t="str">
        <f>B512</f>
        <v>นางสาว</v>
      </c>
      <c r="W503" s="1012"/>
      <c r="X503" s="1013" t="str">
        <f>C512</f>
        <v>บุญล้อม</v>
      </c>
      <c r="Y503" s="1013"/>
      <c r="Z503" s="1013" t="str">
        <f>D512</f>
        <v>สิงห์จันทึก</v>
      </c>
      <c r="AA503" s="1013"/>
      <c r="AB503" s="1013"/>
      <c r="AC503" s="1014"/>
      <c r="AD503" s="345" t="s">
        <v>461</v>
      </c>
      <c r="AE503" s="730"/>
      <c r="AF503" s="346"/>
      <c r="AG503" s="745" t="str">
        <f>B512</f>
        <v>นางสาว</v>
      </c>
      <c r="AH503" s="731" t="str">
        <f>C512</f>
        <v>บุญล้อม</v>
      </c>
      <c r="AI503" s="346"/>
      <c r="AJ503" s="346" t="str">
        <f>D512</f>
        <v>สิงห์จันทึก</v>
      </c>
      <c r="AK503" s="346"/>
      <c r="AL503" s="346"/>
      <c r="AM503" s="346"/>
      <c r="AN503" s="347"/>
      <c r="AO503" s="516"/>
      <c r="AP503" s="308"/>
      <c r="AQ503" s="308"/>
    </row>
    <row r="504" spans="1:43" s="487" customFormat="1" ht="22.5" customHeight="1" x14ac:dyDescent="0.55000000000000004">
      <c r="E504" s="488"/>
      <c r="F504" s="489"/>
      <c r="G504" s="489"/>
      <c r="H504" s="489"/>
      <c r="I504" s="489"/>
      <c r="J504" s="489"/>
      <c r="K504" s="489"/>
      <c r="L504" s="489"/>
      <c r="M504" s="489"/>
      <c r="N504" s="489"/>
      <c r="O504" s="490"/>
      <c r="P504" s="307" t="s">
        <v>462</v>
      </c>
      <c r="Q504" s="308"/>
      <c r="R504" s="308"/>
      <c r="S504" s="1007" t="str">
        <f>E512</f>
        <v>52</v>
      </c>
      <c r="T504" s="1008"/>
      <c r="U504" s="310" t="str">
        <f>F512</f>
        <v>หมู่ที่</v>
      </c>
      <c r="V504" s="1009">
        <f>G512</f>
        <v>7</v>
      </c>
      <c r="W504" s="1009"/>
      <c r="X504" s="308"/>
      <c r="Y504" s="311"/>
      <c r="Z504" s="312" t="str">
        <f>H512</f>
        <v>ถนน</v>
      </c>
      <c r="AA504" s="313"/>
      <c r="AB504" s="308"/>
      <c r="AC504" s="309"/>
      <c r="AD504" s="307" t="s">
        <v>462</v>
      </c>
      <c r="AE504" s="728"/>
      <c r="AF504" s="728"/>
      <c r="AG504" s="314" t="str">
        <f>E512</f>
        <v>52</v>
      </c>
      <c r="AH504" s="308"/>
      <c r="AI504" s="315" t="str">
        <f>F512</f>
        <v>หมู่ที่</v>
      </c>
      <c r="AJ504" s="727">
        <f>G512</f>
        <v>7</v>
      </c>
      <c r="AK504" s="308"/>
      <c r="AL504" s="315" t="str">
        <f>H512</f>
        <v>ถนน</v>
      </c>
      <c r="AM504" s="308"/>
      <c r="AN504" s="309"/>
      <c r="AO504" s="516"/>
      <c r="AP504" s="308"/>
      <c r="AQ504" s="308"/>
    </row>
    <row r="505" spans="1:43" s="487" customFormat="1" ht="22.5" customHeight="1" x14ac:dyDescent="0.55000000000000004">
      <c r="E505" s="488"/>
      <c r="F505" s="489"/>
      <c r="G505" s="489"/>
      <c r="H505" s="489"/>
      <c r="I505" s="489"/>
      <c r="J505" s="489"/>
      <c r="K505" s="489"/>
      <c r="L505" s="489"/>
      <c r="M505" s="489"/>
      <c r="N505" s="489"/>
      <c r="O505" s="490"/>
      <c r="P505" s="307" t="s">
        <v>463</v>
      </c>
      <c r="Q505" s="308"/>
      <c r="R505" s="308"/>
      <c r="S505" s="308"/>
      <c r="T505" s="308"/>
      <c r="U505" s="1009" t="str">
        <f>I512</f>
        <v>ตำบลตะขบ</v>
      </c>
      <c r="V505" s="993"/>
      <c r="W505" s="993"/>
      <c r="X505" s="993"/>
      <c r="Y505" s="312"/>
      <c r="Z505" s="315" t="str">
        <f>J512</f>
        <v>อำเภอปักธงชัย</v>
      </c>
      <c r="AA505" s="313"/>
      <c r="AB505" s="308"/>
      <c r="AC505" s="308"/>
      <c r="AD505" s="307" t="s">
        <v>463</v>
      </c>
      <c r="AE505" s="728"/>
      <c r="AF505" s="308"/>
      <c r="AG505" s="308"/>
      <c r="AH505" s="308"/>
      <c r="AI505" s="315" t="str">
        <f>I512</f>
        <v>ตำบลตะขบ</v>
      </c>
      <c r="AJ505" s="308"/>
      <c r="AK505" s="308"/>
      <c r="AL505" s="315" t="str">
        <f>J512</f>
        <v>อำเภอปักธงชัย</v>
      </c>
      <c r="AM505" s="308"/>
      <c r="AN505" s="309"/>
      <c r="AO505" s="516"/>
      <c r="AP505" s="308"/>
      <c r="AQ505" s="308"/>
    </row>
    <row r="506" spans="1:43" s="487" customFormat="1" ht="22.5" customHeight="1" x14ac:dyDescent="0.55000000000000004">
      <c r="E506" s="488"/>
      <c r="F506" s="489"/>
      <c r="G506" s="489"/>
      <c r="H506" s="489"/>
      <c r="I506" s="489"/>
      <c r="J506" s="489"/>
      <c r="K506" s="489"/>
      <c r="L506" s="489"/>
      <c r="M506" s="489"/>
      <c r="N506" s="489"/>
      <c r="O506" s="490"/>
      <c r="P506" s="316" t="str">
        <f>K512</f>
        <v>จังหวัดนครราชสีมา</v>
      </c>
      <c r="Q506" s="317"/>
      <c r="R506" s="317"/>
      <c r="S506" s="317"/>
      <c r="T506" s="317"/>
      <c r="U506" s="317" t="s">
        <v>464</v>
      </c>
      <c r="V506" s="317"/>
      <c r="W506" s="317"/>
      <c r="X506" s="317"/>
      <c r="Y506" s="318"/>
      <c r="Z506" s="317"/>
      <c r="AA506" s="319"/>
      <c r="AB506" s="317"/>
      <c r="AC506" s="317"/>
      <c r="AD506" s="316" t="str">
        <f>K512</f>
        <v>จังหวัดนครราชสีมา</v>
      </c>
      <c r="AE506" s="744"/>
      <c r="AF506" s="317"/>
      <c r="AG506" s="317"/>
      <c r="AH506" s="317"/>
      <c r="AI506" s="317" t="s">
        <v>464</v>
      </c>
      <c r="AJ506" s="317"/>
      <c r="AK506" s="317"/>
      <c r="AL506" s="317"/>
      <c r="AM506" s="317"/>
      <c r="AN506" s="320"/>
      <c r="AO506" s="516"/>
      <c r="AP506" s="317"/>
      <c r="AQ506" s="317"/>
    </row>
    <row r="507" spans="1:43" s="518" customFormat="1" ht="22.5" customHeight="1" x14ac:dyDescent="0.55000000000000004">
      <c r="A507" s="492"/>
      <c r="B507" s="492"/>
      <c r="C507" s="492"/>
      <c r="D507" s="492"/>
      <c r="E507" s="494"/>
      <c r="F507" s="495"/>
      <c r="G507" s="495"/>
      <c r="H507" s="495"/>
      <c r="I507" s="495"/>
      <c r="J507" s="495"/>
      <c r="K507" s="495"/>
      <c r="L507" s="495"/>
      <c r="M507" s="495"/>
      <c r="N507" s="495"/>
      <c r="O507" s="490"/>
      <c r="P507" s="1004" t="s">
        <v>5</v>
      </c>
      <c r="Q507" s="1005"/>
      <c r="R507" s="1005"/>
      <c r="S507" s="1005"/>
      <c r="T507" s="1005"/>
      <c r="U507" s="1005"/>
      <c r="V507" s="1005"/>
      <c r="W507" s="1005"/>
      <c r="X507" s="1005"/>
      <c r="Y507" s="1005"/>
      <c r="Z507" s="1005"/>
      <c r="AA507" s="1005"/>
      <c r="AB507" s="1005"/>
      <c r="AC507" s="1006"/>
      <c r="AD507" s="1004" t="s">
        <v>6</v>
      </c>
      <c r="AE507" s="1005"/>
      <c r="AF507" s="1005"/>
      <c r="AG507" s="1005"/>
      <c r="AH507" s="1005"/>
      <c r="AI507" s="1005"/>
      <c r="AJ507" s="1005"/>
      <c r="AK507" s="1005"/>
      <c r="AL507" s="1005"/>
      <c r="AM507" s="1005"/>
      <c r="AN507" s="1006"/>
      <c r="AO507" s="517"/>
    </row>
    <row r="508" spans="1:43" s="518" customFormat="1" ht="24.75" customHeight="1" x14ac:dyDescent="0.55000000000000004">
      <c r="A508" s="492"/>
      <c r="B508" s="492"/>
      <c r="C508" s="492"/>
      <c r="D508" s="492"/>
      <c r="E508" s="494"/>
      <c r="F508" s="495"/>
      <c r="G508" s="495"/>
      <c r="H508" s="495"/>
      <c r="I508" s="495"/>
      <c r="J508" s="495"/>
      <c r="K508" s="495"/>
      <c r="L508" s="495"/>
      <c r="M508" s="495"/>
      <c r="N508" s="495"/>
      <c r="O508" s="490"/>
      <c r="P508" s="995" t="s">
        <v>7</v>
      </c>
      <c r="Q508" s="995" t="s">
        <v>8</v>
      </c>
      <c r="R508" s="995" t="s">
        <v>9</v>
      </c>
      <c r="S508" s="1010" t="s">
        <v>10</v>
      </c>
      <c r="T508" s="1011"/>
      <c r="U508" s="995" t="s">
        <v>11</v>
      </c>
      <c r="V508" s="1004" t="s">
        <v>12</v>
      </c>
      <c r="W508" s="1005"/>
      <c r="X508" s="1006"/>
      <c r="Y508" s="1004" t="s">
        <v>13</v>
      </c>
      <c r="Z508" s="1005"/>
      <c r="AA508" s="1005"/>
      <c r="AB508" s="1005"/>
      <c r="AC508" s="1006"/>
      <c r="AD508" s="995" t="s">
        <v>7</v>
      </c>
      <c r="AE508" s="995" t="s">
        <v>14</v>
      </c>
      <c r="AF508" s="995" t="s">
        <v>15</v>
      </c>
      <c r="AG508" s="995" t="s">
        <v>16</v>
      </c>
      <c r="AH508" s="1021" t="s">
        <v>17</v>
      </c>
      <c r="AI508" s="1004" t="s">
        <v>18</v>
      </c>
      <c r="AJ508" s="1005"/>
      <c r="AK508" s="1005"/>
      <c r="AL508" s="1006"/>
      <c r="AM508" s="995" t="s">
        <v>19</v>
      </c>
      <c r="AN508" s="995" t="s">
        <v>20</v>
      </c>
      <c r="AO508" s="517"/>
      <c r="AP508" s="1041" t="s">
        <v>19</v>
      </c>
      <c r="AQ508" s="995" t="s">
        <v>19</v>
      </c>
    </row>
    <row r="509" spans="1:43" s="518" customFormat="1" ht="24.75" customHeight="1" x14ac:dyDescent="0.55000000000000004">
      <c r="A509" s="492"/>
      <c r="B509" s="492"/>
      <c r="C509" s="492"/>
      <c r="D509" s="492"/>
      <c r="E509" s="494"/>
      <c r="F509" s="495"/>
      <c r="G509" s="495"/>
      <c r="H509" s="495"/>
      <c r="I509" s="495"/>
      <c r="J509" s="495"/>
      <c r="K509" s="495"/>
      <c r="L509" s="495"/>
      <c r="M509" s="495"/>
      <c r="N509" s="495"/>
      <c r="O509" s="490"/>
      <c r="P509" s="996"/>
      <c r="Q509" s="996"/>
      <c r="R509" s="996"/>
      <c r="S509" s="995" t="s">
        <v>21</v>
      </c>
      <c r="T509" s="995" t="s">
        <v>22</v>
      </c>
      <c r="U509" s="996"/>
      <c r="V509" s="1015" t="s">
        <v>23</v>
      </c>
      <c r="W509" s="1015" t="s">
        <v>24</v>
      </c>
      <c r="X509" s="1015" t="s">
        <v>25</v>
      </c>
      <c r="Y509" s="1018" t="s">
        <v>26</v>
      </c>
      <c r="Z509" s="995" t="s">
        <v>27</v>
      </c>
      <c r="AA509" s="995" t="s">
        <v>28</v>
      </c>
      <c r="AB509" s="995" t="s">
        <v>29</v>
      </c>
      <c r="AC509" s="995" t="s">
        <v>30</v>
      </c>
      <c r="AD509" s="996"/>
      <c r="AE509" s="996"/>
      <c r="AF509" s="996"/>
      <c r="AG509" s="996"/>
      <c r="AH509" s="1022"/>
      <c r="AI509" s="995" t="s">
        <v>31</v>
      </c>
      <c r="AJ509" s="998" t="s">
        <v>27</v>
      </c>
      <c r="AK509" s="1001" t="s">
        <v>28</v>
      </c>
      <c r="AL509" s="995" t="s">
        <v>29</v>
      </c>
      <c r="AM509" s="996"/>
      <c r="AN509" s="996"/>
      <c r="AO509" s="517"/>
      <c r="AP509" s="1042"/>
      <c r="AQ509" s="996"/>
    </row>
    <row r="510" spans="1:43" s="518" customFormat="1" ht="48.75" customHeight="1" x14ac:dyDescent="0.55000000000000004">
      <c r="A510" s="492"/>
      <c r="B510" s="492"/>
      <c r="C510" s="492"/>
      <c r="D510" s="492"/>
      <c r="E510" s="494"/>
      <c r="F510" s="495"/>
      <c r="G510" s="495"/>
      <c r="H510" s="495"/>
      <c r="I510" s="495"/>
      <c r="J510" s="495"/>
      <c r="K510" s="495"/>
      <c r="L510" s="495"/>
      <c r="M510" s="495"/>
      <c r="N510" s="495"/>
      <c r="O510" s="490"/>
      <c r="P510" s="996"/>
      <c r="Q510" s="996"/>
      <c r="R510" s="996"/>
      <c r="S510" s="996"/>
      <c r="T510" s="996"/>
      <c r="U510" s="996"/>
      <c r="V510" s="1016"/>
      <c r="W510" s="1016"/>
      <c r="X510" s="1016"/>
      <c r="Y510" s="1019"/>
      <c r="Z510" s="996"/>
      <c r="AA510" s="996"/>
      <c r="AB510" s="996"/>
      <c r="AC510" s="996"/>
      <c r="AD510" s="996"/>
      <c r="AE510" s="996"/>
      <c r="AF510" s="996"/>
      <c r="AG510" s="996"/>
      <c r="AH510" s="1022"/>
      <c r="AI510" s="996"/>
      <c r="AJ510" s="999"/>
      <c r="AK510" s="1002"/>
      <c r="AL510" s="996"/>
      <c r="AM510" s="996"/>
      <c r="AN510" s="996"/>
      <c r="AO510" s="519"/>
      <c r="AP510" s="1042"/>
      <c r="AQ510" s="996"/>
    </row>
    <row r="511" spans="1:43" s="518" customFormat="1" ht="39" customHeight="1" x14ac:dyDescent="0.35">
      <c r="A511" s="753" t="s">
        <v>465</v>
      </c>
      <c r="B511" s="306" t="s">
        <v>466</v>
      </c>
      <c r="C511" s="749" t="s">
        <v>467</v>
      </c>
      <c r="D511" s="749" t="s">
        <v>468</v>
      </c>
      <c r="E511" s="749" t="s">
        <v>469</v>
      </c>
      <c r="F511" s="749"/>
      <c r="G511" s="749" t="s">
        <v>470</v>
      </c>
      <c r="H511" s="749" t="s">
        <v>471</v>
      </c>
      <c r="I511" s="749" t="s">
        <v>472</v>
      </c>
      <c r="J511" s="749" t="s">
        <v>473</v>
      </c>
      <c r="K511" s="749" t="s">
        <v>474</v>
      </c>
      <c r="L511" s="520" t="s">
        <v>475</v>
      </c>
      <c r="M511" s="9" t="s">
        <v>476</v>
      </c>
      <c r="N511" s="9" t="s">
        <v>477</v>
      </c>
      <c r="O511" s="306" t="s">
        <v>478</v>
      </c>
      <c r="P511" s="996"/>
      <c r="Q511" s="996"/>
      <c r="R511" s="996"/>
      <c r="S511" s="996"/>
      <c r="T511" s="996"/>
      <c r="U511" s="996"/>
      <c r="V511" s="1016"/>
      <c r="W511" s="1016"/>
      <c r="X511" s="1016"/>
      <c r="Y511" s="1019"/>
      <c r="Z511" s="996"/>
      <c r="AA511" s="996"/>
      <c r="AB511" s="996"/>
      <c r="AC511" s="996"/>
      <c r="AD511" s="996"/>
      <c r="AE511" s="996"/>
      <c r="AF511" s="996"/>
      <c r="AG511" s="996"/>
      <c r="AH511" s="1022"/>
      <c r="AI511" s="996"/>
      <c r="AJ511" s="999"/>
      <c r="AK511" s="1002"/>
      <c r="AL511" s="996"/>
      <c r="AM511" s="996"/>
      <c r="AN511" s="996"/>
      <c r="AO511" s="519"/>
      <c r="AP511" s="1042"/>
      <c r="AQ511" s="996"/>
    </row>
    <row r="512" spans="1:43" s="524" customFormat="1" ht="26.25" customHeight="1" x14ac:dyDescent="0.2">
      <c r="A512" s="503"/>
      <c r="B512" s="503" t="s">
        <v>496</v>
      </c>
      <c r="C512" s="503" t="s">
        <v>580</v>
      </c>
      <c r="D512" s="503" t="s">
        <v>581</v>
      </c>
      <c r="E512" s="504" t="s">
        <v>582</v>
      </c>
      <c r="F512" s="505" t="s">
        <v>482</v>
      </c>
      <c r="G512" s="505">
        <v>7</v>
      </c>
      <c r="H512" s="749" t="s">
        <v>471</v>
      </c>
      <c r="I512" s="305" t="s">
        <v>483</v>
      </c>
      <c r="J512" s="305" t="s">
        <v>484</v>
      </c>
      <c r="K512" s="305" t="s">
        <v>485</v>
      </c>
      <c r="L512" s="304">
        <v>30150</v>
      </c>
      <c r="M512" s="505"/>
      <c r="N512" s="505"/>
      <c r="O512" s="507"/>
      <c r="P512" s="437">
        <v>56</v>
      </c>
      <c r="Q512" s="437" t="s">
        <v>39</v>
      </c>
      <c r="R512" s="437" t="s">
        <v>102</v>
      </c>
      <c r="S512" s="437"/>
      <c r="T512" s="437"/>
      <c r="U512" s="437" t="s">
        <v>101</v>
      </c>
      <c r="V512" s="437">
        <v>0</v>
      </c>
      <c r="W512" s="437">
        <v>2</v>
      </c>
      <c r="X512" s="437">
        <v>0</v>
      </c>
      <c r="Y512" s="439">
        <v>191</v>
      </c>
      <c r="Z512" s="437"/>
      <c r="AA512" s="440">
        <v>9</v>
      </c>
      <c r="AB512" s="437"/>
      <c r="AC512" s="437"/>
      <c r="AD512" s="437"/>
      <c r="AE512" s="437"/>
      <c r="AF512" s="437"/>
      <c r="AG512" s="437"/>
      <c r="AH512" s="441"/>
      <c r="AI512" s="439"/>
      <c r="AJ512" s="441"/>
      <c r="AK512" s="440"/>
      <c r="AL512" s="437"/>
      <c r="AM512" s="437"/>
      <c r="AN512" s="437"/>
      <c r="AO512" s="521"/>
      <c r="AP512" s="522"/>
      <c r="AQ512" s="523"/>
    </row>
    <row r="513" spans="1:43" s="524" customFormat="1" ht="56.25" x14ac:dyDescent="0.2">
      <c r="A513" s="503"/>
      <c r="B513" s="503"/>
      <c r="C513" s="503"/>
      <c r="D513" s="503"/>
      <c r="E513" s="504"/>
      <c r="F513" s="505"/>
      <c r="G513" s="505"/>
      <c r="H513" s="505"/>
      <c r="I513" s="505"/>
      <c r="J513" s="505"/>
      <c r="K513" s="505"/>
      <c r="L513" s="505"/>
      <c r="M513" s="505"/>
      <c r="N513" s="505"/>
      <c r="O513" s="507"/>
      <c r="P513" s="437"/>
      <c r="Q513" s="437"/>
      <c r="R513" s="437"/>
      <c r="S513" s="437"/>
      <c r="T513" s="437"/>
      <c r="U513" s="437"/>
      <c r="V513" s="437"/>
      <c r="W513" s="437"/>
      <c r="X513" s="437"/>
      <c r="Y513" s="439"/>
      <c r="Z513" s="437"/>
      <c r="AA513" s="440"/>
      <c r="AB513" s="437"/>
      <c r="AC513" s="437"/>
      <c r="AD513" s="437">
        <v>1</v>
      </c>
      <c r="AE513" s="437">
        <v>52</v>
      </c>
      <c r="AF513" s="443" t="s">
        <v>55</v>
      </c>
      <c r="AG513" s="437" t="s">
        <v>38</v>
      </c>
      <c r="AH513" s="441">
        <v>36</v>
      </c>
      <c r="AI513" s="439"/>
      <c r="AJ513" s="441"/>
      <c r="AK513" s="440">
        <v>36</v>
      </c>
      <c r="AL513" s="437"/>
      <c r="AM513" s="437">
        <v>31</v>
      </c>
      <c r="AN513" s="443" t="s">
        <v>53</v>
      </c>
      <c r="AO513" s="521"/>
      <c r="AP513" s="522">
        <v>31</v>
      </c>
      <c r="AQ513" s="523">
        <v>30</v>
      </c>
    </row>
    <row r="514" spans="1:43" s="524" customFormat="1" ht="26.25" customHeight="1" x14ac:dyDescent="0.2">
      <c r="A514" s="503"/>
      <c r="B514" s="503"/>
      <c r="C514" s="503"/>
      <c r="D514" s="503"/>
      <c r="E514" s="504"/>
      <c r="F514" s="505"/>
      <c r="G514" s="505"/>
      <c r="H514" s="505"/>
      <c r="I514" s="505"/>
      <c r="J514" s="505"/>
      <c r="K514" s="505"/>
      <c r="L514" s="505"/>
      <c r="M514" s="505"/>
      <c r="N514" s="505"/>
      <c r="O514" s="507"/>
      <c r="P514" s="437">
        <v>57</v>
      </c>
      <c r="Q514" s="437" t="s">
        <v>39</v>
      </c>
      <c r="R514" s="437" t="s">
        <v>103</v>
      </c>
      <c r="S514" s="437"/>
      <c r="T514" s="437"/>
      <c r="U514" s="437" t="s">
        <v>101</v>
      </c>
      <c r="V514" s="437">
        <v>7</v>
      </c>
      <c r="W514" s="437">
        <v>0</v>
      </c>
      <c r="X514" s="437">
        <v>0</v>
      </c>
      <c r="Y514" s="439">
        <v>2800</v>
      </c>
      <c r="Z514" s="437"/>
      <c r="AA514" s="440"/>
      <c r="AB514" s="437"/>
      <c r="AC514" s="437"/>
      <c r="AD514" s="437"/>
      <c r="AE514" s="437"/>
      <c r="AF514" s="437"/>
      <c r="AG514" s="437"/>
      <c r="AH514" s="441"/>
      <c r="AI514" s="439"/>
      <c r="AJ514" s="441"/>
      <c r="AK514" s="440"/>
      <c r="AL514" s="437"/>
      <c r="AM514" s="437"/>
      <c r="AN514" s="437"/>
      <c r="AO514" s="521"/>
      <c r="AP514" s="522"/>
      <c r="AQ514" s="523"/>
    </row>
    <row r="515" spans="1:43" s="524" customFormat="1" ht="30.75" customHeight="1" x14ac:dyDescent="0.2">
      <c r="A515" s="503"/>
      <c r="B515" s="503"/>
      <c r="C515" s="503"/>
      <c r="D515" s="503"/>
      <c r="E515" s="504"/>
      <c r="F515" s="505"/>
      <c r="G515" s="505"/>
      <c r="H515" s="505"/>
      <c r="I515" s="505"/>
      <c r="J515" s="505"/>
      <c r="K515" s="505"/>
      <c r="L515" s="505"/>
      <c r="M515" s="505"/>
      <c r="N515" s="505"/>
      <c r="O515" s="50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9"/>
      <c r="Z515" s="437"/>
      <c r="AA515" s="440"/>
      <c r="AB515" s="437"/>
      <c r="AC515" s="437"/>
      <c r="AD515" s="437"/>
      <c r="AE515" s="437"/>
      <c r="AF515" s="437"/>
      <c r="AG515" s="437"/>
      <c r="AH515" s="441"/>
      <c r="AI515" s="439"/>
      <c r="AJ515" s="441"/>
      <c r="AK515" s="440"/>
      <c r="AL515" s="437"/>
      <c r="AM515" s="437"/>
      <c r="AN515" s="437"/>
      <c r="AO515" s="521"/>
      <c r="AP515" s="522"/>
      <c r="AQ515" s="523"/>
    </row>
    <row r="516" spans="1:43" s="487" customFormat="1" ht="22.5" customHeight="1" x14ac:dyDescent="0.55000000000000004">
      <c r="E516" s="488"/>
      <c r="F516" s="489"/>
      <c r="G516" s="489"/>
      <c r="H516" s="489"/>
      <c r="I516" s="489"/>
      <c r="J516" s="489"/>
      <c r="K516" s="489"/>
      <c r="L516" s="489"/>
      <c r="M516" s="489"/>
      <c r="N516" s="489"/>
      <c r="O516" s="490"/>
      <c r="P516" s="345" t="s">
        <v>460</v>
      </c>
      <c r="Q516" s="346"/>
      <c r="R516" s="346"/>
      <c r="S516" s="346"/>
      <c r="T516" s="346"/>
      <c r="U516" s="346"/>
      <c r="V516" s="1012" t="str">
        <f>B525</f>
        <v>นางสาว</v>
      </c>
      <c r="W516" s="1012"/>
      <c r="X516" s="1013" t="str">
        <f>C525</f>
        <v>นภาพร</v>
      </c>
      <c r="Y516" s="1013"/>
      <c r="Z516" s="1013" t="str">
        <f>D525</f>
        <v>สวัสดี</v>
      </c>
      <c r="AA516" s="1013"/>
      <c r="AB516" s="1013"/>
      <c r="AC516" s="1014"/>
      <c r="AD516" s="345" t="s">
        <v>461</v>
      </c>
      <c r="AE516" s="730"/>
      <c r="AF516" s="346"/>
      <c r="AG516" s="745" t="str">
        <f>B525</f>
        <v>นางสาว</v>
      </c>
      <c r="AH516" s="731" t="str">
        <f>C525</f>
        <v>นภาพร</v>
      </c>
      <c r="AI516" s="346"/>
      <c r="AJ516" s="346" t="str">
        <f>D525</f>
        <v>สวัสดี</v>
      </c>
      <c r="AK516" s="346"/>
      <c r="AL516" s="346"/>
      <c r="AM516" s="346"/>
      <c r="AN516" s="347"/>
      <c r="AO516" s="516"/>
      <c r="AP516" s="308"/>
      <c r="AQ516" s="308"/>
    </row>
    <row r="517" spans="1:43" s="487" customFormat="1" ht="22.5" customHeight="1" x14ac:dyDescent="0.55000000000000004">
      <c r="E517" s="488"/>
      <c r="F517" s="489"/>
      <c r="G517" s="489"/>
      <c r="H517" s="489"/>
      <c r="I517" s="489"/>
      <c r="J517" s="489"/>
      <c r="K517" s="489"/>
      <c r="L517" s="489"/>
      <c r="M517" s="489"/>
      <c r="N517" s="489"/>
      <c r="O517" s="490"/>
      <c r="P517" s="307" t="s">
        <v>462</v>
      </c>
      <c r="Q517" s="308"/>
      <c r="R517" s="308"/>
      <c r="S517" s="1007" t="str">
        <f>E525</f>
        <v>73</v>
      </c>
      <c r="T517" s="1008"/>
      <c r="U517" s="310" t="str">
        <f>F525</f>
        <v>หมู่ที่</v>
      </c>
      <c r="V517" s="1009">
        <f>G525</f>
        <v>7</v>
      </c>
      <c r="W517" s="1009"/>
      <c r="X517" s="308"/>
      <c r="Y517" s="311"/>
      <c r="Z517" s="312" t="str">
        <f>H525</f>
        <v>ถนน</v>
      </c>
      <c r="AA517" s="313"/>
      <c r="AB517" s="308"/>
      <c r="AC517" s="309"/>
      <c r="AD517" s="307" t="s">
        <v>462</v>
      </c>
      <c r="AE517" s="728"/>
      <c r="AF517" s="728"/>
      <c r="AG517" s="314" t="str">
        <f>E525</f>
        <v>73</v>
      </c>
      <c r="AH517" s="308"/>
      <c r="AI517" s="315" t="str">
        <f>F525</f>
        <v>หมู่ที่</v>
      </c>
      <c r="AJ517" s="727">
        <f>G525</f>
        <v>7</v>
      </c>
      <c r="AK517" s="308"/>
      <c r="AL517" s="315" t="str">
        <f>H525</f>
        <v>ถนน</v>
      </c>
      <c r="AM517" s="308"/>
      <c r="AN517" s="309"/>
      <c r="AO517" s="516"/>
      <c r="AP517" s="308"/>
      <c r="AQ517" s="308"/>
    </row>
    <row r="518" spans="1:43" s="487" customFormat="1" ht="22.5" customHeight="1" x14ac:dyDescent="0.55000000000000004">
      <c r="E518" s="488"/>
      <c r="F518" s="489"/>
      <c r="G518" s="489"/>
      <c r="H518" s="489"/>
      <c r="I518" s="489"/>
      <c r="J518" s="489"/>
      <c r="K518" s="489"/>
      <c r="L518" s="489"/>
      <c r="M518" s="489"/>
      <c r="N518" s="489"/>
      <c r="O518" s="490"/>
      <c r="P518" s="307" t="s">
        <v>463</v>
      </c>
      <c r="Q518" s="308"/>
      <c r="R518" s="308"/>
      <c r="S518" s="308"/>
      <c r="T518" s="308"/>
      <c r="U518" s="1009" t="str">
        <f>I525</f>
        <v>ตำบลตะขบ</v>
      </c>
      <c r="V518" s="993"/>
      <c r="W518" s="993"/>
      <c r="X518" s="993"/>
      <c r="Y518" s="312"/>
      <c r="Z518" s="315" t="str">
        <f>J525</f>
        <v>อำเภอปักธงชัย</v>
      </c>
      <c r="AA518" s="313"/>
      <c r="AB518" s="308"/>
      <c r="AC518" s="308"/>
      <c r="AD518" s="307" t="s">
        <v>463</v>
      </c>
      <c r="AE518" s="728"/>
      <c r="AF518" s="308"/>
      <c r="AG518" s="308"/>
      <c r="AH518" s="308"/>
      <c r="AI518" s="315" t="str">
        <f>I525</f>
        <v>ตำบลตะขบ</v>
      </c>
      <c r="AJ518" s="308"/>
      <c r="AK518" s="308"/>
      <c r="AL518" s="315" t="str">
        <f>J525</f>
        <v>อำเภอปักธงชัย</v>
      </c>
      <c r="AM518" s="308"/>
      <c r="AN518" s="309"/>
      <c r="AO518" s="516"/>
      <c r="AP518" s="308"/>
      <c r="AQ518" s="308"/>
    </row>
    <row r="519" spans="1:43" s="487" customFormat="1" ht="22.5" customHeight="1" x14ac:dyDescent="0.55000000000000004">
      <c r="E519" s="488"/>
      <c r="F519" s="489"/>
      <c r="G519" s="489"/>
      <c r="H519" s="489"/>
      <c r="I519" s="489"/>
      <c r="J519" s="489"/>
      <c r="K519" s="489"/>
      <c r="L519" s="489"/>
      <c r="M519" s="489"/>
      <c r="N519" s="489"/>
      <c r="O519" s="490"/>
      <c r="P519" s="316" t="str">
        <f>K525</f>
        <v>จังหวัดนครราชสีมา</v>
      </c>
      <c r="Q519" s="317"/>
      <c r="R519" s="317"/>
      <c r="S519" s="317"/>
      <c r="T519" s="317"/>
      <c r="U519" s="317" t="s">
        <v>464</v>
      </c>
      <c r="V519" s="317"/>
      <c r="W519" s="317"/>
      <c r="X519" s="317"/>
      <c r="Y519" s="318"/>
      <c r="Z519" s="317"/>
      <c r="AA519" s="319"/>
      <c r="AB519" s="317"/>
      <c r="AC519" s="317"/>
      <c r="AD519" s="316" t="str">
        <f>K525</f>
        <v>จังหวัดนครราชสีมา</v>
      </c>
      <c r="AE519" s="744"/>
      <c r="AF519" s="317"/>
      <c r="AG519" s="317"/>
      <c r="AH519" s="317"/>
      <c r="AI519" s="317" t="s">
        <v>464</v>
      </c>
      <c r="AJ519" s="317"/>
      <c r="AK519" s="317"/>
      <c r="AL519" s="317"/>
      <c r="AM519" s="317"/>
      <c r="AN519" s="320"/>
      <c r="AO519" s="516"/>
      <c r="AP519" s="317"/>
      <c r="AQ519" s="317"/>
    </row>
    <row r="520" spans="1:43" s="518" customFormat="1" ht="22.5" customHeight="1" x14ac:dyDescent="0.55000000000000004">
      <c r="A520" s="492"/>
      <c r="B520" s="492"/>
      <c r="C520" s="492"/>
      <c r="D520" s="492"/>
      <c r="E520" s="494"/>
      <c r="F520" s="495"/>
      <c r="G520" s="495"/>
      <c r="H520" s="495"/>
      <c r="I520" s="495"/>
      <c r="J520" s="495"/>
      <c r="K520" s="495"/>
      <c r="L520" s="495"/>
      <c r="M520" s="495"/>
      <c r="N520" s="495"/>
      <c r="O520" s="490"/>
      <c r="P520" s="1004" t="s">
        <v>5</v>
      </c>
      <c r="Q520" s="1005"/>
      <c r="R520" s="1005"/>
      <c r="S520" s="1005"/>
      <c r="T520" s="1005"/>
      <c r="U520" s="1005"/>
      <c r="V520" s="1005"/>
      <c r="W520" s="1005"/>
      <c r="X520" s="1005"/>
      <c r="Y520" s="1005"/>
      <c r="Z520" s="1005"/>
      <c r="AA520" s="1005"/>
      <c r="AB520" s="1005"/>
      <c r="AC520" s="1006"/>
      <c r="AD520" s="1004" t="s">
        <v>6</v>
      </c>
      <c r="AE520" s="1005"/>
      <c r="AF520" s="1005"/>
      <c r="AG520" s="1005"/>
      <c r="AH520" s="1005"/>
      <c r="AI520" s="1005"/>
      <c r="AJ520" s="1005"/>
      <c r="AK520" s="1005"/>
      <c r="AL520" s="1005"/>
      <c r="AM520" s="1005"/>
      <c r="AN520" s="1006"/>
      <c r="AO520" s="517"/>
    </row>
    <row r="521" spans="1:43" s="518" customFormat="1" ht="24.75" customHeight="1" x14ac:dyDescent="0.55000000000000004">
      <c r="A521" s="492"/>
      <c r="B521" s="492"/>
      <c r="C521" s="492"/>
      <c r="D521" s="492"/>
      <c r="E521" s="494"/>
      <c r="F521" s="495"/>
      <c r="G521" s="495"/>
      <c r="H521" s="495"/>
      <c r="I521" s="495"/>
      <c r="J521" s="495"/>
      <c r="K521" s="495"/>
      <c r="L521" s="495"/>
      <c r="M521" s="495"/>
      <c r="N521" s="495"/>
      <c r="O521" s="490"/>
      <c r="P521" s="995" t="s">
        <v>7</v>
      </c>
      <c r="Q521" s="995" t="s">
        <v>8</v>
      </c>
      <c r="R521" s="995" t="s">
        <v>9</v>
      </c>
      <c r="S521" s="1010" t="s">
        <v>10</v>
      </c>
      <c r="T521" s="1011"/>
      <c r="U521" s="995" t="s">
        <v>11</v>
      </c>
      <c r="V521" s="1004" t="s">
        <v>12</v>
      </c>
      <c r="W521" s="1005"/>
      <c r="X521" s="1006"/>
      <c r="Y521" s="1004" t="s">
        <v>13</v>
      </c>
      <c r="Z521" s="1005"/>
      <c r="AA521" s="1005"/>
      <c r="AB521" s="1005"/>
      <c r="AC521" s="1006"/>
      <c r="AD521" s="995" t="s">
        <v>7</v>
      </c>
      <c r="AE521" s="995" t="s">
        <v>14</v>
      </c>
      <c r="AF521" s="995" t="s">
        <v>15</v>
      </c>
      <c r="AG521" s="995" t="s">
        <v>16</v>
      </c>
      <c r="AH521" s="1021" t="s">
        <v>17</v>
      </c>
      <c r="AI521" s="1004" t="s">
        <v>18</v>
      </c>
      <c r="AJ521" s="1005"/>
      <c r="AK521" s="1005"/>
      <c r="AL521" s="1006"/>
      <c r="AM521" s="995" t="s">
        <v>19</v>
      </c>
      <c r="AN521" s="995" t="s">
        <v>20</v>
      </c>
      <c r="AO521" s="517"/>
      <c r="AP521" s="1041" t="s">
        <v>19</v>
      </c>
      <c r="AQ521" s="995" t="s">
        <v>19</v>
      </c>
    </row>
    <row r="522" spans="1:43" s="518" customFormat="1" ht="24.75" customHeight="1" x14ac:dyDescent="0.55000000000000004">
      <c r="A522" s="492"/>
      <c r="B522" s="492"/>
      <c r="C522" s="492"/>
      <c r="D522" s="492"/>
      <c r="E522" s="494"/>
      <c r="F522" s="495"/>
      <c r="G522" s="495"/>
      <c r="H522" s="495"/>
      <c r="I522" s="495"/>
      <c r="J522" s="495"/>
      <c r="K522" s="495"/>
      <c r="L522" s="495"/>
      <c r="M522" s="495"/>
      <c r="N522" s="495"/>
      <c r="O522" s="490"/>
      <c r="P522" s="996"/>
      <c r="Q522" s="996"/>
      <c r="R522" s="996"/>
      <c r="S522" s="995" t="s">
        <v>21</v>
      </c>
      <c r="T522" s="995" t="s">
        <v>22</v>
      </c>
      <c r="U522" s="996"/>
      <c r="V522" s="1015" t="s">
        <v>23</v>
      </c>
      <c r="W522" s="1015" t="s">
        <v>24</v>
      </c>
      <c r="X522" s="1015" t="s">
        <v>25</v>
      </c>
      <c r="Y522" s="1018" t="s">
        <v>26</v>
      </c>
      <c r="Z522" s="995" t="s">
        <v>27</v>
      </c>
      <c r="AA522" s="995" t="s">
        <v>28</v>
      </c>
      <c r="AB522" s="995" t="s">
        <v>29</v>
      </c>
      <c r="AC522" s="995" t="s">
        <v>30</v>
      </c>
      <c r="AD522" s="996"/>
      <c r="AE522" s="996"/>
      <c r="AF522" s="996"/>
      <c r="AG522" s="996"/>
      <c r="AH522" s="1022"/>
      <c r="AI522" s="995" t="s">
        <v>31</v>
      </c>
      <c r="AJ522" s="998" t="s">
        <v>27</v>
      </c>
      <c r="AK522" s="1001" t="s">
        <v>28</v>
      </c>
      <c r="AL522" s="995" t="s">
        <v>29</v>
      </c>
      <c r="AM522" s="996"/>
      <c r="AN522" s="996"/>
      <c r="AO522" s="517"/>
      <c r="AP522" s="1042"/>
      <c r="AQ522" s="996"/>
    </row>
    <row r="523" spans="1:43" s="518" customFormat="1" ht="48.75" customHeight="1" x14ac:dyDescent="0.55000000000000004">
      <c r="A523" s="492"/>
      <c r="B523" s="492"/>
      <c r="C523" s="492"/>
      <c r="D523" s="492"/>
      <c r="E523" s="494"/>
      <c r="F523" s="495"/>
      <c r="G523" s="495"/>
      <c r="H523" s="495"/>
      <c r="I523" s="495"/>
      <c r="J523" s="495"/>
      <c r="K523" s="495"/>
      <c r="L523" s="495"/>
      <c r="M523" s="495"/>
      <c r="N523" s="495"/>
      <c r="O523" s="490"/>
      <c r="P523" s="996"/>
      <c r="Q523" s="996"/>
      <c r="R523" s="996"/>
      <c r="S523" s="996"/>
      <c r="T523" s="996"/>
      <c r="U523" s="996"/>
      <c r="V523" s="1016"/>
      <c r="W523" s="1016"/>
      <c r="X523" s="1016"/>
      <c r="Y523" s="1019"/>
      <c r="Z523" s="996"/>
      <c r="AA523" s="996"/>
      <c r="AB523" s="996"/>
      <c r="AC523" s="996"/>
      <c r="AD523" s="996"/>
      <c r="AE523" s="996"/>
      <c r="AF523" s="996"/>
      <c r="AG523" s="996"/>
      <c r="AH523" s="1022"/>
      <c r="AI523" s="996"/>
      <c r="AJ523" s="999"/>
      <c r="AK523" s="1002"/>
      <c r="AL523" s="996"/>
      <c r="AM523" s="996"/>
      <c r="AN523" s="996"/>
      <c r="AO523" s="519"/>
      <c r="AP523" s="1042"/>
      <c r="AQ523" s="996"/>
    </row>
    <row r="524" spans="1:43" s="518" customFormat="1" ht="39" customHeight="1" x14ac:dyDescent="0.35">
      <c r="A524" s="753" t="s">
        <v>465</v>
      </c>
      <c r="B524" s="306" t="s">
        <v>466</v>
      </c>
      <c r="C524" s="749" t="s">
        <v>467</v>
      </c>
      <c r="D524" s="749" t="s">
        <v>468</v>
      </c>
      <c r="E524" s="749" t="s">
        <v>469</v>
      </c>
      <c r="F524" s="749"/>
      <c r="G524" s="749" t="s">
        <v>470</v>
      </c>
      <c r="H524" s="749" t="s">
        <v>471</v>
      </c>
      <c r="I524" s="749" t="s">
        <v>472</v>
      </c>
      <c r="J524" s="749" t="s">
        <v>473</v>
      </c>
      <c r="K524" s="749" t="s">
        <v>474</v>
      </c>
      <c r="L524" s="520" t="s">
        <v>475</v>
      </c>
      <c r="M524" s="9" t="s">
        <v>476</v>
      </c>
      <c r="N524" s="9" t="s">
        <v>477</v>
      </c>
      <c r="O524" s="306" t="s">
        <v>478</v>
      </c>
      <c r="P524" s="996"/>
      <c r="Q524" s="996"/>
      <c r="R524" s="996"/>
      <c r="S524" s="996"/>
      <c r="T524" s="996"/>
      <c r="U524" s="996"/>
      <c r="V524" s="1016"/>
      <c r="W524" s="1016"/>
      <c r="X524" s="1016"/>
      <c r="Y524" s="1019"/>
      <c r="Z524" s="996"/>
      <c r="AA524" s="996"/>
      <c r="AB524" s="996"/>
      <c r="AC524" s="996"/>
      <c r="AD524" s="996"/>
      <c r="AE524" s="996"/>
      <c r="AF524" s="996"/>
      <c r="AG524" s="996"/>
      <c r="AH524" s="1022"/>
      <c r="AI524" s="996"/>
      <c r="AJ524" s="999"/>
      <c r="AK524" s="1002"/>
      <c r="AL524" s="996"/>
      <c r="AM524" s="996"/>
      <c r="AN524" s="996"/>
      <c r="AO524" s="519"/>
      <c r="AP524" s="1042"/>
      <c r="AQ524" s="996"/>
    </row>
    <row r="525" spans="1:43" s="524" customFormat="1" ht="36.75" customHeight="1" x14ac:dyDescent="0.2">
      <c r="A525" s="503"/>
      <c r="B525" s="503" t="s">
        <v>496</v>
      </c>
      <c r="C525" s="503" t="s">
        <v>583</v>
      </c>
      <c r="D525" s="503" t="s">
        <v>584</v>
      </c>
      <c r="E525" s="504" t="s">
        <v>585</v>
      </c>
      <c r="F525" s="505" t="s">
        <v>482</v>
      </c>
      <c r="G525" s="505">
        <v>7</v>
      </c>
      <c r="H525" s="749" t="s">
        <v>471</v>
      </c>
      <c r="I525" s="305" t="s">
        <v>483</v>
      </c>
      <c r="J525" s="305" t="s">
        <v>484</v>
      </c>
      <c r="K525" s="305" t="s">
        <v>485</v>
      </c>
      <c r="L525" s="304">
        <v>30150</v>
      </c>
      <c r="M525" s="505"/>
      <c r="N525" s="505"/>
      <c r="O525" s="507"/>
      <c r="P525" s="437">
        <v>58</v>
      </c>
      <c r="Q525" s="443" t="s">
        <v>68</v>
      </c>
      <c r="R525" s="437"/>
      <c r="S525" s="437"/>
      <c r="T525" s="437"/>
      <c r="U525" s="437" t="s">
        <v>101</v>
      </c>
      <c r="V525" s="437">
        <v>0</v>
      </c>
      <c r="W525" s="437">
        <v>0</v>
      </c>
      <c r="X525" s="437">
        <v>3</v>
      </c>
      <c r="Y525" s="439"/>
      <c r="Z525" s="437"/>
      <c r="AA525" s="440">
        <v>3</v>
      </c>
      <c r="AB525" s="437"/>
      <c r="AC525" s="437"/>
      <c r="AD525" s="437"/>
      <c r="AE525" s="437"/>
      <c r="AF525" s="437"/>
      <c r="AG525" s="437"/>
      <c r="AH525" s="441"/>
      <c r="AI525" s="439"/>
      <c r="AJ525" s="441"/>
      <c r="AK525" s="440"/>
      <c r="AL525" s="437"/>
      <c r="AM525" s="437"/>
      <c r="AN525" s="437"/>
      <c r="AO525" s="521"/>
      <c r="AP525" s="522"/>
      <c r="AQ525" s="523"/>
    </row>
    <row r="526" spans="1:43" s="524" customFormat="1" ht="56.25" x14ac:dyDescent="0.2">
      <c r="A526" s="503"/>
      <c r="B526" s="503"/>
      <c r="C526" s="503"/>
      <c r="D526" s="503"/>
      <c r="E526" s="504"/>
      <c r="F526" s="505"/>
      <c r="G526" s="505"/>
      <c r="H526" s="505"/>
      <c r="I526" s="505"/>
      <c r="J526" s="505"/>
      <c r="K526" s="505"/>
      <c r="L526" s="505"/>
      <c r="M526" s="505"/>
      <c r="N526" s="505"/>
      <c r="O526" s="507"/>
      <c r="P526" s="437"/>
      <c r="Q526" s="437"/>
      <c r="R526" s="437"/>
      <c r="S526" s="437"/>
      <c r="T526" s="437"/>
      <c r="U526" s="437"/>
      <c r="V526" s="437"/>
      <c r="W526" s="437"/>
      <c r="X526" s="437"/>
      <c r="Y526" s="439"/>
      <c r="Z526" s="437"/>
      <c r="AA526" s="440"/>
      <c r="AB526" s="437"/>
      <c r="AC526" s="437"/>
      <c r="AD526" s="437">
        <v>1</v>
      </c>
      <c r="AE526" s="437">
        <v>52</v>
      </c>
      <c r="AF526" s="443" t="s">
        <v>55</v>
      </c>
      <c r="AG526" s="437" t="s">
        <v>38</v>
      </c>
      <c r="AH526" s="441">
        <v>9</v>
      </c>
      <c r="AI526" s="439"/>
      <c r="AJ526" s="441"/>
      <c r="AK526" s="440">
        <v>9</v>
      </c>
      <c r="AL526" s="437"/>
      <c r="AM526" s="437">
        <v>1</v>
      </c>
      <c r="AN526" s="443" t="s">
        <v>53</v>
      </c>
      <c r="AO526" s="521"/>
      <c r="AP526" s="522">
        <v>31</v>
      </c>
      <c r="AQ526" s="523">
        <v>30</v>
      </c>
    </row>
    <row r="527" spans="1:43" s="487" customFormat="1" ht="22.5" customHeight="1" x14ac:dyDescent="0.55000000000000004">
      <c r="E527" s="488"/>
      <c r="F527" s="489"/>
      <c r="G527" s="489"/>
      <c r="H527" s="489"/>
      <c r="I527" s="489"/>
      <c r="J527" s="489"/>
      <c r="K527" s="489"/>
      <c r="L527" s="489"/>
      <c r="M527" s="489"/>
      <c r="N527" s="489"/>
      <c r="O527" s="490"/>
      <c r="P527" s="345" t="s">
        <v>460</v>
      </c>
      <c r="Q527" s="346"/>
      <c r="R527" s="346"/>
      <c r="S527" s="346"/>
      <c r="T527" s="346"/>
      <c r="U527" s="346"/>
      <c r="V527" s="1012" t="str">
        <f>B536</f>
        <v>นาง</v>
      </c>
      <c r="W527" s="1012"/>
      <c r="X527" s="1013" t="str">
        <f>C536</f>
        <v>แต๋ม</v>
      </c>
      <c r="Y527" s="1013"/>
      <c r="Z527" s="1013" t="str">
        <f>D536</f>
        <v>ทันโคกกรวด</v>
      </c>
      <c r="AA527" s="1013"/>
      <c r="AB527" s="1013"/>
      <c r="AC527" s="1014"/>
      <c r="AD527" s="345" t="s">
        <v>461</v>
      </c>
      <c r="AE527" s="730"/>
      <c r="AF527" s="346"/>
      <c r="AG527" s="745" t="str">
        <f>B536</f>
        <v>นาง</v>
      </c>
      <c r="AH527" s="731" t="str">
        <f>C536</f>
        <v>แต๋ม</v>
      </c>
      <c r="AI527" s="346"/>
      <c r="AJ527" s="346" t="str">
        <f>D536</f>
        <v>ทันโคกกรวด</v>
      </c>
      <c r="AK527" s="346"/>
      <c r="AL527" s="346"/>
      <c r="AM527" s="346"/>
      <c r="AN527" s="347"/>
      <c r="AO527" s="516"/>
      <c r="AP527" s="308"/>
      <c r="AQ527" s="308"/>
    </row>
    <row r="528" spans="1:43" s="487" customFormat="1" ht="22.5" customHeight="1" x14ac:dyDescent="0.55000000000000004">
      <c r="E528" s="488"/>
      <c r="F528" s="489"/>
      <c r="G528" s="489"/>
      <c r="H528" s="489"/>
      <c r="I528" s="489"/>
      <c r="J528" s="489"/>
      <c r="K528" s="489"/>
      <c r="L528" s="489"/>
      <c r="M528" s="489"/>
      <c r="N528" s="489"/>
      <c r="O528" s="490"/>
      <c r="P528" s="307" t="s">
        <v>462</v>
      </c>
      <c r="Q528" s="308"/>
      <c r="R528" s="308"/>
      <c r="S528" s="1007" t="str">
        <f>E536</f>
        <v>25</v>
      </c>
      <c r="T528" s="1008"/>
      <c r="U528" s="310" t="str">
        <f>F536</f>
        <v>หมู่ที่</v>
      </c>
      <c r="V528" s="1009">
        <f>G536</f>
        <v>7</v>
      </c>
      <c r="W528" s="1009"/>
      <c r="X528" s="308"/>
      <c r="Y528" s="311"/>
      <c r="Z528" s="312" t="str">
        <f>H536</f>
        <v>ถนน</v>
      </c>
      <c r="AA528" s="313"/>
      <c r="AB528" s="308"/>
      <c r="AC528" s="309"/>
      <c r="AD528" s="307" t="s">
        <v>462</v>
      </c>
      <c r="AE528" s="728"/>
      <c r="AF528" s="728"/>
      <c r="AG528" s="314" t="str">
        <f>E536</f>
        <v>25</v>
      </c>
      <c r="AH528" s="308"/>
      <c r="AI528" s="315" t="str">
        <f>F536</f>
        <v>หมู่ที่</v>
      </c>
      <c r="AJ528" s="727">
        <f>G536</f>
        <v>7</v>
      </c>
      <c r="AK528" s="308"/>
      <c r="AL528" s="315" t="str">
        <f>H536</f>
        <v>ถนน</v>
      </c>
      <c r="AM528" s="308"/>
      <c r="AN528" s="309"/>
      <c r="AO528" s="516"/>
      <c r="AP528" s="308"/>
      <c r="AQ528" s="308"/>
    </row>
    <row r="529" spans="1:43" s="487" customFormat="1" ht="22.5" customHeight="1" x14ac:dyDescent="0.55000000000000004">
      <c r="E529" s="488"/>
      <c r="F529" s="489"/>
      <c r="G529" s="489"/>
      <c r="H529" s="489"/>
      <c r="I529" s="489"/>
      <c r="J529" s="489"/>
      <c r="K529" s="489"/>
      <c r="L529" s="489"/>
      <c r="M529" s="489"/>
      <c r="N529" s="489"/>
      <c r="O529" s="490"/>
      <c r="P529" s="307" t="s">
        <v>463</v>
      </c>
      <c r="Q529" s="308"/>
      <c r="R529" s="308"/>
      <c r="S529" s="308"/>
      <c r="T529" s="308"/>
      <c r="U529" s="1009" t="str">
        <f>I536</f>
        <v>ตำบลตะขบ</v>
      </c>
      <c r="V529" s="993"/>
      <c r="W529" s="993"/>
      <c r="X529" s="993"/>
      <c r="Y529" s="312"/>
      <c r="Z529" s="315" t="str">
        <f>J536</f>
        <v>อำเภอปักธงชัย</v>
      </c>
      <c r="AA529" s="313"/>
      <c r="AB529" s="308"/>
      <c r="AC529" s="308"/>
      <c r="AD529" s="307" t="s">
        <v>463</v>
      </c>
      <c r="AE529" s="728"/>
      <c r="AF529" s="308"/>
      <c r="AG529" s="308"/>
      <c r="AH529" s="308"/>
      <c r="AI529" s="315" t="str">
        <f>I536</f>
        <v>ตำบลตะขบ</v>
      </c>
      <c r="AJ529" s="308"/>
      <c r="AK529" s="308"/>
      <c r="AL529" s="315" t="str">
        <f>J536</f>
        <v>อำเภอปักธงชัย</v>
      </c>
      <c r="AM529" s="308"/>
      <c r="AN529" s="309"/>
      <c r="AO529" s="516"/>
      <c r="AP529" s="308"/>
      <c r="AQ529" s="308"/>
    </row>
    <row r="530" spans="1:43" s="487" customFormat="1" ht="22.5" customHeight="1" x14ac:dyDescent="0.55000000000000004">
      <c r="E530" s="488"/>
      <c r="F530" s="489"/>
      <c r="G530" s="489"/>
      <c r="H530" s="489"/>
      <c r="I530" s="489"/>
      <c r="J530" s="489"/>
      <c r="K530" s="489"/>
      <c r="L530" s="489"/>
      <c r="M530" s="489"/>
      <c r="N530" s="489"/>
      <c r="O530" s="490"/>
      <c r="P530" s="316" t="str">
        <f>K536</f>
        <v>จังหวัดนครราชสีมา</v>
      </c>
      <c r="Q530" s="317"/>
      <c r="R530" s="317"/>
      <c r="S530" s="317"/>
      <c r="T530" s="317"/>
      <c r="U530" s="317" t="s">
        <v>464</v>
      </c>
      <c r="V530" s="317"/>
      <c r="W530" s="317"/>
      <c r="X530" s="317"/>
      <c r="Y530" s="318"/>
      <c r="Z530" s="317"/>
      <c r="AA530" s="319"/>
      <c r="AB530" s="317"/>
      <c r="AC530" s="317"/>
      <c r="AD530" s="316" t="str">
        <f>K536</f>
        <v>จังหวัดนครราชสีมา</v>
      </c>
      <c r="AE530" s="744"/>
      <c r="AF530" s="317"/>
      <c r="AG530" s="317"/>
      <c r="AH530" s="317"/>
      <c r="AI530" s="317" t="s">
        <v>464</v>
      </c>
      <c r="AJ530" s="317"/>
      <c r="AK530" s="317"/>
      <c r="AL530" s="317"/>
      <c r="AM530" s="317"/>
      <c r="AN530" s="320"/>
      <c r="AO530" s="516"/>
      <c r="AP530" s="317"/>
      <c r="AQ530" s="317"/>
    </row>
    <row r="531" spans="1:43" s="518" customFormat="1" ht="22.5" customHeight="1" x14ac:dyDescent="0.55000000000000004">
      <c r="A531" s="492"/>
      <c r="B531" s="492"/>
      <c r="C531" s="492"/>
      <c r="D531" s="492"/>
      <c r="E531" s="494"/>
      <c r="F531" s="495"/>
      <c r="G531" s="495"/>
      <c r="H531" s="495"/>
      <c r="I531" s="495"/>
      <c r="J531" s="495"/>
      <c r="K531" s="495"/>
      <c r="L531" s="495"/>
      <c r="M531" s="495"/>
      <c r="N531" s="495"/>
      <c r="O531" s="490"/>
      <c r="P531" s="1004" t="s">
        <v>5</v>
      </c>
      <c r="Q531" s="1005"/>
      <c r="R531" s="1005"/>
      <c r="S531" s="1005"/>
      <c r="T531" s="1005"/>
      <c r="U531" s="1005"/>
      <c r="V531" s="1005"/>
      <c r="W531" s="1005"/>
      <c r="X531" s="1005"/>
      <c r="Y531" s="1005"/>
      <c r="Z531" s="1005"/>
      <c r="AA531" s="1005"/>
      <c r="AB531" s="1005"/>
      <c r="AC531" s="1006"/>
      <c r="AD531" s="1004" t="s">
        <v>6</v>
      </c>
      <c r="AE531" s="1005"/>
      <c r="AF531" s="1005"/>
      <c r="AG531" s="1005"/>
      <c r="AH531" s="1005"/>
      <c r="AI531" s="1005"/>
      <c r="AJ531" s="1005"/>
      <c r="AK531" s="1005"/>
      <c r="AL531" s="1005"/>
      <c r="AM531" s="1005"/>
      <c r="AN531" s="1006"/>
      <c r="AO531" s="517"/>
    </row>
    <row r="532" spans="1:43" s="518" customFormat="1" ht="24.75" customHeight="1" x14ac:dyDescent="0.55000000000000004">
      <c r="A532" s="492"/>
      <c r="B532" s="492"/>
      <c r="C532" s="492"/>
      <c r="D532" s="492"/>
      <c r="E532" s="494"/>
      <c r="F532" s="495"/>
      <c r="G532" s="495"/>
      <c r="H532" s="495"/>
      <c r="I532" s="495"/>
      <c r="J532" s="495"/>
      <c r="K532" s="495"/>
      <c r="L532" s="495"/>
      <c r="M532" s="495"/>
      <c r="N532" s="495"/>
      <c r="O532" s="490"/>
      <c r="P532" s="995" t="s">
        <v>7</v>
      </c>
      <c r="Q532" s="995" t="s">
        <v>8</v>
      </c>
      <c r="R532" s="995" t="s">
        <v>9</v>
      </c>
      <c r="S532" s="1010" t="s">
        <v>10</v>
      </c>
      <c r="T532" s="1011"/>
      <c r="U532" s="995" t="s">
        <v>11</v>
      </c>
      <c r="V532" s="1004" t="s">
        <v>12</v>
      </c>
      <c r="W532" s="1005"/>
      <c r="X532" s="1006"/>
      <c r="Y532" s="1004" t="s">
        <v>13</v>
      </c>
      <c r="Z532" s="1005"/>
      <c r="AA532" s="1005"/>
      <c r="AB532" s="1005"/>
      <c r="AC532" s="1006"/>
      <c r="AD532" s="995" t="s">
        <v>7</v>
      </c>
      <c r="AE532" s="995" t="s">
        <v>14</v>
      </c>
      <c r="AF532" s="995" t="s">
        <v>15</v>
      </c>
      <c r="AG532" s="995" t="s">
        <v>16</v>
      </c>
      <c r="AH532" s="1021" t="s">
        <v>17</v>
      </c>
      <c r="AI532" s="1004" t="s">
        <v>18</v>
      </c>
      <c r="AJ532" s="1005"/>
      <c r="AK532" s="1005"/>
      <c r="AL532" s="1006"/>
      <c r="AM532" s="995" t="s">
        <v>19</v>
      </c>
      <c r="AN532" s="995" t="s">
        <v>20</v>
      </c>
      <c r="AO532" s="517"/>
      <c r="AP532" s="1041" t="s">
        <v>19</v>
      </c>
      <c r="AQ532" s="995" t="s">
        <v>19</v>
      </c>
    </row>
    <row r="533" spans="1:43" s="518" customFormat="1" ht="24.75" customHeight="1" x14ac:dyDescent="0.55000000000000004">
      <c r="A533" s="492"/>
      <c r="B533" s="492"/>
      <c r="C533" s="492"/>
      <c r="D533" s="492"/>
      <c r="E533" s="494"/>
      <c r="F533" s="495"/>
      <c r="G533" s="495"/>
      <c r="H533" s="495"/>
      <c r="I533" s="495"/>
      <c r="J533" s="495"/>
      <c r="K533" s="495"/>
      <c r="L533" s="495"/>
      <c r="M533" s="495"/>
      <c r="N533" s="495"/>
      <c r="O533" s="490"/>
      <c r="P533" s="996"/>
      <c r="Q533" s="996"/>
      <c r="R533" s="996"/>
      <c r="S533" s="995" t="s">
        <v>21</v>
      </c>
      <c r="T533" s="995" t="s">
        <v>22</v>
      </c>
      <c r="U533" s="996"/>
      <c r="V533" s="1015" t="s">
        <v>23</v>
      </c>
      <c r="W533" s="1015" t="s">
        <v>24</v>
      </c>
      <c r="X533" s="1015" t="s">
        <v>25</v>
      </c>
      <c r="Y533" s="1018" t="s">
        <v>26</v>
      </c>
      <c r="Z533" s="995" t="s">
        <v>27</v>
      </c>
      <c r="AA533" s="995" t="s">
        <v>28</v>
      </c>
      <c r="AB533" s="995" t="s">
        <v>29</v>
      </c>
      <c r="AC533" s="995" t="s">
        <v>30</v>
      </c>
      <c r="AD533" s="996"/>
      <c r="AE533" s="996"/>
      <c r="AF533" s="996"/>
      <c r="AG533" s="996"/>
      <c r="AH533" s="1022"/>
      <c r="AI533" s="995" t="s">
        <v>31</v>
      </c>
      <c r="AJ533" s="998" t="s">
        <v>27</v>
      </c>
      <c r="AK533" s="1001" t="s">
        <v>28</v>
      </c>
      <c r="AL533" s="995" t="s">
        <v>29</v>
      </c>
      <c r="AM533" s="996"/>
      <c r="AN533" s="996"/>
      <c r="AO533" s="517"/>
      <c r="AP533" s="1042"/>
      <c r="AQ533" s="996"/>
    </row>
    <row r="534" spans="1:43" s="518" customFormat="1" ht="48.75" customHeight="1" x14ac:dyDescent="0.55000000000000004">
      <c r="A534" s="492"/>
      <c r="B534" s="492"/>
      <c r="C534" s="492"/>
      <c r="D534" s="492"/>
      <c r="E534" s="494"/>
      <c r="F534" s="495"/>
      <c r="G534" s="495"/>
      <c r="H534" s="495"/>
      <c r="I534" s="495"/>
      <c r="J534" s="495"/>
      <c r="K534" s="495"/>
      <c r="L534" s="495"/>
      <c r="M534" s="495"/>
      <c r="N534" s="495"/>
      <c r="O534" s="490"/>
      <c r="P534" s="996"/>
      <c r="Q534" s="996"/>
      <c r="R534" s="996"/>
      <c r="S534" s="996"/>
      <c r="T534" s="996"/>
      <c r="U534" s="996"/>
      <c r="V534" s="1016"/>
      <c r="W534" s="1016"/>
      <c r="X534" s="1016"/>
      <c r="Y534" s="1019"/>
      <c r="Z534" s="996"/>
      <c r="AA534" s="996"/>
      <c r="AB534" s="996"/>
      <c r="AC534" s="996"/>
      <c r="AD534" s="996"/>
      <c r="AE534" s="996"/>
      <c r="AF534" s="996"/>
      <c r="AG534" s="996"/>
      <c r="AH534" s="1022"/>
      <c r="AI534" s="996"/>
      <c r="AJ534" s="999"/>
      <c r="AK534" s="1002"/>
      <c r="AL534" s="996"/>
      <c r="AM534" s="996"/>
      <c r="AN534" s="996"/>
      <c r="AO534" s="519"/>
      <c r="AP534" s="1042"/>
      <c r="AQ534" s="996"/>
    </row>
    <row r="535" spans="1:43" s="518" customFormat="1" ht="39" customHeight="1" x14ac:dyDescent="0.35">
      <c r="A535" s="753" t="s">
        <v>465</v>
      </c>
      <c r="B535" s="306" t="s">
        <v>466</v>
      </c>
      <c r="C535" s="749" t="s">
        <v>467</v>
      </c>
      <c r="D535" s="749" t="s">
        <v>468</v>
      </c>
      <c r="E535" s="749" t="s">
        <v>469</v>
      </c>
      <c r="F535" s="749"/>
      <c r="G535" s="749" t="s">
        <v>470</v>
      </c>
      <c r="H535" s="749" t="s">
        <v>471</v>
      </c>
      <c r="I535" s="749" t="s">
        <v>472</v>
      </c>
      <c r="J535" s="749" t="s">
        <v>473</v>
      </c>
      <c r="K535" s="749" t="s">
        <v>474</v>
      </c>
      <c r="L535" s="520" t="s">
        <v>475</v>
      </c>
      <c r="M535" s="9" t="s">
        <v>476</v>
      </c>
      <c r="N535" s="9" t="s">
        <v>477</v>
      </c>
      <c r="O535" s="306" t="s">
        <v>478</v>
      </c>
      <c r="P535" s="996"/>
      <c r="Q535" s="996"/>
      <c r="R535" s="996"/>
      <c r="S535" s="996"/>
      <c r="T535" s="996"/>
      <c r="U535" s="996"/>
      <c r="V535" s="1016"/>
      <c r="W535" s="1016"/>
      <c r="X535" s="1016"/>
      <c r="Y535" s="1019"/>
      <c r="Z535" s="996"/>
      <c r="AA535" s="996"/>
      <c r="AB535" s="996"/>
      <c r="AC535" s="996"/>
      <c r="AD535" s="996"/>
      <c r="AE535" s="996"/>
      <c r="AF535" s="996"/>
      <c r="AG535" s="996"/>
      <c r="AH535" s="1022"/>
      <c r="AI535" s="996"/>
      <c r="AJ535" s="999"/>
      <c r="AK535" s="1002"/>
      <c r="AL535" s="996"/>
      <c r="AM535" s="996"/>
      <c r="AN535" s="996"/>
      <c r="AO535" s="519"/>
      <c r="AP535" s="1042"/>
      <c r="AQ535" s="996"/>
    </row>
    <row r="536" spans="1:43" s="524" customFormat="1" ht="36.75" customHeight="1" x14ac:dyDescent="0.2">
      <c r="A536" s="503"/>
      <c r="B536" s="503" t="s">
        <v>487</v>
      </c>
      <c r="C536" s="503" t="s">
        <v>586</v>
      </c>
      <c r="D536" s="503" t="s">
        <v>587</v>
      </c>
      <c r="E536" s="504" t="s">
        <v>588</v>
      </c>
      <c r="F536" s="505" t="s">
        <v>482</v>
      </c>
      <c r="G536" s="505">
        <v>7</v>
      </c>
      <c r="H536" s="749" t="s">
        <v>471</v>
      </c>
      <c r="I536" s="305" t="s">
        <v>483</v>
      </c>
      <c r="J536" s="305" t="s">
        <v>484</v>
      </c>
      <c r="K536" s="305" t="s">
        <v>485</v>
      </c>
      <c r="L536" s="304">
        <v>30150</v>
      </c>
      <c r="M536" s="505"/>
      <c r="N536" s="505"/>
      <c r="O536" s="507"/>
      <c r="P536" s="437">
        <v>59</v>
      </c>
      <c r="Q536" s="443" t="s">
        <v>104</v>
      </c>
      <c r="R536" s="437"/>
      <c r="S536" s="437"/>
      <c r="T536" s="437"/>
      <c r="U536" s="437" t="s">
        <v>101</v>
      </c>
      <c r="V536" s="437">
        <v>0</v>
      </c>
      <c r="W536" s="437">
        <v>0</v>
      </c>
      <c r="X536" s="437">
        <v>2</v>
      </c>
      <c r="Y536" s="439"/>
      <c r="Z536" s="437"/>
      <c r="AA536" s="440">
        <v>2</v>
      </c>
      <c r="AB536" s="437"/>
      <c r="AC536" s="437"/>
      <c r="AD536" s="437"/>
      <c r="AE536" s="437"/>
      <c r="AF536" s="437"/>
      <c r="AG536" s="437"/>
      <c r="AH536" s="441"/>
      <c r="AI536" s="439"/>
      <c r="AJ536" s="441"/>
      <c r="AK536" s="440"/>
      <c r="AL536" s="437"/>
      <c r="AM536" s="437"/>
      <c r="AN536" s="437"/>
      <c r="AO536" s="521"/>
      <c r="AP536" s="522"/>
      <c r="AQ536" s="523"/>
    </row>
    <row r="537" spans="1:43" s="524" customFormat="1" ht="56.25" x14ac:dyDescent="0.2">
      <c r="A537" s="503"/>
      <c r="B537" s="503"/>
      <c r="C537" s="503"/>
      <c r="D537" s="503"/>
      <c r="E537" s="504"/>
      <c r="F537" s="505"/>
      <c r="G537" s="505"/>
      <c r="H537" s="505"/>
      <c r="I537" s="505"/>
      <c r="J537" s="505"/>
      <c r="K537" s="505"/>
      <c r="L537" s="505"/>
      <c r="M537" s="505"/>
      <c r="N537" s="505"/>
      <c r="O537" s="507"/>
      <c r="P537" s="437"/>
      <c r="Q537" s="437"/>
      <c r="R537" s="437"/>
      <c r="S537" s="437"/>
      <c r="T537" s="437"/>
      <c r="U537" s="437"/>
      <c r="V537" s="437"/>
      <c r="W537" s="437"/>
      <c r="X537" s="437"/>
      <c r="Y537" s="439"/>
      <c r="Z537" s="437"/>
      <c r="AA537" s="440"/>
      <c r="AB537" s="437"/>
      <c r="AC537" s="437"/>
      <c r="AD537" s="437">
        <v>1</v>
      </c>
      <c r="AE537" s="437">
        <v>52</v>
      </c>
      <c r="AF537" s="443" t="s">
        <v>55</v>
      </c>
      <c r="AG537" s="437" t="s">
        <v>35</v>
      </c>
      <c r="AH537" s="441">
        <v>8</v>
      </c>
      <c r="AI537" s="439"/>
      <c r="AJ537" s="441"/>
      <c r="AK537" s="440">
        <v>8</v>
      </c>
      <c r="AL537" s="437"/>
      <c r="AM537" s="437">
        <v>2</v>
      </c>
      <c r="AN537" s="443" t="s">
        <v>53</v>
      </c>
      <c r="AO537" s="521"/>
      <c r="AP537" s="522">
        <v>31</v>
      </c>
      <c r="AQ537" s="523">
        <v>30</v>
      </c>
    </row>
    <row r="538" spans="1:43" s="1" customFormat="1" ht="24" x14ac:dyDescent="0.2">
      <c r="E538" s="304"/>
      <c r="F538" s="305"/>
      <c r="G538" s="305"/>
      <c r="H538" s="305"/>
      <c r="I538" s="305"/>
      <c r="J538" s="305"/>
      <c r="K538" s="305"/>
      <c r="L538" s="305"/>
      <c r="M538" s="304"/>
      <c r="N538" s="305"/>
      <c r="O538" s="306"/>
      <c r="P538" s="345" t="s">
        <v>460</v>
      </c>
      <c r="Q538" s="346"/>
      <c r="R538" s="346"/>
      <c r="S538" s="346"/>
      <c r="T538" s="346"/>
      <c r="U538" s="346"/>
      <c r="V538" s="1012" t="str">
        <f>B547</f>
        <v>นาย</v>
      </c>
      <c r="W538" s="1012"/>
      <c r="X538" s="1013" t="str">
        <f>C547</f>
        <v>มนต์</v>
      </c>
      <c r="Y538" s="1013"/>
      <c r="Z538" s="1013" t="str">
        <f>D547</f>
        <v>แอบสำโรง</v>
      </c>
      <c r="AA538" s="1013"/>
      <c r="AB538" s="1013"/>
      <c r="AC538" s="1014"/>
      <c r="AD538" s="345" t="s">
        <v>461</v>
      </c>
      <c r="AE538" s="730"/>
      <c r="AF538" s="346"/>
      <c r="AG538" s="745" t="str">
        <f>B548</f>
        <v>นางสาว</v>
      </c>
      <c r="AH538" s="731" t="str">
        <f>C548</f>
        <v xml:space="preserve">สายม่าน </v>
      </c>
      <c r="AI538" s="346"/>
      <c r="AJ538" s="346" t="str">
        <f>D547</f>
        <v>แอบสำโรง</v>
      </c>
      <c r="AK538" s="346"/>
      <c r="AL538" s="346"/>
      <c r="AM538" s="346"/>
      <c r="AN538" s="347"/>
      <c r="AO538" s="346"/>
      <c r="AP538" s="346"/>
    </row>
    <row r="539" spans="1:43" s="1" customFormat="1" ht="24" x14ac:dyDescent="0.2">
      <c r="E539" s="304"/>
      <c r="F539" s="305"/>
      <c r="G539" s="305"/>
      <c r="H539" s="305"/>
      <c r="I539" s="305"/>
      <c r="J539" s="305"/>
      <c r="K539" s="305"/>
      <c r="L539" s="305"/>
      <c r="M539" s="304"/>
      <c r="N539" s="305"/>
      <c r="O539" s="306"/>
      <c r="P539" s="307" t="s">
        <v>462</v>
      </c>
      <c r="Q539" s="308"/>
      <c r="R539" s="308"/>
      <c r="S539" s="1007" t="str">
        <f>E547</f>
        <v xml:space="preserve">203 </v>
      </c>
      <c r="T539" s="1008"/>
      <c r="U539" s="310" t="str">
        <f>F547</f>
        <v>หมู่ที่</v>
      </c>
      <c r="V539" s="1009">
        <f>G547</f>
        <v>8</v>
      </c>
      <c r="W539" s="1009"/>
      <c r="X539" s="308"/>
      <c r="Y539" s="311"/>
      <c r="Z539" s="312" t="str">
        <f>H547</f>
        <v>ถนน</v>
      </c>
      <c r="AA539" s="313"/>
      <c r="AB539" s="308"/>
      <c r="AC539" s="309"/>
      <c r="AD539" s="307" t="s">
        <v>462</v>
      </c>
      <c r="AE539" s="728"/>
      <c r="AF539" s="728"/>
      <c r="AG539" s="314" t="s">
        <v>589</v>
      </c>
      <c r="AH539" s="308"/>
      <c r="AI539" s="315" t="str">
        <f>F547</f>
        <v>หมู่ที่</v>
      </c>
      <c r="AJ539" s="727">
        <f>G547</f>
        <v>8</v>
      </c>
      <c r="AK539" s="308"/>
      <c r="AL539" s="315" t="str">
        <f>H547</f>
        <v>ถนน</v>
      </c>
      <c r="AM539" s="308"/>
      <c r="AN539" s="309"/>
      <c r="AO539" s="308"/>
      <c r="AP539" s="308"/>
    </row>
    <row r="540" spans="1:43" s="1" customFormat="1" ht="24" x14ac:dyDescent="0.2">
      <c r="E540" s="304"/>
      <c r="F540" s="305"/>
      <c r="G540" s="305"/>
      <c r="H540" s="305"/>
      <c r="I540" s="305"/>
      <c r="J540" s="305"/>
      <c r="K540" s="305"/>
      <c r="L540" s="305"/>
      <c r="M540" s="304"/>
      <c r="N540" s="305"/>
      <c r="O540" s="306"/>
      <c r="P540" s="307" t="s">
        <v>463</v>
      </c>
      <c r="Q540" s="308"/>
      <c r="R540" s="308"/>
      <c r="S540" s="308"/>
      <c r="T540" s="308"/>
      <c r="U540" s="1009" t="str">
        <f>I547</f>
        <v>ตำบลตะขบ</v>
      </c>
      <c r="V540" s="993"/>
      <c r="W540" s="993"/>
      <c r="X540" s="993"/>
      <c r="Y540" s="312"/>
      <c r="Z540" s="315" t="str">
        <f>J547</f>
        <v>อำเภอปักธงชัย</v>
      </c>
      <c r="AA540" s="313"/>
      <c r="AB540" s="308"/>
      <c r="AC540" s="308"/>
      <c r="AD540" s="307" t="s">
        <v>463</v>
      </c>
      <c r="AE540" s="728"/>
      <c r="AF540" s="308"/>
      <c r="AG540" s="308"/>
      <c r="AH540" s="308"/>
      <c r="AI540" s="315" t="str">
        <f>I547</f>
        <v>ตำบลตะขบ</v>
      </c>
      <c r="AJ540" s="308"/>
      <c r="AK540" s="308"/>
      <c r="AL540" s="315" t="str">
        <f>J547</f>
        <v>อำเภอปักธงชัย</v>
      </c>
      <c r="AM540" s="308"/>
      <c r="AN540" s="309"/>
      <c r="AO540" s="308"/>
      <c r="AP540" s="308"/>
    </row>
    <row r="541" spans="1:43" s="1" customFormat="1" ht="24" x14ac:dyDescent="0.2">
      <c r="E541" s="304"/>
      <c r="F541" s="305"/>
      <c r="G541" s="305"/>
      <c r="H541" s="305"/>
      <c r="I541" s="305"/>
      <c r="J541" s="305"/>
      <c r="K541" s="305"/>
      <c r="L541" s="305"/>
      <c r="M541" s="304"/>
      <c r="N541" s="305"/>
      <c r="O541" s="306"/>
      <c r="P541" s="316" t="str">
        <f>K547</f>
        <v>จังหวัดนครราชสีมา</v>
      </c>
      <c r="Q541" s="317"/>
      <c r="R541" s="317"/>
      <c r="S541" s="317"/>
      <c r="T541" s="317"/>
      <c r="U541" s="317" t="s">
        <v>464</v>
      </c>
      <c r="V541" s="317"/>
      <c r="W541" s="317"/>
      <c r="X541" s="317"/>
      <c r="Y541" s="318"/>
      <c r="Z541" s="317"/>
      <c r="AA541" s="319"/>
      <c r="AB541" s="317"/>
      <c r="AC541" s="317"/>
      <c r="AD541" s="316" t="str">
        <f>K547</f>
        <v>จังหวัดนครราชสีมา</v>
      </c>
      <c r="AE541" s="744"/>
      <c r="AF541" s="317"/>
      <c r="AG541" s="317"/>
      <c r="AH541" s="317"/>
      <c r="AI541" s="317" t="s">
        <v>464</v>
      </c>
      <c r="AJ541" s="317"/>
      <c r="AK541" s="317"/>
      <c r="AL541" s="317"/>
      <c r="AM541" s="317"/>
      <c r="AN541" s="320"/>
      <c r="AO541" s="317"/>
      <c r="AP541" s="317"/>
    </row>
    <row r="542" spans="1:43" s="323" customFormat="1" ht="24" x14ac:dyDescent="0.2">
      <c r="A542" s="753"/>
      <c r="B542" s="753"/>
      <c r="C542" s="753"/>
      <c r="D542" s="753"/>
      <c r="E542" s="9"/>
      <c r="F542" s="321"/>
      <c r="G542" s="321"/>
      <c r="H542" s="321"/>
      <c r="I542" s="321"/>
      <c r="J542" s="321"/>
      <c r="K542" s="321"/>
      <c r="L542" s="321"/>
      <c r="M542" s="9"/>
      <c r="N542" s="321"/>
      <c r="O542" s="306"/>
      <c r="P542" s="1004" t="s">
        <v>5</v>
      </c>
      <c r="Q542" s="1005"/>
      <c r="R542" s="1005"/>
      <c r="S542" s="1005"/>
      <c r="T542" s="1005"/>
      <c r="U542" s="1005"/>
      <c r="V542" s="1005"/>
      <c r="W542" s="1005"/>
      <c r="X542" s="1005"/>
      <c r="Y542" s="1005"/>
      <c r="Z542" s="1005"/>
      <c r="AA542" s="1005"/>
      <c r="AB542" s="1005"/>
      <c r="AC542" s="1006"/>
      <c r="AD542" s="1004" t="s">
        <v>6</v>
      </c>
      <c r="AE542" s="1005"/>
      <c r="AF542" s="1005"/>
      <c r="AG542" s="1005"/>
      <c r="AH542" s="1005"/>
      <c r="AI542" s="1005"/>
      <c r="AJ542" s="1005"/>
      <c r="AK542" s="1005"/>
      <c r="AL542" s="1005"/>
      <c r="AM542" s="1005"/>
      <c r="AN542" s="1006"/>
    </row>
    <row r="543" spans="1:43" s="323" customFormat="1" ht="24" x14ac:dyDescent="0.2">
      <c r="A543" s="753"/>
      <c r="B543" s="753"/>
      <c r="C543" s="753"/>
      <c r="D543" s="753"/>
      <c r="E543" s="9"/>
      <c r="F543" s="321"/>
      <c r="G543" s="321"/>
      <c r="H543" s="321"/>
      <c r="I543" s="321"/>
      <c r="J543" s="321"/>
      <c r="K543" s="321"/>
      <c r="L543" s="321"/>
      <c r="M543" s="9"/>
      <c r="N543" s="321"/>
      <c r="O543" s="306"/>
      <c r="P543" s="995" t="s">
        <v>7</v>
      </c>
      <c r="Q543" s="995" t="s">
        <v>8</v>
      </c>
      <c r="R543" s="995" t="s">
        <v>9</v>
      </c>
      <c r="S543" s="1010" t="s">
        <v>10</v>
      </c>
      <c r="T543" s="1011"/>
      <c r="U543" s="995" t="s">
        <v>11</v>
      </c>
      <c r="V543" s="1004" t="s">
        <v>12</v>
      </c>
      <c r="W543" s="1005"/>
      <c r="X543" s="1006"/>
      <c r="Y543" s="1004" t="s">
        <v>13</v>
      </c>
      <c r="Z543" s="1005"/>
      <c r="AA543" s="1005"/>
      <c r="AB543" s="1005"/>
      <c r="AC543" s="1006"/>
      <c r="AD543" s="995" t="s">
        <v>7</v>
      </c>
      <c r="AE543" s="995" t="s">
        <v>14</v>
      </c>
      <c r="AF543" s="995" t="s">
        <v>15</v>
      </c>
      <c r="AG543" s="995" t="s">
        <v>16</v>
      </c>
      <c r="AH543" s="1021" t="s">
        <v>17</v>
      </c>
      <c r="AI543" s="1004" t="s">
        <v>18</v>
      </c>
      <c r="AJ543" s="1005"/>
      <c r="AK543" s="1005"/>
      <c r="AL543" s="1006"/>
      <c r="AM543" s="995" t="s">
        <v>590</v>
      </c>
      <c r="AN543" s="995" t="s">
        <v>20</v>
      </c>
      <c r="AO543" s="995" t="s">
        <v>590</v>
      </c>
      <c r="AP543" s="995" t="s">
        <v>590</v>
      </c>
    </row>
    <row r="544" spans="1:43" s="323" customFormat="1" ht="24" x14ac:dyDescent="0.2">
      <c r="A544" s="753"/>
      <c r="B544" s="753"/>
      <c r="C544" s="753"/>
      <c r="D544" s="753"/>
      <c r="E544" s="9"/>
      <c r="F544" s="321"/>
      <c r="G544" s="321"/>
      <c r="H544" s="321"/>
      <c r="I544" s="321"/>
      <c r="J544" s="321"/>
      <c r="K544" s="321"/>
      <c r="L544" s="321"/>
      <c r="M544" s="9"/>
      <c r="N544" s="321"/>
      <c r="O544" s="306"/>
      <c r="P544" s="996"/>
      <c r="Q544" s="996"/>
      <c r="R544" s="996"/>
      <c r="S544" s="995" t="s">
        <v>21</v>
      </c>
      <c r="T544" s="995" t="s">
        <v>591</v>
      </c>
      <c r="U544" s="996"/>
      <c r="V544" s="1015" t="s">
        <v>23</v>
      </c>
      <c r="W544" s="1015" t="s">
        <v>24</v>
      </c>
      <c r="X544" s="1015" t="s">
        <v>25</v>
      </c>
      <c r="Y544" s="1018" t="s">
        <v>26</v>
      </c>
      <c r="Z544" s="995" t="s">
        <v>27</v>
      </c>
      <c r="AA544" s="995" t="s">
        <v>28</v>
      </c>
      <c r="AB544" s="995" t="s">
        <v>29</v>
      </c>
      <c r="AC544" s="995" t="s">
        <v>30</v>
      </c>
      <c r="AD544" s="996"/>
      <c r="AE544" s="996"/>
      <c r="AF544" s="996"/>
      <c r="AG544" s="996"/>
      <c r="AH544" s="1022"/>
      <c r="AI544" s="995" t="s">
        <v>31</v>
      </c>
      <c r="AJ544" s="998" t="s">
        <v>27</v>
      </c>
      <c r="AK544" s="1001" t="s">
        <v>28</v>
      </c>
      <c r="AL544" s="995" t="s">
        <v>29</v>
      </c>
      <c r="AM544" s="996"/>
      <c r="AN544" s="996"/>
      <c r="AO544" s="996"/>
      <c r="AP544" s="996"/>
    </row>
    <row r="545" spans="1:42" s="323" customFormat="1" ht="24" x14ac:dyDescent="0.2">
      <c r="A545" s="753"/>
      <c r="B545" s="753"/>
      <c r="C545" s="753"/>
      <c r="D545" s="753"/>
      <c r="E545" s="9"/>
      <c r="F545" s="321"/>
      <c r="G545" s="321"/>
      <c r="H545" s="321"/>
      <c r="I545" s="321"/>
      <c r="J545" s="321"/>
      <c r="K545" s="321"/>
      <c r="L545" s="321"/>
      <c r="M545" s="9"/>
      <c r="N545" s="321"/>
      <c r="O545" s="306"/>
      <c r="P545" s="996"/>
      <c r="Q545" s="996"/>
      <c r="R545" s="996"/>
      <c r="S545" s="996"/>
      <c r="T545" s="996"/>
      <c r="U545" s="996"/>
      <c r="V545" s="1016"/>
      <c r="W545" s="1016"/>
      <c r="X545" s="1016"/>
      <c r="Y545" s="1019"/>
      <c r="Z545" s="996"/>
      <c r="AA545" s="996"/>
      <c r="AB545" s="996"/>
      <c r="AC545" s="996"/>
      <c r="AD545" s="996"/>
      <c r="AE545" s="996"/>
      <c r="AF545" s="996"/>
      <c r="AG545" s="996"/>
      <c r="AH545" s="1022"/>
      <c r="AI545" s="996"/>
      <c r="AJ545" s="999"/>
      <c r="AK545" s="1002"/>
      <c r="AL545" s="996"/>
      <c r="AM545" s="996"/>
      <c r="AN545" s="996"/>
      <c r="AO545" s="996"/>
      <c r="AP545" s="996"/>
    </row>
    <row r="546" spans="1:42" s="323" customFormat="1" ht="54.75" customHeight="1" x14ac:dyDescent="0.2">
      <c r="A546" s="753" t="s">
        <v>465</v>
      </c>
      <c r="B546" s="306" t="s">
        <v>466</v>
      </c>
      <c r="C546" s="749" t="s">
        <v>467</v>
      </c>
      <c r="D546" s="749" t="s">
        <v>468</v>
      </c>
      <c r="E546" s="749" t="s">
        <v>469</v>
      </c>
      <c r="F546" s="749"/>
      <c r="G546" s="749" t="s">
        <v>470</v>
      </c>
      <c r="H546" s="749" t="s">
        <v>471</v>
      </c>
      <c r="I546" s="749" t="s">
        <v>472</v>
      </c>
      <c r="J546" s="749" t="s">
        <v>473</v>
      </c>
      <c r="K546" s="749" t="s">
        <v>474</v>
      </c>
      <c r="L546" s="520" t="s">
        <v>475</v>
      </c>
      <c r="M546" s="9" t="s">
        <v>476</v>
      </c>
      <c r="N546" s="9" t="s">
        <v>477</v>
      </c>
      <c r="O546" s="306" t="s">
        <v>478</v>
      </c>
      <c r="P546" s="997"/>
      <c r="Q546" s="997"/>
      <c r="R546" s="997"/>
      <c r="S546" s="997"/>
      <c r="T546" s="997"/>
      <c r="U546" s="997"/>
      <c r="V546" s="1017"/>
      <c r="W546" s="1017"/>
      <c r="X546" s="1017"/>
      <c r="Y546" s="1020"/>
      <c r="Z546" s="997"/>
      <c r="AA546" s="997"/>
      <c r="AB546" s="997"/>
      <c r="AC546" s="997"/>
      <c r="AD546" s="997"/>
      <c r="AE546" s="997"/>
      <c r="AF546" s="997"/>
      <c r="AG546" s="997"/>
      <c r="AH546" s="1023"/>
      <c r="AI546" s="997"/>
      <c r="AJ546" s="1000"/>
      <c r="AK546" s="1003"/>
      <c r="AL546" s="997"/>
      <c r="AM546" s="997"/>
      <c r="AN546" s="997"/>
      <c r="AO546" s="997"/>
      <c r="AP546" s="997"/>
    </row>
    <row r="547" spans="1:42" s="337" customFormat="1" ht="24" x14ac:dyDescent="0.2">
      <c r="A547" s="324"/>
      <c r="B547" s="324" t="s">
        <v>479</v>
      </c>
      <c r="C547" s="324" t="s">
        <v>592</v>
      </c>
      <c r="D547" s="324" t="s">
        <v>593</v>
      </c>
      <c r="E547" s="325" t="s">
        <v>594</v>
      </c>
      <c r="F547" s="326" t="s">
        <v>482</v>
      </c>
      <c r="G547" s="326">
        <v>8</v>
      </c>
      <c r="H547" s="326" t="s">
        <v>471</v>
      </c>
      <c r="I547" s="305" t="s">
        <v>483</v>
      </c>
      <c r="J547" s="305" t="s">
        <v>484</v>
      </c>
      <c r="K547" s="305" t="s">
        <v>485</v>
      </c>
      <c r="L547" s="304">
        <v>30150</v>
      </c>
      <c r="M547" s="325"/>
      <c r="N547" s="326">
        <v>3301400563153</v>
      </c>
      <c r="O547" s="329"/>
      <c r="P547" s="437">
        <v>60</v>
      </c>
      <c r="Q547" s="437" t="s">
        <v>39</v>
      </c>
      <c r="R547" s="437" t="s">
        <v>105</v>
      </c>
      <c r="S547" s="437"/>
      <c r="T547" s="437"/>
      <c r="U547" s="437" t="s">
        <v>106</v>
      </c>
      <c r="V547" s="437">
        <v>6</v>
      </c>
      <c r="W547" s="437">
        <v>0</v>
      </c>
      <c r="X547" s="440">
        <v>0</v>
      </c>
      <c r="Y547" s="440">
        <v>2383.75</v>
      </c>
      <c r="Z547" s="437"/>
      <c r="AA547" s="439">
        <v>16.25</v>
      </c>
      <c r="AB547" s="440"/>
      <c r="AC547" s="440"/>
      <c r="AD547" s="437"/>
      <c r="AE547" s="437"/>
      <c r="AF547" s="437"/>
      <c r="AG547" s="437"/>
      <c r="AH547" s="441"/>
      <c r="AI547" s="437"/>
      <c r="AJ547" s="441"/>
      <c r="AK547" s="444"/>
      <c r="AL547" s="437"/>
      <c r="AM547" s="437"/>
      <c r="AN547" s="437"/>
      <c r="AO547" s="525"/>
      <c r="AP547" s="525"/>
    </row>
    <row r="548" spans="1:42" s="337" customFormat="1" ht="56.25" x14ac:dyDescent="0.2">
      <c r="A548" s="324"/>
      <c r="B548" s="324" t="s">
        <v>496</v>
      </c>
      <c r="C548" s="324" t="s">
        <v>595</v>
      </c>
      <c r="D548" s="324" t="s">
        <v>596</v>
      </c>
      <c r="E548" s="325">
        <v>195</v>
      </c>
      <c r="F548" s="326" t="s">
        <v>482</v>
      </c>
      <c r="G548" s="326">
        <v>8</v>
      </c>
      <c r="H548" s="326" t="s">
        <v>471</v>
      </c>
      <c r="I548" s="305" t="s">
        <v>483</v>
      </c>
      <c r="J548" s="305" t="s">
        <v>484</v>
      </c>
      <c r="K548" s="305" t="s">
        <v>485</v>
      </c>
      <c r="L548" s="304">
        <v>30150</v>
      </c>
      <c r="M548" s="325"/>
      <c r="N548" s="326"/>
      <c r="O548" s="329"/>
      <c r="P548" s="437"/>
      <c r="Q548" s="437"/>
      <c r="R548" s="437"/>
      <c r="S548" s="437"/>
      <c r="T548" s="437"/>
      <c r="U548" s="437"/>
      <c r="V548" s="437"/>
      <c r="W548" s="437"/>
      <c r="X548" s="440"/>
      <c r="Y548" s="440"/>
      <c r="Z548" s="437"/>
      <c r="AA548" s="439"/>
      <c r="AB548" s="440"/>
      <c r="AC548" s="440"/>
      <c r="AD548" s="437">
        <v>1</v>
      </c>
      <c r="AE548" s="437">
        <v>195</v>
      </c>
      <c r="AF548" s="443" t="s">
        <v>55</v>
      </c>
      <c r="AG548" s="437" t="s">
        <v>56</v>
      </c>
      <c r="AH548" s="441">
        <f>6.5*10</f>
        <v>65</v>
      </c>
      <c r="AI548" s="437"/>
      <c r="AJ548" s="441"/>
      <c r="AK548" s="441">
        <f>6.5*10</f>
        <v>65</v>
      </c>
      <c r="AL548" s="437"/>
      <c r="AM548" s="437">
        <f>AO548+1</f>
        <v>6</v>
      </c>
      <c r="AN548" s="443" t="s">
        <v>53</v>
      </c>
      <c r="AO548" s="525">
        <v>5</v>
      </c>
      <c r="AP548" s="525">
        <v>4</v>
      </c>
    </row>
    <row r="549" spans="1:42" s="337" customFormat="1" ht="24" x14ac:dyDescent="0.2">
      <c r="A549" s="324"/>
      <c r="B549" s="324"/>
      <c r="C549" s="324"/>
      <c r="D549" s="324"/>
      <c r="E549" s="325"/>
      <c r="F549" s="326"/>
      <c r="G549" s="326"/>
      <c r="H549" s="326"/>
      <c r="I549" s="326"/>
      <c r="J549" s="326"/>
      <c r="K549" s="326"/>
      <c r="L549" s="326"/>
      <c r="M549" s="325"/>
      <c r="N549" s="326"/>
      <c r="O549" s="329"/>
      <c r="P549" s="437"/>
      <c r="Q549" s="437"/>
      <c r="R549" s="437"/>
      <c r="S549" s="437"/>
      <c r="T549" s="437"/>
      <c r="U549" s="437"/>
      <c r="V549" s="437"/>
      <c r="W549" s="437"/>
      <c r="X549" s="440"/>
      <c r="Y549" s="440"/>
      <c r="Z549" s="437"/>
      <c r="AA549" s="439"/>
      <c r="AB549" s="440"/>
      <c r="AC549" s="440"/>
      <c r="AD549" s="437"/>
      <c r="AE549" s="437"/>
      <c r="AF549" s="437"/>
      <c r="AG549" s="437"/>
      <c r="AH549" s="441"/>
      <c r="AI549" s="437"/>
      <c r="AJ549" s="441"/>
      <c r="AK549" s="444"/>
      <c r="AL549" s="437"/>
      <c r="AM549" s="437"/>
      <c r="AN549" s="437"/>
      <c r="AO549" s="525"/>
      <c r="AP549" s="525"/>
    </row>
    <row r="550" spans="1:42" s="1" customFormat="1" ht="24" x14ac:dyDescent="0.2">
      <c r="E550" s="304"/>
      <c r="F550" s="305"/>
      <c r="G550" s="305"/>
      <c r="H550" s="305"/>
      <c r="I550" s="305"/>
      <c r="J550" s="305"/>
      <c r="K550" s="305"/>
      <c r="L550" s="305"/>
      <c r="M550" s="304"/>
      <c r="N550" s="305"/>
      <c r="O550" s="306"/>
      <c r="P550" s="345" t="s">
        <v>460</v>
      </c>
      <c r="Q550" s="346"/>
      <c r="R550" s="346"/>
      <c r="S550" s="346"/>
      <c r="T550" s="346"/>
      <c r="U550" s="346"/>
      <c r="V550" s="1012" t="str">
        <f>B559</f>
        <v>นางสาว</v>
      </c>
      <c r="W550" s="1012"/>
      <c r="X550" s="1013" t="str">
        <f>C559</f>
        <v>ชมธนิตา</v>
      </c>
      <c r="Y550" s="1013"/>
      <c r="Z550" s="1013" t="str">
        <f>D559</f>
        <v>พลราษฎร์</v>
      </c>
      <c r="AA550" s="1013"/>
      <c r="AB550" s="1013"/>
      <c r="AC550" s="1014"/>
      <c r="AD550" s="345" t="s">
        <v>461</v>
      </c>
      <c r="AE550" s="730"/>
      <c r="AF550" s="346"/>
      <c r="AG550" s="745" t="str">
        <f>B559</f>
        <v>นางสาว</v>
      </c>
      <c r="AH550" s="731" t="str">
        <f>C559</f>
        <v>ชมธนิตา</v>
      </c>
      <c r="AI550" s="346"/>
      <c r="AJ550" s="346" t="str">
        <f>D559</f>
        <v>พลราษฎร์</v>
      </c>
      <c r="AK550" s="346"/>
      <c r="AL550" s="346"/>
      <c r="AM550" s="346"/>
      <c r="AN550" s="347"/>
      <c r="AO550" s="308"/>
      <c r="AP550" s="308"/>
    </row>
    <row r="551" spans="1:42" s="1" customFormat="1" ht="24" x14ac:dyDescent="0.2">
      <c r="E551" s="304"/>
      <c r="F551" s="305"/>
      <c r="G551" s="305"/>
      <c r="H551" s="305"/>
      <c r="I551" s="305"/>
      <c r="J551" s="305"/>
      <c r="K551" s="305"/>
      <c r="L551" s="305"/>
      <c r="M551" s="304"/>
      <c r="N551" s="305"/>
      <c r="O551" s="306"/>
      <c r="P551" s="307" t="s">
        <v>462</v>
      </c>
      <c r="Q551" s="308"/>
      <c r="R551" s="308"/>
      <c r="S551" s="1007" t="str">
        <f>E559</f>
        <v xml:space="preserve">199 </v>
      </c>
      <c r="T551" s="1008"/>
      <c r="U551" s="310" t="str">
        <f>F559</f>
        <v>หมู่ที่</v>
      </c>
      <c r="V551" s="1009">
        <f>G559</f>
        <v>8</v>
      </c>
      <c r="W551" s="1009"/>
      <c r="X551" s="308"/>
      <c r="Y551" s="311"/>
      <c r="Z551" s="312" t="str">
        <f>H559</f>
        <v>ถนน</v>
      </c>
      <c r="AA551" s="313"/>
      <c r="AB551" s="308"/>
      <c r="AC551" s="309"/>
      <c r="AD551" s="307" t="s">
        <v>462</v>
      </c>
      <c r="AE551" s="728"/>
      <c r="AF551" s="728"/>
      <c r="AG551" s="314" t="str">
        <f>E559</f>
        <v xml:space="preserve">199 </v>
      </c>
      <c r="AH551" s="308"/>
      <c r="AI551" s="315" t="str">
        <f>F559</f>
        <v>หมู่ที่</v>
      </c>
      <c r="AJ551" s="727">
        <f>G559</f>
        <v>8</v>
      </c>
      <c r="AK551" s="308"/>
      <c r="AL551" s="315" t="str">
        <f>H559</f>
        <v>ถนน</v>
      </c>
      <c r="AM551" s="308"/>
      <c r="AN551" s="309"/>
      <c r="AO551" s="308"/>
      <c r="AP551" s="308"/>
    </row>
    <row r="552" spans="1:42" s="1" customFormat="1" ht="24" x14ac:dyDescent="0.2">
      <c r="E552" s="304"/>
      <c r="F552" s="305"/>
      <c r="G552" s="305"/>
      <c r="H552" s="305"/>
      <c r="I552" s="305"/>
      <c r="J552" s="305"/>
      <c r="K552" s="305"/>
      <c r="L552" s="305"/>
      <c r="M552" s="304"/>
      <c r="N552" s="305"/>
      <c r="O552" s="306"/>
      <c r="P552" s="307" t="s">
        <v>463</v>
      </c>
      <c r="Q552" s="308"/>
      <c r="R552" s="308"/>
      <c r="S552" s="308"/>
      <c r="T552" s="308"/>
      <c r="U552" s="1009" t="str">
        <f>I559</f>
        <v>ตำบลตะขบ</v>
      </c>
      <c r="V552" s="993"/>
      <c r="W552" s="993"/>
      <c r="X552" s="993"/>
      <c r="Y552" s="312"/>
      <c r="Z552" s="315" t="str">
        <f>J559</f>
        <v>อำเภอปักธงชัย</v>
      </c>
      <c r="AA552" s="313"/>
      <c r="AB552" s="308"/>
      <c r="AC552" s="308"/>
      <c r="AD552" s="307" t="s">
        <v>463</v>
      </c>
      <c r="AE552" s="728"/>
      <c r="AF552" s="308"/>
      <c r="AG552" s="308"/>
      <c r="AH552" s="308"/>
      <c r="AI552" s="315" t="str">
        <f>I559</f>
        <v>ตำบลตะขบ</v>
      </c>
      <c r="AJ552" s="308"/>
      <c r="AK552" s="308"/>
      <c r="AL552" s="315" t="str">
        <f>J559</f>
        <v>อำเภอปักธงชัย</v>
      </c>
      <c r="AM552" s="308"/>
      <c r="AN552" s="309"/>
      <c r="AO552" s="308"/>
      <c r="AP552" s="308"/>
    </row>
    <row r="553" spans="1:42" s="1" customFormat="1" ht="24" x14ac:dyDescent="0.2">
      <c r="E553" s="304"/>
      <c r="F553" s="305"/>
      <c r="G553" s="305"/>
      <c r="H553" s="305"/>
      <c r="I553" s="305"/>
      <c r="J553" s="305"/>
      <c r="K553" s="305"/>
      <c r="L553" s="305"/>
      <c r="M553" s="304"/>
      <c r="N553" s="305"/>
      <c r="O553" s="306"/>
      <c r="P553" s="316" t="str">
        <f>K559</f>
        <v>จังหวัดนครราชสีมา</v>
      </c>
      <c r="Q553" s="317"/>
      <c r="R553" s="317"/>
      <c r="S553" s="317"/>
      <c r="T553" s="317"/>
      <c r="U553" s="317" t="s">
        <v>464</v>
      </c>
      <c r="V553" s="317"/>
      <c r="W553" s="317"/>
      <c r="X553" s="317"/>
      <c r="Y553" s="318"/>
      <c r="Z553" s="317"/>
      <c r="AA553" s="319"/>
      <c r="AB553" s="317"/>
      <c r="AC553" s="317"/>
      <c r="AD553" s="316" t="str">
        <f>K559</f>
        <v>จังหวัดนครราชสีมา</v>
      </c>
      <c r="AE553" s="744"/>
      <c r="AF553" s="317"/>
      <c r="AG553" s="317"/>
      <c r="AH553" s="317"/>
      <c r="AI553" s="317" t="s">
        <v>464</v>
      </c>
      <c r="AJ553" s="317"/>
      <c r="AK553" s="317"/>
      <c r="AL553" s="317"/>
      <c r="AM553" s="317"/>
      <c r="AN553" s="320"/>
      <c r="AO553" s="317"/>
      <c r="AP553" s="317"/>
    </row>
    <row r="554" spans="1:42" s="323" customFormat="1" ht="24" x14ac:dyDescent="0.2">
      <c r="A554" s="753"/>
      <c r="B554" s="753"/>
      <c r="C554" s="753"/>
      <c r="D554" s="753"/>
      <c r="E554" s="9"/>
      <c r="F554" s="321"/>
      <c r="G554" s="321"/>
      <c r="H554" s="321"/>
      <c r="I554" s="321"/>
      <c r="J554" s="321"/>
      <c r="K554" s="321"/>
      <c r="L554" s="321"/>
      <c r="M554" s="9"/>
      <c r="N554" s="321"/>
      <c r="O554" s="306"/>
      <c r="P554" s="1004" t="s">
        <v>5</v>
      </c>
      <c r="Q554" s="1005"/>
      <c r="R554" s="1005"/>
      <c r="S554" s="1005"/>
      <c r="T554" s="1005"/>
      <c r="U554" s="1005"/>
      <c r="V554" s="1005"/>
      <c r="W554" s="1005"/>
      <c r="X554" s="1005"/>
      <c r="Y554" s="1005"/>
      <c r="Z554" s="1005"/>
      <c r="AA554" s="1005"/>
      <c r="AB554" s="1005"/>
      <c r="AC554" s="1006"/>
      <c r="AD554" s="1004" t="s">
        <v>6</v>
      </c>
      <c r="AE554" s="1005"/>
      <c r="AF554" s="1005"/>
      <c r="AG554" s="1005"/>
      <c r="AH554" s="1005"/>
      <c r="AI554" s="1005"/>
      <c r="AJ554" s="1005"/>
      <c r="AK554" s="1005"/>
      <c r="AL554" s="1005"/>
      <c r="AM554" s="1005"/>
      <c r="AN554" s="1006"/>
    </row>
    <row r="555" spans="1:42" s="323" customFormat="1" ht="35.25" customHeight="1" x14ac:dyDescent="0.2">
      <c r="A555" s="753"/>
      <c r="B555" s="753"/>
      <c r="C555" s="753"/>
      <c r="D555" s="753"/>
      <c r="E555" s="9"/>
      <c r="F555" s="321"/>
      <c r="G555" s="321"/>
      <c r="H555" s="321"/>
      <c r="I555" s="321"/>
      <c r="J555" s="321"/>
      <c r="K555" s="321"/>
      <c r="L555" s="321"/>
      <c r="M555" s="9"/>
      <c r="N555" s="321"/>
      <c r="O555" s="306"/>
      <c r="P555" s="995" t="s">
        <v>7</v>
      </c>
      <c r="Q555" s="995" t="s">
        <v>8</v>
      </c>
      <c r="R555" s="995" t="s">
        <v>9</v>
      </c>
      <c r="S555" s="1010" t="s">
        <v>10</v>
      </c>
      <c r="T555" s="1011"/>
      <c r="U555" s="995" t="s">
        <v>11</v>
      </c>
      <c r="V555" s="1004" t="s">
        <v>12</v>
      </c>
      <c r="W555" s="1005"/>
      <c r="X555" s="1006"/>
      <c r="Y555" s="1004" t="s">
        <v>13</v>
      </c>
      <c r="Z555" s="1005"/>
      <c r="AA555" s="1005"/>
      <c r="AB555" s="1005"/>
      <c r="AC555" s="1006"/>
      <c r="AD555" s="995" t="s">
        <v>7</v>
      </c>
      <c r="AE555" s="995" t="s">
        <v>14</v>
      </c>
      <c r="AF555" s="995" t="s">
        <v>15</v>
      </c>
      <c r="AG555" s="995" t="s">
        <v>16</v>
      </c>
      <c r="AH555" s="1021" t="s">
        <v>17</v>
      </c>
      <c r="AI555" s="1004" t="s">
        <v>18</v>
      </c>
      <c r="AJ555" s="1005"/>
      <c r="AK555" s="1005"/>
      <c r="AL555" s="1006"/>
      <c r="AM555" s="995" t="s">
        <v>590</v>
      </c>
      <c r="AN555" s="995" t="s">
        <v>20</v>
      </c>
      <c r="AO555" s="995" t="s">
        <v>590</v>
      </c>
      <c r="AP555" s="995" t="s">
        <v>590</v>
      </c>
    </row>
    <row r="556" spans="1:42" s="323" customFormat="1" ht="24" x14ac:dyDescent="0.2">
      <c r="A556" s="753"/>
      <c r="B556" s="753"/>
      <c r="C556" s="753"/>
      <c r="D556" s="753"/>
      <c r="E556" s="9"/>
      <c r="F556" s="321"/>
      <c r="G556" s="321"/>
      <c r="H556" s="321"/>
      <c r="I556" s="321"/>
      <c r="J556" s="321"/>
      <c r="K556" s="321"/>
      <c r="L556" s="321"/>
      <c r="M556" s="9"/>
      <c r="N556" s="321"/>
      <c r="O556" s="306"/>
      <c r="P556" s="996"/>
      <c r="Q556" s="996"/>
      <c r="R556" s="996"/>
      <c r="S556" s="995" t="s">
        <v>21</v>
      </c>
      <c r="T556" s="995" t="s">
        <v>22</v>
      </c>
      <c r="U556" s="996"/>
      <c r="V556" s="1015" t="s">
        <v>23</v>
      </c>
      <c r="W556" s="1015" t="s">
        <v>24</v>
      </c>
      <c r="X556" s="1015" t="s">
        <v>25</v>
      </c>
      <c r="Y556" s="1018" t="s">
        <v>26</v>
      </c>
      <c r="Z556" s="995" t="s">
        <v>27</v>
      </c>
      <c r="AA556" s="995" t="s">
        <v>28</v>
      </c>
      <c r="AB556" s="995" t="s">
        <v>29</v>
      </c>
      <c r="AC556" s="995" t="s">
        <v>30</v>
      </c>
      <c r="AD556" s="996"/>
      <c r="AE556" s="996"/>
      <c r="AF556" s="996"/>
      <c r="AG556" s="996"/>
      <c r="AH556" s="1022"/>
      <c r="AI556" s="995" t="s">
        <v>31</v>
      </c>
      <c r="AJ556" s="998" t="s">
        <v>27</v>
      </c>
      <c r="AK556" s="1001" t="s">
        <v>28</v>
      </c>
      <c r="AL556" s="995" t="s">
        <v>29</v>
      </c>
      <c r="AM556" s="996"/>
      <c r="AN556" s="996"/>
      <c r="AO556" s="996"/>
      <c r="AP556" s="996"/>
    </row>
    <row r="557" spans="1:42" s="323" customFormat="1" ht="24" x14ac:dyDescent="0.2">
      <c r="A557" s="753"/>
      <c r="B557" s="753"/>
      <c r="C557" s="753"/>
      <c r="D557" s="753"/>
      <c r="E557" s="9"/>
      <c r="F557" s="321"/>
      <c r="G557" s="321"/>
      <c r="H557" s="321"/>
      <c r="I557" s="321"/>
      <c r="J557" s="321"/>
      <c r="K557" s="321"/>
      <c r="L557" s="321"/>
      <c r="M557" s="9"/>
      <c r="N557" s="321"/>
      <c r="O557" s="306"/>
      <c r="P557" s="996"/>
      <c r="Q557" s="996"/>
      <c r="R557" s="996"/>
      <c r="S557" s="996"/>
      <c r="T557" s="996"/>
      <c r="U557" s="996"/>
      <c r="V557" s="1016"/>
      <c r="W557" s="1016"/>
      <c r="X557" s="1016"/>
      <c r="Y557" s="1019"/>
      <c r="Z557" s="996"/>
      <c r="AA557" s="996"/>
      <c r="AB557" s="996"/>
      <c r="AC557" s="996"/>
      <c r="AD557" s="996"/>
      <c r="AE557" s="996"/>
      <c r="AF557" s="996"/>
      <c r="AG557" s="996"/>
      <c r="AH557" s="1022"/>
      <c r="AI557" s="996"/>
      <c r="AJ557" s="999"/>
      <c r="AK557" s="1002"/>
      <c r="AL557" s="996"/>
      <c r="AM557" s="996"/>
      <c r="AN557" s="996"/>
      <c r="AO557" s="996"/>
      <c r="AP557" s="996"/>
    </row>
    <row r="558" spans="1:42" s="323" customFormat="1" ht="45" customHeight="1" x14ac:dyDescent="0.2">
      <c r="A558" s="753" t="s">
        <v>465</v>
      </c>
      <c r="B558" s="306" t="s">
        <v>466</v>
      </c>
      <c r="C558" s="749" t="s">
        <v>467</v>
      </c>
      <c r="D558" s="749" t="s">
        <v>468</v>
      </c>
      <c r="E558" s="749" t="s">
        <v>469</v>
      </c>
      <c r="F558" s="749"/>
      <c r="G558" s="749" t="s">
        <v>470</v>
      </c>
      <c r="H558" s="749" t="s">
        <v>471</v>
      </c>
      <c r="I558" s="749" t="s">
        <v>472</v>
      </c>
      <c r="J558" s="749" t="s">
        <v>473</v>
      </c>
      <c r="K558" s="749" t="s">
        <v>474</v>
      </c>
      <c r="L558" s="520" t="s">
        <v>475</v>
      </c>
      <c r="M558" s="9" t="s">
        <v>476</v>
      </c>
      <c r="N558" s="9" t="s">
        <v>477</v>
      </c>
      <c r="O558" s="306" t="s">
        <v>478</v>
      </c>
      <c r="P558" s="997"/>
      <c r="Q558" s="997"/>
      <c r="R558" s="997"/>
      <c r="S558" s="997"/>
      <c r="T558" s="997"/>
      <c r="U558" s="997"/>
      <c r="V558" s="1017"/>
      <c r="W558" s="1017"/>
      <c r="X558" s="1017"/>
      <c r="Y558" s="1020"/>
      <c r="Z558" s="997"/>
      <c r="AA558" s="997"/>
      <c r="AB558" s="997"/>
      <c r="AC558" s="997"/>
      <c r="AD558" s="997"/>
      <c r="AE558" s="997"/>
      <c r="AF558" s="997"/>
      <c r="AG558" s="997"/>
      <c r="AH558" s="1023"/>
      <c r="AI558" s="997"/>
      <c r="AJ558" s="1000"/>
      <c r="AK558" s="1003"/>
      <c r="AL558" s="997"/>
      <c r="AM558" s="997"/>
      <c r="AN558" s="997"/>
      <c r="AO558" s="997"/>
      <c r="AP558" s="997"/>
    </row>
    <row r="559" spans="1:42" s="527" customFormat="1" ht="24" x14ac:dyDescent="0.2">
      <c r="A559" s="324"/>
      <c r="B559" s="324" t="s">
        <v>496</v>
      </c>
      <c r="C559" s="324" t="s">
        <v>597</v>
      </c>
      <c r="D559" s="324" t="s">
        <v>598</v>
      </c>
      <c r="E559" s="325" t="s">
        <v>599</v>
      </c>
      <c r="F559" s="326" t="s">
        <v>482</v>
      </c>
      <c r="G559" s="326">
        <v>8</v>
      </c>
      <c r="H559" s="326" t="s">
        <v>471</v>
      </c>
      <c r="I559" s="305" t="s">
        <v>483</v>
      </c>
      <c r="J559" s="305" t="s">
        <v>484</v>
      </c>
      <c r="K559" s="305" t="s">
        <v>485</v>
      </c>
      <c r="L559" s="304">
        <v>30150</v>
      </c>
      <c r="M559" s="304">
        <v>30150</v>
      </c>
      <c r="N559" s="326">
        <v>5100999079620</v>
      </c>
      <c r="O559" s="329"/>
      <c r="P559" s="437">
        <v>61</v>
      </c>
      <c r="Q559" s="437" t="s">
        <v>39</v>
      </c>
      <c r="R559" s="437" t="s">
        <v>107</v>
      </c>
      <c r="S559" s="437"/>
      <c r="T559" s="437"/>
      <c r="U559" s="437" t="s">
        <v>106</v>
      </c>
      <c r="V559" s="437">
        <v>2</v>
      </c>
      <c r="W559" s="437">
        <v>0</v>
      </c>
      <c r="X559" s="440">
        <v>0</v>
      </c>
      <c r="Y559" s="440">
        <v>763.5</v>
      </c>
      <c r="Z559" s="437">
        <v>8.25</v>
      </c>
      <c r="AA559" s="439">
        <v>28.25</v>
      </c>
      <c r="AB559" s="440"/>
      <c r="AC559" s="440"/>
      <c r="AD559" s="437"/>
      <c r="AE559" s="437"/>
      <c r="AF559" s="437"/>
      <c r="AG559" s="437"/>
      <c r="AH559" s="441"/>
      <c r="AI559" s="437"/>
      <c r="AJ559" s="441"/>
      <c r="AK559" s="444"/>
      <c r="AL559" s="437"/>
      <c r="AM559" s="437"/>
      <c r="AN559" s="437"/>
      <c r="AO559" s="526"/>
      <c r="AP559" s="526"/>
    </row>
    <row r="560" spans="1:42" s="528" customFormat="1" ht="48.75" customHeight="1" x14ac:dyDescent="0.2">
      <c r="A560" s="324"/>
      <c r="B560" s="324"/>
      <c r="C560" s="324"/>
      <c r="D560" s="324"/>
      <c r="E560" s="325"/>
      <c r="F560" s="326"/>
      <c r="G560" s="326"/>
      <c r="H560" s="326"/>
      <c r="I560" s="326"/>
      <c r="J560" s="326"/>
      <c r="K560" s="326"/>
      <c r="L560" s="326"/>
      <c r="M560" s="325"/>
      <c r="N560" s="326"/>
      <c r="O560" s="329"/>
      <c r="P560" s="437"/>
      <c r="Q560" s="437"/>
      <c r="R560" s="437"/>
      <c r="S560" s="437"/>
      <c r="T560" s="437"/>
      <c r="U560" s="437"/>
      <c r="V560" s="437"/>
      <c r="W560" s="437"/>
      <c r="X560" s="440"/>
      <c r="Y560" s="440"/>
      <c r="Z560" s="437"/>
      <c r="AA560" s="439"/>
      <c r="AB560" s="440"/>
      <c r="AC560" s="440"/>
      <c r="AD560" s="437">
        <v>1</v>
      </c>
      <c r="AE560" s="437">
        <v>199</v>
      </c>
      <c r="AF560" s="443" t="s">
        <v>52</v>
      </c>
      <c r="AG560" s="437" t="s">
        <v>35</v>
      </c>
      <c r="AH560" s="441">
        <v>33</v>
      </c>
      <c r="AI560" s="437"/>
      <c r="AJ560" s="441">
        <v>33</v>
      </c>
      <c r="AK560" s="441"/>
      <c r="AL560" s="437"/>
      <c r="AM560" s="437">
        <f>AO560+1</f>
        <v>8</v>
      </c>
      <c r="AN560" s="443" t="s">
        <v>108</v>
      </c>
      <c r="AO560" s="525">
        <v>7</v>
      </c>
      <c r="AP560" s="525">
        <v>6</v>
      </c>
    </row>
    <row r="561" spans="1:42" s="528" customFormat="1" ht="37.5" x14ac:dyDescent="0.2">
      <c r="A561" s="324"/>
      <c r="B561" s="324"/>
      <c r="C561" s="324"/>
      <c r="D561" s="324"/>
      <c r="E561" s="325"/>
      <c r="F561" s="326"/>
      <c r="G561" s="326"/>
      <c r="H561" s="326"/>
      <c r="I561" s="326"/>
      <c r="J561" s="326"/>
      <c r="K561" s="326"/>
      <c r="L561" s="326"/>
      <c r="M561" s="325"/>
      <c r="N561" s="326"/>
      <c r="O561" s="329"/>
      <c r="P561" s="437"/>
      <c r="Q561" s="437"/>
      <c r="R561" s="437"/>
      <c r="S561" s="437"/>
      <c r="T561" s="437"/>
      <c r="U561" s="437"/>
      <c r="V561" s="437"/>
      <c r="W561" s="437"/>
      <c r="X561" s="440"/>
      <c r="Y561" s="440"/>
      <c r="Z561" s="437"/>
      <c r="AA561" s="439"/>
      <c r="AB561" s="440"/>
      <c r="AC561" s="440"/>
      <c r="AD561" s="437">
        <v>2</v>
      </c>
      <c r="AE561" s="437" t="s">
        <v>109</v>
      </c>
      <c r="AF561" s="443" t="s">
        <v>52</v>
      </c>
      <c r="AG561" s="437" t="s">
        <v>35</v>
      </c>
      <c r="AH561" s="441">
        <v>33</v>
      </c>
      <c r="AI561" s="437"/>
      <c r="AJ561" s="441"/>
      <c r="AK561" s="441">
        <v>33</v>
      </c>
      <c r="AL561" s="437"/>
      <c r="AM561" s="437">
        <f>AO561+1</f>
        <v>8</v>
      </c>
      <c r="AN561" s="437" t="s">
        <v>79</v>
      </c>
      <c r="AO561" s="525">
        <v>7</v>
      </c>
      <c r="AP561" s="525">
        <v>6</v>
      </c>
    </row>
    <row r="562" spans="1:42" s="528" customFormat="1" ht="35.25" customHeight="1" x14ac:dyDescent="0.2">
      <c r="A562" s="324"/>
      <c r="B562" s="324"/>
      <c r="C562" s="326"/>
      <c r="D562" s="326"/>
      <c r="E562" s="325"/>
      <c r="F562" s="326"/>
      <c r="G562" s="326"/>
      <c r="H562" s="326"/>
      <c r="I562" s="326"/>
      <c r="J562" s="326"/>
      <c r="K562" s="326"/>
      <c r="L562" s="326"/>
      <c r="M562" s="325"/>
      <c r="N562" s="326"/>
      <c r="O562" s="329"/>
      <c r="P562" s="437"/>
      <c r="Q562" s="437"/>
      <c r="R562" s="437"/>
      <c r="S562" s="437"/>
      <c r="T562" s="437"/>
      <c r="U562" s="437"/>
      <c r="V562" s="437"/>
      <c r="W562" s="437"/>
      <c r="X562" s="440"/>
      <c r="Y562" s="440"/>
      <c r="Z562" s="437"/>
      <c r="AA562" s="439"/>
      <c r="AB562" s="440"/>
      <c r="AC562" s="440"/>
      <c r="AD562" s="437">
        <v>3</v>
      </c>
      <c r="AE562" s="437" t="s">
        <v>110</v>
      </c>
      <c r="AF562" s="443" t="s">
        <v>52</v>
      </c>
      <c r="AG562" s="437" t="s">
        <v>35</v>
      </c>
      <c r="AH562" s="441">
        <v>32.5</v>
      </c>
      <c r="AI562" s="437"/>
      <c r="AJ562" s="441"/>
      <c r="AK562" s="441">
        <v>32.5</v>
      </c>
      <c r="AL562" s="437"/>
      <c r="AM562" s="437">
        <f>AO562+1</f>
        <v>8</v>
      </c>
      <c r="AN562" s="437" t="s">
        <v>79</v>
      </c>
      <c r="AO562" s="525">
        <v>7</v>
      </c>
      <c r="AP562" s="525">
        <v>6</v>
      </c>
    </row>
    <row r="563" spans="1:42" s="528" customFormat="1" ht="34.5" customHeight="1" x14ac:dyDescent="0.2">
      <c r="A563" s="324"/>
      <c r="B563" s="324"/>
      <c r="C563" s="326"/>
      <c r="D563" s="326"/>
      <c r="E563" s="325"/>
      <c r="F563" s="326"/>
      <c r="G563" s="326"/>
      <c r="H563" s="326"/>
      <c r="I563" s="326"/>
      <c r="J563" s="326"/>
      <c r="K563" s="326"/>
      <c r="L563" s="326"/>
      <c r="M563" s="325"/>
      <c r="N563" s="326"/>
      <c r="O563" s="329"/>
      <c r="P563" s="437"/>
      <c r="Q563" s="437"/>
      <c r="R563" s="437"/>
      <c r="S563" s="437"/>
      <c r="T563" s="437"/>
      <c r="U563" s="437"/>
      <c r="V563" s="437"/>
      <c r="W563" s="437"/>
      <c r="X563" s="440"/>
      <c r="Y563" s="440"/>
      <c r="Z563" s="437"/>
      <c r="AA563" s="439"/>
      <c r="AB563" s="440"/>
      <c r="AC563" s="440"/>
      <c r="AD563" s="437">
        <v>4</v>
      </c>
      <c r="AE563" s="437" t="s">
        <v>111</v>
      </c>
      <c r="AF563" s="443" t="s">
        <v>52</v>
      </c>
      <c r="AG563" s="437" t="s">
        <v>35</v>
      </c>
      <c r="AH563" s="441">
        <v>32.5</v>
      </c>
      <c r="AI563" s="437"/>
      <c r="AJ563" s="441"/>
      <c r="AK563" s="441">
        <v>32.5</v>
      </c>
      <c r="AL563" s="437"/>
      <c r="AM563" s="437">
        <f>AO563+1</f>
        <v>8</v>
      </c>
      <c r="AN563" s="437" t="s">
        <v>79</v>
      </c>
      <c r="AO563" s="525">
        <v>7</v>
      </c>
      <c r="AP563" s="525">
        <v>6</v>
      </c>
    </row>
    <row r="564" spans="1:42" s="530" customFormat="1" ht="34.5" customHeight="1" x14ac:dyDescent="0.2">
      <c r="A564" s="324"/>
      <c r="B564" s="324"/>
      <c r="C564" s="324"/>
      <c r="D564" s="324"/>
      <c r="E564" s="325"/>
      <c r="F564" s="326"/>
      <c r="G564" s="326"/>
      <c r="H564" s="326"/>
      <c r="I564" s="326"/>
      <c r="J564" s="326"/>
      <c r="K564" s="326"/>
      <c r="L564" s="326"/>
      <c r="M564" s="325"/>
      <c r="N564" s="326"/>
      <c r="O564" s="329"/>
      <c r="P564" s="437"/>
      <c r="Q564" s="437"/>
      <c r="R564" s="437"/>
      <c r="S564" s="437"/>
      <c r="T564" s="437"/>
      <c r="U564" s="437"/>
      <c r="V564" s="437"/>
      <c r="W564" s="437"/>
      <c r="X564" s="440"/>
      <c r="Y564" s="440"/>
      <c r="Z564" s="437"/>
      <c r="AA564" s="439"/>
      <c r="AB564" s="440"/>
      <c r="AC564" s="440"/>
      <c r="AD564" s="437">
        <v>5</v>
      </c>
      <c r="AE564" s="437" t="s">
        <v>112</v>
      </c>
      <c r="AF564" s="443" t="s">
        <v>52</v>
      </c>
      <c r="AG564" s="437" t="s">
        <v>35</v>
      </c>
      <c r="AH564" s="441">
        <v>15</v>
      </c>
      <c r="AI564" s="437"/>
      <c r="AJ564" s="441"/>
      <c r="AK564" s="441">
        <v>15</v>
      </c>
      <c r="AL564" s="437"/>
      <c r="AM564" s="437">
        <f>AO564+1</f>
        <v>8</v>
      </c>
      <c r="AN564" s="437" t="s">
        <v>79</v>
      </c>
      <c r="AO564" s="529">
        <v>7</v>
      </c>
      <c r="AP564" s="525">
        <v>6</v>
      </c>
    </row>
    <row r="565" spans="1:42" s="337" customFormat="1" ht="24" x14ac:dyDescent="0.2">
      <c r="A565" s="324"/>
      <c r="B565" s="324"/>
      <c r="C565" s="324"/>
      <c r="D565" s="324"/>
      <c r="E565" s="325"/>
      <c r="F565" s="326"/>
      <c r="G565" s="326"/>
      <c r="H565" s="326"/>
      <c r="I565" s="326"/>
      <c r="J565" s="326"/>
      <c r="K565" s="326"/>
      <c r="L565" s="326"/>
      <c r="M565" s="325"/>
      <c r="N565" s="326"/>
      <c r="O565" s="329"/>
      <c r="P565" s="531"/>
      <c r="Q565" s="531"/>
      <c r="R565" s="531"/>
      <c r="S565" s="531"/>
      <c r="T565" s="531"/>
      <c r="U565" s="531"/>
      <c r="V565" s="531"/>
      <c r="W565" s="531"/>
      <c r="X565" s="532"/>
      <c r="Y565" s="532"/>
      <c r="Z565" s="531"/>
      <c r="AA565" s="533"/>
      <c r="AB565" s="532"/>
      <c r="AC565" s="484"/>
      <c r="AD565" s="531"/>
      <c r="AE565" s="531"/>
      <c r="AF565" s="531"/>
      <c r="AG565" s="531"/>
      <c r="AH565" s="534"/>
      <c r="AI565" s="531"/>
      <c r="AJ565" s="534"/>
      <c r="AK565" s="535"/>
      <c r="AL565" s="531"/>
      <c r="AM565" s="531"/>
      <c r="AN565" s="483"/>
      <c r="AO565" s="536"/>
      <c r="AP565" s="536"/>
    </row>
    <row r="566" spans="1:42" s="1" customFormat="1" ht="24" x14ac:dyDescent="0.2">
      <c r="E566" s="304"/>
      <c r="F566" s="305"/>
      <c r="G566" s="305"/>
      <c r="H566" s="305"/>
      <c r="I566" s="305"/>
      <c r="J566" s="305"/>
      <c r="K566" s="305"/>
      <c r="L566" s="305"/>
      <c r="M566" s="304"/>
      <c r="N566" s="305"/>
      <c r="O566" s="306"/>
      <c r="P566" s="345" t="s">
        <v>460</v>
      </c>
      <c r="Q566" s="346"/>
      <c r="R566" s="346"/>
      <c r="S566" s="346"/>
      <c r="T566" s="346"/>
      <c r="U566" s="346"/>
      <c r="V566" s="1012" t="str">
        <f>B575</f>
        <v>นาง</v>
      </c>
      <c r="W566" s="1012"/>
      <c r="X566" s="1013" t="str">
        <f>C575</f>
        <v xml:space="preserve">แก้ว  </v>
      </c>
      <c r="Y566" s="1013"/>
      <c r="Z566" s="1013" t="str">
        <f>D575</f>
        <v>นอสูงเนิน</v>
      </c>
      <c r="AA566" s="1013"/>
      <c r="AB566" s="1013"/>
      <c r="AC566" s="1014"/>
      <c r="AD566" s="345" t="s">
        <v>461</v>
      </c>
      <c r="AE566" s="730"/>
      <c r="AF566" s="346"/>
      <c r="AG566" s="745" t="str">
        <f>B575</f>
        <v>นาง</v>
      </c>
      <c r="AH566" s="731" t="str">
        <f>C575</f>
        <v xml:space="preserve">แก้ว  </v>
      </c>
      <c r="AI566" s="346"/>
      <c r="AJ566" s="346" t="str">
        <f>D575</f>
        <v>นอสูงเนิน</v>
      </c>
      <c r="AK566" s="346"/>
      <c r="AL566" s="346"/>
      <c r="AM566" s="346"/>
      <c r="AN566" s="347"/>
      <c r="AO566" s="308"/>
      <c r="AP566" s="308"/>
    </row>
    <row r="567" spans="1:42" s="1" customFormat="1" ht="24" x14ac:dyDescent="0.2">
      <c r="E567" s="304"/>
      <c r="F567" s="305"/>
      <c r="G567" s="305"/>
      <c r="H567" s="305"/>
      <c r="I567" s="305"/>
      <c r="J567" s="305"/>
      <c r="K567" s="305"/>
      <c r="L567" s="305"/>
      <c r="M567" s="304"/>
      <c r="N567" s="305"/>
      <c r="O567" s="306"/>
      <c r="P567" s="307" t="s">
        <v>462</v>
      </c>
      <c r="Q567" s="308"/>
      <c r="R567" s="308"/>
      <c r="S567" s="1007">
        <f>E575</f>
        <v>107</v>
      </c>
      <c r="T567" s="1008"/>
      <c r="U567" s="310" t="str">
        <f>F575</f>
        <v>หมู่ที่</v>
      </c>
      <c r="V567" s="1009">
        <f>G575</f>
        <v>8</v>
      </c>
      <c r="W567" s="1009"/>
      <c r="X567" s="308"/>
      <c r="Y567" s="311"/>
      <c r="Z567" s="312" t="str">
        <f>H575</f>
        <v>ถนน</v>
      </c>
      <c r="AA567" s="313"/>
      <c r="AB567" s="308"/>
      <c r="AC567" s="309"/>
      <c r="AD567" s="307" t="s">
        <v>462</v>
      </c>
      <c r="AE567" s="728"/>
      <c r="AF567" s="728"/>
      <c r="AG567" s="314">
        <f>E575</f>
        <v>107</v>
      </c>
      <c r="AH567" s="308"/>
      <c r="AI567" s="315" t="str">
        <f>F575</f>
        <v>หมู่ที่</v>
      </c>
      <c r="AJ567" s="727">
        <f>G575</f>
        <v>8</v>
      </c>
      <c r="AK567" s="308"/>
      <c r="AL567" s="315" t="str">
        <f>H575</f>
        <v>ถนน</v>
      </c>
      <c r="AM567" s="308"/>
      <c r="AN567" s="309"/>
      <c r="AO567" s="308"/>
      <c r="AP567" s="308"/>
    </row>
    <row r="568" spans="1:42" s="1" customFormat="1" ht="24" x14ac:dyDescent="0.2">
      <c r="E568" s="304"/>
      <c r="F568" s="305"/>
      <c r="G568" s="305"/>
      <c r="H568" s="305"/>
      <c r="I568" s="305"/>
      <c r="J568" s="305"/>
      <c r="K568" s="305"/>
      <c r="L568" s="305"/>
      <c r="M568" s="304"/>
      <c r="N568" s="305"/>
      <c r="O568" s="306"/>
      <c r="P568" s="307" t="s">
        <v>463</v>
      </c>
      <c r="Q568" s="308"/>
      <c r="R568" s="308"/>
      <c r="S568" s="308"/>
      <c r="T568" s="308"/>
      <c r="U568" s="1009" t="str">
        <f>I575</f>
        <v>ตำบลตะขบ</v>
      </c>
      <c r="V568" s="993"/>
      <c r="W568" s="993"/>
      <c r="X568" s="993"/>
      <c r="Y568" s="312"/>
      <c r="Z568" s="315" t="str">
        <f>J575</f>
        <v>อำเภอปักธงชัย</v>
      </c>
      <c r="AA568" s="313"/>
      <c r="AB568" s="308"/>
      <c r="AC568" s="308"/>
      <c r="AD568" s="307" t="s">
        <v>463</v>
      </c>
      <c r="AE568" s="728"/>
      <c r="AF568" s="308"/>
      <c r="AG568" s="308"/>
      <c r="AH568" s="308"/>
      <c r="AI568" s="315" t="str">
        <f>I575</f>
        <v>ตำบลตะขบ</v>
      </c>
      <c r="AJ568" s="308"/>
      <c r="AK568" s="308"/>
      <c r="AL568" s="315" t="str">
        <f>J575</f>
        <v>อำเภอปักธงชัย</v>
      </c>
      <c r="AM568" s="308"/>
      <c r="AN568" s="309"/>
      <c r="AO568" s="308"/>
      <c r="AP568" s="308"/>
    </row>
    <row r="569" spans="1:42" s="1" customFormat="1" ht="24" x14ac:dyDescent="0.2">
      <c r="E569" s="304"/>
      <c r="F569" s="305"/>
      <c r="G569" s="305"/>
      <c r="H569" s="305"/>
      <c r="I569" s="305"/>
      <c r="J569" s="305"/>
      <c r="K569" s="305"/>
      <c r="L569" s="305"/>
      <c r="M569" s="304"/>
      <c r="N569" s="305"/>
      <c r="O569" s="306"/>
      <c r="P569" s="316" t="str">
        <f>K575</f>
        <v>จังหวัดนครราชสีมา</v>
      </c>
      <c r="Q569" s="317"/>
      <c r="R569" s="317"/>
      <c r="S569" s="317"/>
      <c r="T569" s="317"/>
      <c r="U569" s="317" t="s">
        <v>464</v>
      </c>
      <c r="V569" s="317"/>
      <c r="W569" s="317"/>
      <c r="X569" s="317"/>
      <c r="Y569" s="318"/>
      <c r="Z569" s="317"/>
      <c r="AA569" s="319"/>
      <c r="AB569" s="317"/>
      <c r="AC569" s="317"/>
      <c r="AD569" s="316" t="str">
        <f>K575</f>
        <v>จังหวัดนครราชสีมา</v>
      </c>
      <c r="AE569" s="744"/>
      <c r="AF569" s="317"/>
      <c r="AG569" s="317"/>
      <c r="AH569" s="317"/>
      <c r="AI569" s="317" t="s">
        <v>464</v>
      </c>
      <c r="AJ569" s="317"/>
      <c r="AK569" s="317"/>
      <c r="AL569" s="317"/>
      <c r="AM569" s="317"/>
      <c r="AN569" s="320"/>
      <c r="AO569" s="317"/>
      <c r="AP569" s="317"/>
    </row>
    <row r="570" spans="1:42" s="323" customFormat="1" ht="24" x14ac:dyDescent="0.2">
      <c r="A570" s="753"/>
      <c r="B570" s="753"/>
      <c r="C570" s="753"/>
      <c r="D570" s="753"/>
      <c r="E570" s="9"/>
      <c r="F570" s="321"/>
      <c r="G570" s="321"/>
      <c r="H570" s="321"/>
      <c r="I570" s="321"/>
      <c r="J570" s="321"/>
      <c r="K570" s="321"/>
      <c r="L570" s="321"/>
      <c r="M570" s="9"/>
      <c r="N570" s="321"/>
      <c r="O570" s="306"/>
      <c r="P570" s="1004" t="s">
        <v>5</v>
      </c>
      <c r="Q570" s="1005"/>
      <c r="R570" s="1005"/>
      <c r="S570" s="1005"/>
      <c r="T570" s="1005"/>
      <c r="U570" s="1005"/>
      <c r="V570" s="1005"/>
      <c r="W570" s="1005"/>
      <c r="X570" s="1005"/>
      <c r="Y570" s="1005"/>
      <c r="Z570" s="1005"/>
      <c r="AA570" s="1005"/>
      <c r="AB570" s="1005"/>
      <c r="AC570" s="1006"/>
      <c r="AD570" s="1004" t="s">
        <v>6</v>
      </c>
      <c r="AE570" s="1005"/>
      <c r="AF570" s="1005"/>
      <c r="AG570" s="1005"/>
      <c r="AH570" s="1005"/>
      <c r="AI570" s="1005"/>
      <c r="AJ570" s="1005"/>
      <c r="AK570" s="1005"/>
      <c r="AL570" s="1005"/>
      <c r="AM570" s="1005"/>
      <c r="AN570" s="1006"/>
    </row>
    <row r="571" spans="1:42" s="323" customFormat="1" ht="24" x14ac:dyDescent="0.2">
      <c r="A571" s="753"/>
      <c r="B571" s="753"/>
      <c r="C571" s="753"/>
      <c r="D571" s="753"/>
      <c r="E571" s="9"/>
      <c r="F571" s="321"/>
      <c r="G571" s="321"/>
      <c r="H571" s="321"/>
      <c r="I571" s="321"/>
      <c r="J571" s="321"/>
      <c r="K571" s="321"/>
      <c r="L571" s="321"/>
      <c r="M571" s="9"/>
      <c r="N571" s="321"/>
      <c r="O571" s="306"/>
      <c r="P571" s="995" t="s">
        <v>7</v>
      </c>
      <c r="Q571" s="995" t="s">
        <v>8</v>
      </c>
      <c r="R571" s="995" t="s">
        <v>9</v>
      </c>
      <c r="S571" s="1010" t="s">
        <v>10</v>
      </c>
      <c r="T571" s="1011"/>
      <c r="U571" s="995" t="s">
        <v>11</v>
      </c>
      <c r="V571" s="1004" t="s">
        <v>12</v>
      </c>
      <c r="W571" s="1005"/>
      <c r="X571" s="1006"/>
      <c r="Y571" s="1004" t="s">
        <v>13</v>
      </c>
      <c r="Z571" s="1005"/>
      <c r="AA571" s="1005"/>
      <c r="AB571" s="1005"/>
      <c r="AC571" s="1006"/>
      <c r="AD571" s="995" t="s">
        <v>7</v>
      </c>
      <c r="AE571" s="995" t="s">
        <v>14</v>
      </c>
      <c r="AF571" s="995" t="s">
        <v>15</v>
      </c>
      <c r="AG571" s="995" t="s">
        <v>16</v>
      </c>
      <c r="AH571" s="1021" t="s">
        <v>17</v>
      </c>
      <c r="AI571" s="1004" t="s">
        <v>18</v>
      </c>
      <c r="AJ571" s="1005"/>
      <c r="AK571" s="1005"/>
      <c r="AL571" s="1006"/>
      <c r="AM571" s="995" t="s">
        <v>590</v>
      </c>
      <c r="AN571" s="995" t="s">
        <v>20</v>
      </c>
      <c r="AO571" s="995" t="s">
        <v>590</v>
      </c>
      <c r="AP571" s="995" t="s">
        <v>590</v>
      </c>
    </row>
    <row r="572" spans="1:42" s="323" customFormat="1" ht="24" x14ac:dyDescent="0.2">
      <c r="A572" s="753"/>
      <c r="B572" s="753"/>
      <c r="C572" s="753"/>
      <c r="D572" s="753"/>
      <c r="E572" s="9"/>
      <c r="F572" s="321"/>
      <c r="G572" s="321"/>
      <c r="H572" s="321"/>
      <c r="I572" s="321"/>
      <c r="J572" s="321"/>
      <c r="K572" s="321"/>
      <c r="L572" s="321"/>
      <c r="M572" s="9"/>
      <c r="N572" s="321"/>
      <c r="O572" s="306"/>
      <c r="P572" s="996"/>
      <c r="Q572" s="996"/>
      <c r="R572" s="996"/>
      <c r="S572" s="995" t="s">
        <v>21</v>
      </c>
      <c r="T572" s="995" t="s">
        <v>22</v>
      </c>
      <c r="U572" s="996"/>
      <c r="V572" s="1015" t="s">
        <v>23</v>
      </c>
      <c r="W572" s="1015" t="s">
        <v>24</v>
      </c>
      <c r="X572" s="1015" t="s">
        <v>25</v>
      </c>
      <c r="Y572" s="1018" t="s">
        <v>26</v>
      </c>
      <c r="Z572" s="995" t="s">
        <v>27</v>
      </c>
      <c r="AA572" s="995" t="s">
        <v>28</v>
      </c>
      <c r="AB572" s="995" t="s">
        <v>29</v>
      </c>
      <c r="AC572" s="995" t="s">
        <v>30</v>
      </c>
      <c r="AD572" s="996"/>
      <c r="AE572" s="996"/>
      <c r="AF572" s="996"/>
      <c r="AG572" s="996"/>
      <c r="AH572" s="1022"/>
      <c r="AI572" s="995" t="s">
        <v>31</v>
      </c>
      <c r="AJ572" s="998" t="s">
        <v>27</v>
      </c>
      <c r="AK572" s="1001" t="s">
        <v>28</v>
      </c>
      <c r="AL572" s="995" t="s">
        <v>29</v>
      </c>
      <c r="AM572" s="996"/>
      <c r="AN572" s="996"/>
      <c r="AO572" s="996"/>
      <c r="AP572" s="996"/>
    </row>
    <row r="573" spans="1:42" s="323" customFormat="1" ht="24" x14ac:dyDescent="0.2">
      <c r="A573" s="753"/>
      <c r="B573" s="753"/>
      <c r="C573" s="753"/>
      <c r="D573" s="753"/>
      <c r="E573" s="9"/>
      <c r="F573" s="321"/>
      <c r="G573" s="321"/>
      <c r="H573" s="321"/>
      <c r="I573" s="321"/>
      <c r="J573" s="321"/>
      <c r="K573" s="321"/>
      <c r="L573" s="321"/>
      <c r="M573" s="9"/>
      <c r="N573" s="321"/>
      <c r="O573" s="306"/>
      <c r="P573" s="996"/>
      <c r="Q573" s="996"/>
      <c r="R573" s="996"/>
      <c r="S573" s="996"/>
      <c r="T573" s="996"/>
      <c r="U573" s="996"/>
      <c r="V573" s="1016"/>
      <c r="W573" s="1016"/>
      <c r="X573" s="1016"/>
      <c r="Y573" s="1019"/>
      <c r="Z573" s="996"/>
      <c r="AA573" s="996"/>
      <c r="AB573" s="996"/>
      <c r="AC573" s="996"/>
      <c r="AD573" s="996"/>
      <c r="AE573" s="996"/>
      <c r="AF573" s="996"/>
      <c r="AG573" s="996"/>
      <c r="AH573" s="1022"/>
      <c r="AI573" s="996"/>
      <c r="AJ573" s="999"/>
      <c r="AK573" s="1002"/>
      <c r="AL573" s="996"/>
      <c r="AM573" s="996"/>
      <c r="AN573" s="996"/>
      <c r="AO573" s="996"/>
      <c r="AP573" s="996"/>
    </row>
    <row r="574" spans="1:42" s="323" customFormat="1" ht="57" customHeight="1" x14ac:dyDescent="0.2">
      <c r="A574" s="753" t="s">
        <v>465</v>
      </c>
      <c r="B574" s="306" t="s">
        <v>466</v>
      </c>
      <c r="C574" s="749" t="s">
        <v>467</v>
      </c>
      <c r="D574" s="749" t="s">
        <v>468</v>
      </c>
      <c r="E574" s="749" t="s">
        <v>469</v>
      </c>
      <c r="F574" s="749"/>
      <c r="G574" s="749" t="s">
        <v>470</v>
      </c>
      <c r="H574" s="749" t="s">
        <v>471</v>
      </c>
      <c r="I574" s="749" t="s">
        <v>472</v>
      </c>
      <c r="J574" s="749" t="s">
        <v>473</v>
      </c>
      <c r="K574" s="749" t="s">
        <v>474</v>
      </c>
      <c r="L574" s="520" t="s">
        <v>475</v>
      </c>
      <c r="M574" s="9" t="s">
        <v>476</v>
      </c>
      <c r="N574" s="9" t="s">
        <v>477</v>
      </c>
      <c r="O574" s="306" t="s">
        <v>478</v>
      </c>
      <c r="P574" s="997"/>
      <c r="Q574" s="997"/>
      <c r="R574" s="997"/>
      <c r="S574" s="997"/>
      <c r="T574" s="997"/>
      <c r="U574" s="997"/>
      <c r="V574" s="1017"/>
      <c r="W574" s="1017"/>
      <c r="X574" s="1017"/>
      <c r="Y574" s="1020"/>
      <c r="Z574" s="997"/>
      <c r="AA574" s="997"/>
      <c r="AB574" s="997"/>
      <c r="AC574" s="997"/>
      <c r="AD574" s="997"/>
      <c r="AE574" s="997"/>
      <c r="AF574" s="997"/>
      <c r="AG574" s="997"/>
      <c r="AH574" s="1023"/>
      <c r="AI574" s="997"/>
      <c r="AJ574" s="1000"/>
      <c r="AK574" s="1003"/>
      <c r="AL574" s="997"/>
      <c r="AM574" s="997"/>
      <c r="AN574" s="997"/>
      <c r="AO574" s="997"/>
      <c r="AP574" s="997"/>
    </row>
    <row r="575" spans="1:42" s="337" customFormat="1" ht="24" x14ac:dyDescent="0.2">
      <c r="A575" s="324"/>
      <c r="B575" s="324" t="s">
        <v>487</v>
      </c>
      <c r="C575" s="324" t="s">
        <v>600</v>
      </c>
      <c r="D575" s="324" t="s">
        <v>601</v>
      </c>
      <c r="E575" s="325">
        <v>107</v>
      </c>
      <c r="F575" s="326" t="s">
        <v>482</v>
      </c>
      <c r="G575" s="326">
        <v>8</v>
      </c>
      <c r="H575" s="326" t="s">
        <v>471</v>
      </c>
      <c r="I575" s="305" t="s">
        <v>483</v>
      </c>
      <c r="J575" s="305" t="s">
        <v>484</v>
      </c>
      <c r="K575" s="305" t="s">
        <v>485</v>
      </c>
      <c r="L575" s="304">
        <v>30150</v>
      </c>
      <c r="M575" s="325"/>
      <c r="N575" s="326">
        <v>3301400560812</v>
      </c>
      <c r="O575" s="329"/>
      <c r="P575" s="437">
        <v>62</v>
      </c>
      <c r="Q575" s="437" t="s">
        <v>39</v>
      </c>
      <c r="R575" s="437" t="s">
        <v>113</v>
      </c>
      <c r="S575" s="437"/>
      <c r="T575" s="437"/>
      <c r="U575" s="437" t="s">
        <v>106</v>
      </c>
      <c r="V575" s="437">
        <v>2</v>
      </c>
      <c r="W575" s="437">
        <v>0</v>
      </c>
      <c r="X575" s="440">
        <v>0</v>
      </c>
      <c r="Y575" s="440">
        <v>795.5</v>
      </c>
      <c r="Z575" s="437"/>
      <c r="AA575" s="439">
        <v>4.5</v>
      </c>
      <c r="AB575" s="440"/>
      <c r="AC575" s="440"/>
      <c r="AD575" s="437"/>
      <c r="AE575" s="437"/>
      <c r="AF575" s="437"/>
      <c r="AG575" s="437"/>
      <c r="AH575" s="441"/>
      <c r="AI575" s="437"/>
      <c r="AJ575" s="441"/>
      <c r="AK575" s="444"/>
      <c r="AL575" s="437"/>
      <c r="AM575" s="437"/>
      <c r="AN575" s="437"/>
      <c r="AO575" s="525"/>
      <c r="AP575" s="525"/>
    </row>
    <row r="576" spans="1:42" s="337" customFormat="1" ht="65.25" customHeight="1" x14ac:dyDescent="0.2">
      <c r="A576" s="324"/>
      <c r="B576" s="324"/>
      <c r="C576" s="324"/>
      <c r="D576" s="324"/>
      <c r="E576" s="325"/>
      <c r="F576" s="326"/>
      <c r="G576" s="326"/>
      <c r="H576" s="326"/>
      <c r="I576" s="326"/>
      <c r="J576" s="326"/>
      <c r="K576" s="326"/>
      <c r="L576" s="326"/>
      <c r="M576" s="325"/>
      <c r="N576" s="326"/>
      <c r="O576" s="329"/>
      <c r="P576" s="437"/>
      <c r="Q576" s="437"/>
      <c r="R576" s="437"/>
      <c r="S576" s="437"/>
      <c r="T576" s="437"/>
      <c r="U576" s="437"/>
      <c r="V576" s="437"/>
      <c r="W576" s="437"/>
      <c r="X576" s="440"/>
      <c r="Y576" s="440"/>
      <c r="Z576" s="437"/>
      <c r="AA576" s="439"/>
      <c r="AB576" s="440"/>
      <c r="AC576" s="440"/>
      <c r="AD576" s="437">
        <v>1</v>
      </c>
      <c r="AE576" s="437">
        <v>107</v>
      </c>
      <c r="AF576" s="443" t="s">
        <v>55</v>
      </c>
      <c r="AG576" s="437" t="s">
        <v>56</v>
      </c>
      <c r="AH576" s="441">
        <f>6*3</f>
        <v>18</v>
      </c>
      <c r="AI576" s="437"/>
      <c r="AJ576" s="441"/>
      <c r="AK576" s="441">
        <f>6*3</f>
        <v>18</v>
      </c>
      <c r="AL576" s="437"/>
      <c r="AM576" s="437">
        <f>AO576+1</f>
        <v>37</v>
      </c>
      <c r="AN576" s="443" t="s">
        <v>53</v>
      </c>
      <c r="AO576" s="525">
        <v>36</v>
      </c>
      <c r="AP576" s="525">
        <v>35</v>
      </c>
    </row>
    <row r="577" spans="1:42" s="337" customFormat="1" ht="24" x14ac:dyDescent="0.2">
      <c r="A577" s="324"/>
      <c r="B577" s="324"/>
      <c r="C577" s="324"/>
      <c r="D577" s="324"/>
      <c r="E577" s="325"/>
      <c r="F577" s="326"/>
      <c r="G577" s="326"/>
      <c r="H577" s="326"/>
      <c r="I577" s="326"/>
      <c r="J577" s="326"/>
      <c r="K577" s="326"/>
      <c r="L577" s="326"/>
      <c r="M577" s="325"/>
      <c r="N577" s="326"/>
      <c r="O577" s="329"/>
      <c r="P577" s="437">
        <v>63</v>
      </c>
      <c r="Q577" s="437" t="s">
        <v>39</v>
      </c>
      <c r="R577" s="437" t="s">
        <v>113</v>
      </c>
      <c r="S577" s="437"/>
      <c r="T577" s="437"/>
      <c r="U577" s="437" t="s">
        <v>106</v>
      </c>
      <c r="V577" s="437">
        <v>2</v>
      </c>
      <c r="W577" s="437">
        <v>0</v>
      </c>
      <c r="X577" s="440">
        <v>0</v>
      </c>
      <c r="Y577" s="440">
        <v>800</v>
      </c>
      <c r="Z577" s="437"/>
      <c r="AA577" s="439"/>
      <c r="AB577" s="440"/>
      <c r="AC577" s="440"/>
      <c r="AD577" s="437"/>
      <c r="AE577" s="437"/>
      <c r="AF577" s="437"/>
      <c r="AG577" s="437"/>
      <c r="AH577" s="441"/>
      <c r="AI577" s="437"/>
      <c r="AJ577" s="441"/>
      <c r="AK577" s="441"/>
      <c r="AL577" s="437"/>
      <c r="AM577" s="437"/>
      <c r="AN577" s="437"/>
      <c r="AO577" s="525"/>
      <c r="AP577" s="525"/>
    </row>
    <row r="578" spans="1:42" s="337" customFormat="1" ht="37.5" x14ac:dyDescent="0.2">
      <c r="A578" s="324"/>
      <c r="B578" s="324"/>
      <c r="C578" s="324"/>
      <c r="D578" s="324"/>
      <c r="E578" s="325"/>
      <c r="F578" s="326"/>
      <c r="G578" s="326"/>
      <c r="H578" s="326"/>
      <c r="I578" s="326"/>
      <c r="J578" s="326"/>
      <c r="K578" s="326"/>
      <c r="L578" s="326"/>
      <c r="M578" s="325"/>
      <c r="N578" s="326"/>
      <c r="O578" s="329"/>
      <c r="P578" s="437">
        <v>34</v>
      </c>
      <c r="Q578" s="443" t="s">
        <v>68</v>
      </c>
      <c r="R578" s="437"/>
      <c r="S578" s="437"/>
      <c r="T578" s="437"/>
      <c r="U578" s="437" t="s">
        <v>106</v>
      </c>
      <c r="V578" s="437">
        <v>5</v>
      </c>
      <c r="W578" s="437">
        <v>2</v>
      </c>
      <c r="X578" s="440">
        <v>97</v>
      </c>
      <c r="Y578" s="440">
        <v>2297</v>
      </c>
      <c r="Z578" s="437"/>
      <c r="AA578" s="439"/>
      <c r="AB578" s="440"/>
      <c r="AC578" s="440"/>
      <c r="AD578" s="437"/>
      <c r="AE578" s="437"/>
      <c r="AF578" s="437"/>
      <c r="AG578" s="437"/>
      <c r="AH578" s="441"/>
      <c r="AI578" s="437"/>
      <c r="AJ578" s="441"/>
      <c r="AK578" s="441"/>
      <c r="AL578" s="437"/>
      <c r="AM578" s="437"/>
      <c r="AN578" s="437"/>
      <c r="AO578" s="525"/>
      <c r="AP578" s="525"/>
    </row>
    <row r="579" spans="1:42" s="337" customFormat="1" ht="24" x14ac:dyDescent="0.2">
      <c r="A579" s="324"/>
      <c r="B579" s="324"/>
      <c r="C579" s="324"/>
      <c r="D579" s="324"/>
      <c r="E579" s="325"/>
      <c r="F579" s="326"/>
      <c r="G579" s="326"/>
      <c r="H579" s="326"/>
      <c r="I579" s="326"/>
      <c r="J579" s="326"/>
      <c r="K579" s="326"/>
      <c r="L579" s="326"/>
      <c r="M579" s="325"/>
      <c r="N579" s="326"/>
      <c r="O579" s="329"/>
      <c r="P579" s="437"/>
      <c r="Q579" s="437"/>
      <c r="R579" s="437"/>
      <c r="S579" s="437"/>
      <c r="T579" s="437"/>
      <c r="U579" s="437"/>
      <c r="V579" s="437"/>
      <c r="W579" s="437"/>
      <c r="X579" s="440"/>
      <c r="Y579" s="440"/>
      <c r="Z579" s="437"/>
      <c r="AA579" s="439"/>
      <c r="AB579" s="440"/>
      <c r="AC579" s="440"/>
      <c r="AD579" s="437"/>
      <c r="AE579" s="437"/>
      <c r="AF579" s="437"/>
      <c r="AG579" s="437"/>
      <c r="AH579" s="441"/>
      <c r="AI579" s="437"/>
      <c r="AJ579" s="441"/>
      <c r="AK579" s="444"/>
      <c r="AL579" s="437"/>
      <c r="AM579" s="437"/>
      <c r="AN579" s="437"/>
      <c r="AO579" s="525"/>
      <c r="AP579" s="525"/>
    </row>
    <row r="580" spans="1:42" s="1" customFormat="1" ht="24" x14ac:dyDescent="0.2">
      <c r="E580" s="304"/>
      <c r="F580" s="305"/>
      <c r="G580" s="305"/>
      <c r="H580" s="305"/>
      <c r="I580" s="305"/>
      <c r="J580" s="305"/>
      <c r="K580" s="305"/>
      <c r="L580" s="305"/>
      <c r="M580" s="304"/>
      <c r="N580" s="305"/>
      <c r="O580" s="306"/>
      <c r="P580" s="345" t="s">
        <v>460</v>
      </c>
      <c r="Q580" s="346"/>
      <c r="R580" s="346"/>
      <c r="S580" s="346"/>
      <c r="T580" s="346"/>
      <c r="U580" s="346"/>
      <c r="V580" s="1012" t="str">
        <f>B589</f>
        <v>นาง</v>
      </c>
      <c r="W580" s="1012"/>
      <c r="X580" s="1013" t="str">
        <f>C589</f>
        <v>บัญญัติ</v>
      </c>
      <c r="Y580" s="1013"/>
      <c r="Z580" s="1013" t="str">
        <f>D589</f>
        <v>ติสระน้อย</v>
      </c>
      <c r="AA580" s="1013"/>
      <c r="AB580" s="1013"/>
      <c r="AC580" s="1014"/>
      <c r="AD580" s="345" t="s">
        <v>461</v>
      </c>
      <c r="AE580" s="730"/>
      <c r="AF580" s="346"/>
      <c r="AG580" s="745" t="str">
        <f>B589</f>
        <v>นาง</v>
      </c>
      <c r="AH580" s="731" t="str">
        <f>C589</f>
        <v>บัญญัติ</v>
      </c>
      <c r="AI580" s="346"/>
      <c r="AJ580" s="346" t="str">
        <f>D589</f>
        <v>ติสระน้อย</v>
      </c>
      <c r="AK580" s="346"/>
      <c r="AL580" s="346"/>
      <c r="AM580" s="346"/>
      <c r="AN580" s="347"/>
      <c r="AO580" s="308"/>
      <c r="AP580" s="308"/>
    </row>
    <row r="581" spans="1:42" s="1" customFormat="1" ht="24" x14ac:dyDescent="0.2">
      <c r="E581" s="304"/>
      <c r="F581" s="305"/>
      <c r="G581" s="305"/>
      <c r="H581" s="305"/>
      <c r="I581" s="305"/>
      <c r="J581" s="305"/>
      <c r="K581" s="305"/>
      <c r="L581" s="305"/>
      <c r="M581" s="304"/>
      <c r="N581" s="305"/>
      <c r="O581" s="306"/>
      <c r="P581" s="307" t="s">
        <v>462</v>
      </c>
      <c r="Q581" s="308"/>
      <c r="R581" s="308"/>
      <c r="S581" s="1007" t="str">
        <f>E589</f>
        <v>34</v>
      </c>
      <c r="T581" s="1008"/>
      <c r="U581" s="310" t="str">
        <f>F589</f>
        <v>หมู่ที่</v>
      </c>
      <c r="V581" s="1009">
        <f>G589</f>
        <v>8</v>
      </c>
      <c r="W581" s="1009"/>
      <c r="X581" s="308"/>
      <c r="Y581" s="311"/>
      <c r="Z581" s="312" t="str">
        <f>H589</f>
        <v>ถนน</v>
      </c>
      <c r="AA581" s="313"/>
      <c r="AB581" s="308"/>
      <c r="AC581" s="309"/>
      <c r="AD581" s="307" t="s">
        <v>462</v>
      </c>
      <c r="AE581" s="728"/>
      <c r="AF581" s="728"/>
      <c r="AG581" s="314" t="str">
        <f>E589</f>
        <v>34</v>
      </c>
      <c r="AH581" s="308"/>
      <c r="AI581" s="315" t="str">
        <f>F589</f>
        <v>หมู่ที่</v>
      </c>
      <c r="AJ581" s="727">
        <f>G589</f>
        <v>8</v>
      </c>
      <c r="AK581" s="308"/>
      <c r="AL581" s="315" t="str">
        <f>H589</f>
        <v>ถนน</v>
      </c>
      <c r="AM581" s="308"/>
      <c r="AN581" s="309"/>
      <c r="AO581" s="308"/>
      <c r="AP581" s="308"/>
    </row>
    <row r="582" spans="1:42" s="1" customFormat="1" ht="24" x14ac:dyDescent="0.2">
      <c r="E582" s="304"/>
      <c r="F582" s="305"/>
      <c r="G582" s="305"/>
      <c r="H582" s="305"/>
      <c r="I582" s="305"/>
      <c r="J582" s="305"/>
      <c r="K582" s="305"/>
      <c r="L582" s="305"/>
      <c r="M582" s="304"/>
      <c r="N582" s="305"/>
      <c r="O582" s="306"/>
      <c r="P582" s="307" t="s">
        <v>463</v>
      </c>
      <c r="Q582" s="308"/>
      <c r="R582" s="308"/>
      <c r="S582" s="308"/>
      <c r="T582" s="308"/>
      <c r="U582" s="1009" t="str">
        <f>I589</f>
        <v>ตำบลตะขบ</v>
      </c>
      <c r="V582" s="993"/>
      <c r="W582" s="993"/>
      <c r="X582" s="993"/>
      <c r="Y582" s="312"/>
      <c r="Z582" s="315" t="str">
        <f>J589</f>
        <v>อำเภอปักธงชัย</v>
      </c>
      <c r="AA582" s="313"/>
      <c r="AB582" s="308"/>
      <c r="AC582" s="308"/>
      <c r="AD582" s="307" t="s">
        <v>463</v>
      </c>
      <c r="AE582" s="728"/>
      <c r="AF582" s="308"/>
      <c r="AG582" s="308"/>
      <c r="AH582" s="308"/>
      <c r="AI582" s="315" t="str">
        <f>I589</f>
        <v>ตำบลตะขบ</v>
      </c>
      <c r="AJ582" s="308"/>
      <c r="AK582" s="308"/>
      <c r="AL582" s="315" t="str">
        <f>J589</f>
        <v>อำเภอปักธงชัย</v>
      </c>
      <c r="AM582" s="308"/>
      <c r="AN582" s="309"/>
      <c r="AO582" s="308"/>
      <c r="AP582" s="308"/>
    </row>
    <row r="583" spans="1:42" s="1" customFormat="1" ht="24" x14ac:dyDescent="0.2">
      <c r="E583" s="304"/>
      <c r="F583" s="305"/>
      <c r="G583" s="305"/>
      <c r="H583" s="305"/>
      <c r="I583" s="305"/>
      <c r="J583" s="305"/>
      <c r="K583" s="305"/>
      <c r="L583" s="305"/>
      <c r="M583" s="304"/>
      <c r="N583" s="305"/>
      <c r="O583" s="306"/>
      <c r="P583" s="316" t="str">
        <f>K589</f>
        <v>จังหวัดนครราชสีมา</v>
      </c>
      <c r="Q583" s="317"/>
      <c r="R583" s="317"/>
      <c r="S583" s="317"/>
      <c r="T583" s="317"/>
      <c r="U583" s="317" t="s">
        <v>464</v>
      </c>
      <c r="V583" s="317"/>
      <c r="W583" s="317"/>
      <c r="X583" s="317"/>
      <c r="Y583" s="318"/>
      <c r="Z583" s="317"/>
      <c r="AA583" s="319"/>
      <c r="AB583" s="317"/>
      <c r="AC583" s="317"/>
      <c r="AD583" s="316" t="str">
        <f>K589</f>
        <v>จังหวัดนครราชสีมา</v>
      </c>
      <c r="AE583" s="744"/>
      <c r="AF583" s="317"/>
      <c r="AG583" s="317"/>
      <c r="AH583" s="317"/>
      <c r="AI583" s="317" t="s">
        <v>464</v>
      </c>
      <c r="AJ583" s="317"/>
      <c r="AK583" s="317"/>
      <c r="AL583" s="317"/>
      <c r="AM583" s="317"/>
      <c r="AN583" s="320"/>
      <c r="AO583" s="317"/>
      <c r="AP583" s="317"/>
    </row>
    <row r="584" spans="1:42" s="323" customFormat="1" ht="24" x14ac:dyDescent="0.2">
      <c r="A584" s="753"/>
      <c r="B584" s="753"/>
      <c r="C584" s="753"/>
      <c r="D584" s="753"/>
      <c r="E584" s="9"/>
      <c r="F584" s="321"/>
      <c r="G584" s="321"/>
      <c r="H584" s="321"/>
      <c r="I584" s="321"/>
      <c r="J584" s="321"/>
      <c r="K584" s="321"/>
      <c r="L584" s="321"/>
      <c r="M584" s="9"/>
      <c r="N584" s="321"/>
      <c r="O584" s="306"/>
      <c r="P584" s="1004" t="s">
        <v>5</v>
      </c>
      <c r="Q584" s="1005"/>
      <c r="R584" s="1005"/>
      <c r="S584" s="1005"/>
      <c r="T584" s="1005"/>
      <c r="U584" s="1005"/>
      <c r="V584" s="1005"/>
      <c r="W584" s="1005"/>
      <c r="X584" s="1005"/>
      <c r="Y584" s="1005"/>
      <c r="Z584" s="1005"/>
      <c r="AA584" s="1005"/>
      <c r="AB584" s="1005"/>
      <c r="AC584" s="1006"/>
      <c r="AD584" s="1004" t="s">
        <v>6</v>
      </c>
      <c r="AE584" s="1005"/>
      <c r="AF584" s="1005"/>
      <c r="AG584" s="1005"/>
      <c r="AH584" s="1005"/>
      <c r="AI584" s="1005"/>
      <c r="AJ584" s="1005"/>
      <c r="AK584" s="1005"/>
      <c r="AL584" s="1005"/>
      <c r="AM584" s="1005"/>
      <c r="AN584" s="1006"/>
    </row>
    <row r="585" spans="1:42" s="323" customFormat="1" ht="24" x14ac:dyDescent="0.2">
      <c r="A585" s="753"/>
      <c r="B585" s="753"/>
      <c r="C585" s="753"/>
      <c r="D585" s="753"/>
      <c r="E585" s="9"/>
      <c r="F585" s="321"/>
      <c r="G585" s="321"/>
      <c r="H585" s="321"/>
      <c r="I585" s="321"/>
      <c r="J585" s="321"/>
      <c r="K585" s="321"/>
      <c r="L585" s="321"/>
      <c r="M585" s="9"/>
      <c r="N585" s="321"/>
      <c r="O585" s="306"/>
      <c r="P585" s="995" t="s">
        <v>7</v>
      </c>
      <c r="Q585" s="995" t="s">
        <v>8</v>
      </c>
      <c r="R585" s="995" t="s">
        <v>9</v>
      </c>
      <c r="S585" s="1010" t="s">
        <v>10</v>
      </c>
      <c r="T585" s="1011"/>
      <c r="U585" s="995" t="s">
        <v>11</v>
      </c>
      <c r="V585" s="1004" t="s">
        <v>12</v>
      </c>
      <c r="W585" s="1005"/>
      <c r="X585" s="1006"/>
      <c r="Y585" s="1004" t="s">
        <v>13</v>
      </c>
      <c r="Z585" s="1005"/>
      <c r="AA585" s="1005"/>
      <c r="AB585" s="1005"/>
      <c r="AC585" s="1006"/>
      <c r="AD585" s="995" t="s">
        <v>7</v>
      </c>
      <c r="AE585" s="995" t="s">
        <v>14</v>
      </c>
      <c r="AF585" s="995" t="s">
        <v>15</v>
      </c>
      <c r="AG585" s="995" t="s">
        <v>16</v>
      </c>
      <c r="AH585" s="1021" t="s">
        <v>17</v>
      </c>
      <c r="AI585" s="1004" t="s">
        <v>18</v>
      </c>
      <c r="AJ585" s="1005"/>
      <c r="AK585" s="1005"/>
      <c r="AL585" s="1006"/>
      <c r="AM585" s="995" t="s">
        <v>590</v>
      </c>
      <c r="AN585" s="995" t="s">
        <v>20</v>
      </c>
      <c r="AO585" s="995" t="s">
        <v>590</v>
      </c>
      <c r="AP585" s="995" t="s">
        <v>590</v>
      </c>
    </row>
    <row r="586" spans="1:42" s="323" customFormat="1" ht="24" x14ac:dyDescent="0.2">
      <c r="A586" s="753"/>
      <c r="B586" s="753"/>
      <c r="C586" s="753"/>
      <c r="D586" s="753"/>
      <c r="E586" s="9"/>
      <c r="F586" s="321"/>
      <c r="G586" s="321"/>
      <c r="H586" s="321"/>
      <c r="I586" s="321"/>
      <c r="J586" s="321"/>
      <c r="K586" s="321"/>
      <c r="L586" s="321"/>
      <c r="M586" s="9"/>
      <c r="N586" s="321"/>
      <c r="O586" s="306"/>
      <c r="P586" s="996"/>
      <c r="Q586" s="996"/>
      <c r="R586" s="996"/>
      <c r="S586" s="995" t="s">
        <v>21</v>
      </c>
      <c r="T586" s="995" t="s">
        <v>22</v>
      </c>
      <c r="U586" s="996"/>
      <c r="V586" s="1015" t="s">
        <v>23</v>
      </c>
      <c r="W586" s="1015" t="s">
        <v>24</v>
      </c>
      <c r="X586" s="1015" t="s">
        <v>25</v>
      </c>
      <c r="Y586" s="1018" t="s">
        <v>26</v>
      </c>
      <c r="Z586" s="995" t="s">
        <v>27</v>
      </c>
      <c r="AA586" s="995" t="s">
        <v>28</v>
      </c>
      <c r="AB586" s="995" t="s">
        <v>29</v>
      </c>
      <c r="AC586" s="995" t="s">
        <v>30</v>
      </c>
      <c r="AD586" s="996"/>
      <c r="AE586" s="996"/>
      <c r="AF586" s="996"/>
      <c r="AG586" s="996"/>
      <c r="AH586" s="1022"/>
      <c r="AI586" s="995" t="s">
        <v>31</v>
      </c>
      <c r="AJ586" s="998" t="s">
        <v>27</v>
      </c>
      <c r="AK586" s="1001" t="s">
        <v>28</v>
      </c>
      <c r="AL586" s="995" t="s">
        <v>29</v>
      </c>
      <c r="AM586" s="996"/>
      <c r="AN586" s="996"/>
      <c r="AO586" s="996"/>
      <c r="AP586" s="996"/>
    </row>
    <row r="587" spans="1:42" s="323" customFormat="1" ht="24" x14ac:dyDescent="0.2">
      <c r="A587" s="753"/>
      <c r="B587" s="753"/>
      <c r="C587" s="753"/>
      <c r="D587" s="753"/>
      <c r="E587" s="9"/>
      <c r="F587" s="321"/>
      <c r="G587" s="321"/>
      <c r="H587" s="321"/>
      <c r="I587" s="321"/>
      <c r="J587" s="321"/>
      <c r="K587" s="321"/>
      <c r="L587" s="321"/>
      <c r="M587" s="9"/>
      <c r="N587" s="321"/>
      <c r="O587" s="306"/>
      <c r="P587" s="996"/>
      <c r="Q587" s="996"/>
      <c r="R587" s="996"/>
      <c r="S587" s="996"/>
      <c r="T587" s="996"/>
      <c r="U587" s="996"/>
      <c r="V587" s="1016"/>
      <c r="W587" s="1016"/>
      <c r="X587" s="1016"/>
      <c r="Y587" s="1019"/>
      <c r="Z587" s="996"/>
      <c r="AA587" s="996"/>
      <c r="AB587" s="996"/>
      <c r="AC587" s="996"/>
      <c r="AD587" s="996"/>
      <c r="AE587" s="996"/>
      <c r="AF587" s="996"/>
      <c r="AG587" s="996"/>
      <c r="AH587" s="1022"/>
      <c r="AI587" s="996"/>
      <c r="AJ587" s="999"/>
      <c r="AK587" s="1002"/>
      <c r="AL587" s="996"/>
      <c r="AM587" s="996"/>
      <c r="AN587" s="996"/>
      <c r="AO587" s="996"/>
      <c r="AP587" s="996"/>
    </row>
    <row r="588" spans="1:42" s="323" customFormat="1" ht="63.75" customHeight="1" x14ac:dyDescent="0.2">
      <c r="A588" s="753" t="s">
        <v>465</v>
      </c>
      <c r="B588" s="306" t="s">
        <v>466</v>
      </c>
      <c r="C588" s="749" t="s">
        <v>467</v>
      </c>
      <c r="D588" s="749" t="s">
        <v>468</v>
      </c>
      <c r="E588" s="749" t="s">
        <v>469</v>
      </c>
      <c r="F588" s="749"/>
      <c r="G588" s="749" t="s">
        <v>470</v>
      </c>
      <c r="H588" s="749" t="s">
        <v>471</v>
      </c>
      <c r="I588" s="749" t="s">
        <v>472</v>
      </c>
      <c r="J588" s="749" t="s">
        <v>473</v>
      </c>
      <c r="K588" s="749" t="s">
        <v>474</v>
      </c>
      <c r="L588" s="520" t="s">
        <v>475</v>
      </c>
      <c r="M588" s="9" t="s">
        <v>476</v>
      </c>
      <c r="N588" s="9" t="s">
        <v>477</v>
      </c>
      <c r="O588" s="306" t="s">
        <v>478</v>
      </c>
      <c r="P588" s="997"/>
      <c r="Q588" s="997"/>
      <c r="R588" s="997"/>
      <c r="S588" s="997"/>
      <c r="T588" s="997"/>
      <c r="U588" s="997"/>
      <c r="V588" s="1017"/>
      <c r="W588" s="1017"/>
      <c r="X588" s="1017"/>
      <c r="Y588" s="1020"/>
      <c r="Z588" s="997"/>
      <c r="AA588" s="997"/>
      <c r="AB588" s="997"/>
      <c r="AC588" s="997"/>
      <c r="AD588" s="997"/>
      <c r="AE588" s="997"/>
      <c r="AF588" s="997"/>
      <c r="AG588" s="997"/>
      <c r="AH588" s="1023"/>
      <c r="AI588" s="997"/>
      <c r="AJ588" s="1000"/>
      <c r="AK588" s="1003"/>
      <c r="AL588" s="997"/>
      <c r="AM588" s="997"/>
      <c r="AN588" s="997"/>
      <c r="AO588" s="997"/>
      <c r="AP588" s="997"/>
    </row>
    <row r="589" spans="1:42" s="337" customFormat="1" ht="24" x14ac:dyDescent="0.2">
      <c r="A589" s="324"/>
      <c r="B589" s="324" t="s">
        <v>487</v>
      </c>
      <c r="C589" s="324" t="s">
        <v>602</v>
      </c>
      <c r="D589" s="324" t="s">
        <v>603</v>
      </c>
      <c r="E589" s="325" t="s">
        <v>604</v>
      </c>
      <c r="F589" s="326" t="s">
        <v>482</v>
      </c>
      <c r="G589" s="326">
        <v>8</v>
      </c>
      <c r="H589" s="326" t="s">
        <v>471</v>
      </c>
      <c r="I589" s="305" t="s">
        <v>483</v>
      </c>
      <c r="J589" s="305" t="s">
        <v>484</v>
      </c>
      <c r="K589" s="305" t="s">
        <v>485</v>
      </c>
      <c r="L589" s="304">
        <v>30150</v>
      </c>
      <c r="M589" s="325"/>
      <c r="N589" s="326">
        <v>3301400564914</v>
      </c>
      <c r="O589" s="329"/>
      <c r="P589" s="437"/>
      <c r="Q589" s="437"/>
      <c r="R589" s="437"/>
      <c r="S589" s="437"/>
      <c r="T589" s="437"/>
      <c r="U589" s="437"/>
      <c r="V589" s="437"/>
      <c r="W589" s="437"/>
      <c r="X589" s="440"/>
      <c r="Y589" s="440"/>
      <c r="Z589" s="437"/>
      <c r="AA589" s="439"/>
      <c r="AB589" s="440"/>
      <c r="AC589" s="440"/>
      <c r="AD589" s="437"/>
      <c r="AE589" s="437"/>
      <c r="AF589" s="437"/>
      <c r="AG589" s="437"/>
      <c r="AH589" s="441"/>
      <c r="AI589" s="437"/>
      <c r="AJ589" s="441"/>
      <c r="AK589" s="444"/>
      <c r="AL589" s="437"/>
      <c r="AM589" s="437"/>
      <c r="AN589" s="437"/>
      <c r="AO589" s="525"/>
      <c r="AP589" s="525"/>
    </row>
    <row r="590" spans="1:42" s="337" customFormat="1" ht="63.75" customHeight="1" x14ac:dyDescent="0.2">
      <c r="A590" s="324"/>
      <c r="B590" s="324"/>
      <c r="C590" s="324"/>
      <c r="D590" s="324"/>
      <c r="E590" s="325"/>
      <c r="F590" s="326"/>
      <c r="G590" s="326"/>
      <c r="H590" s="326"/>
      <c r="I590" s="326"/>
      <c r="J590" s="326"/>
      <c r="K590" s="326"/>
      <c r="L590" s="326"/>
      <c r="M590" s="325"/>
      <c r="N590" s="326"/>
      <c r="O590" s="329"/>
      <c r="P590" s="437"/>
      <c r="Q590" s="437"/>
      <c r="R590" s="437"/>
      <c r="S590" s="437"/>
      <c r="T590" s="437"/>
      <c r="U590" s="437"/>
      <c r="V590" s="437"/>
      <c r="W590" s="437"/>
      <c r="X590" s="440"/>
      <c r="Y590" s="440"/>
      <c r="Z590" s="437"/>
      <c r="AA590" s="439"/>
      <c r="AB590" s="440"/>
      <c r="AC590" s="440"/>
      <c r="AD590" s="437">
        <v>1</v>
      </c>
      <c r="AE590" s="437">
        <v>34</v>
      </c>
      <c r="AF590" s="443" t="s">
        <v>55</v>
      </c>
      <c r="AG590" s="437" t="s">
        <v>35</v>
      </c>
      <c r="AH590" s="441">
        <v>28</v>
      </c>
      <c r="AI590" s="437"/>
      <c r="AJ590" s="441"/>
      <c r="AK590" s="441"/>
      <c r="AL590" s="437"/>
      <c r="AM590" s="437">
        <f>AO590+1</f>
        <v>28</v>
      </c>
      <c r="AN590" s="443" t="s">
        <v>53</v>
      </c>
      <c r="AO590" s="525">
        <v>27</v>
      </c>
      <c r="AP590" s="525">
        <v>26</v>
      </c>
    </row>
    <row r="591" spans="1:42" s="337" customFormat="1" ht="24" x14ac:dyDescent="0.2">
      <c r="A591" s="324"/>
      <c r="B591" s="324"/>
      <c r="C591" s="324"/>
      <c r="D591" s="324"/>
      <c r="E591" s="325"/>
      <c r="F591" s="326"/>
      <c r="G591" s="326"/>
      <c r="H591" s="326"/>
      <c r="I591" s="326"/>
      <c r="J591" s="326"/>
      <c r="K591" s="326"/>
      <c r="L591" s="326"/>
      <c r="M591" s="325"/>
      <c r="N591" s="326"/>
      <c r="O591" s="329"/>
      <c r="P591" s="437">
        <v>65</v>
      </c>
      <c r="Q591" s="437" t="s">
        <v>32</v>
      </c>
      <c r="R591" s="437">
        <v>19167</v>
      </c>
      <c r="S591" s="437">
        <v>3</v>
      </c>
      <c r="T591" s="437">
        <v>1559</v>
      </c>
      <c r="U591" s="437" t="s">
        <v>106</v>
      </c>
      <c r="V591" s="437">
        <v>1</v>
      </c>
      <c r="W591" s="437">
        <v>1</v>
      </c>
      <c r="X591" s="440">
        <v>83</v>
      </c>
      <c r="Y591" s="440">
        <v>583</v>
      </c>
      <c r="Z591" s="437"/>
      <c r="AA591" s="439"/>
      <c r="AB591" s="440"/>
      <c r="AC591" s="440"/>
      <c r="AD591" s="437"/>
      <c r="AE591" s="437"/>
      <c r="AF591" s="437"/>
      <c r="AG591" s="437"/>
      <c r="AH591" s="441"/>
      <c r="AI591" s="437"/>
      <c r="AJ591" s="441"/>
      <c r="AK591" s="441"/>
      <c r="AL591" s="437"/>
      <c r="AM591" s="437"/>
      <c r="AN591" s="437"/>
      <c r="AO591" s="525"/>
      <c r="AP591" s="525"/>
    </row>
    <row r="592" spans="1:42" s="337" customFormat="1" ht="24" x14ac:dyDescent="0.2">
      <c r="A592" s="324"/>
      <c r="B592" s="324"/>
      <c r="C592" s="324"/>
      <c r="D592" s="324"/>
      <c r="E592" s="325"/>
      <c r="F592" s="326"/>
      <c r="G592" s="326"/>
      <c r="H592" s="326"/>
      <c r="I592" s="326"/>
      <c r="J592" s="326"/>
      <c r="K592" s="326"/>
      <c r="L592" s="326"/>
      <c r="M592" s="325"/>
      <c r="N592" s="326"/>
      <c r="O592" s="329"/>
      <c r="P592" s="437">
        <v>66</v>
      </c>
      <c r="Q592" s="437" t="s">
        <v>32</v>
      </c>
      <c r="R592" s="437">
        <v>19196</v>
      </c>
      <c r="S592" s="437">
        <v>11</v>
      </c>
      <c r="T592" s="437">
        <v>1567</v>
      </c>
      <c r="U592" s="437" t="s">
        <v>106</v>
      </c>
      <c r="V592" s="437">
        <v>3</v>
      </c>
      <c r="W592" s="437">
        <v>3</v>
      </c>
      <c r="X592" s="440">
        <v>24</v>
      </c>
      <c r="Y592" s="440">
        <v>1524</v>
      </c>
      <c r="Z592" s="437"/>
      <c r="AA592" s="439"/>
      <c r="AB592" s="440"/>
      <c r="AC592" s="440"/>
      <c r="AD592" s="437"/>
      <c r="AE592" s="437"/>
      <c r="AF592" s="437"/>
      <c r="AG592" s="437"/>
      <c r="AH592" s="441"/>
      <c r="AI592" s="437"/>
      <c r="AJ592" s="441"/>
      <c r="AK592" s="441"/>
      <c r="AL592" s="437"/>
      <c r="AM592" s="437"/>
      <c r="AN592" s="437"/>
      <c r="AO592" s="525"/>
      <c r="AP592" s="525"/>
    </row>
    <row r="593" spans="1:42" s="337" customFormat="1" ht="24" x14ac:dyDescent="0.2">
      <c r="A593" s="324"/>
      <c r="B593" s="324"/>
      <c r="C593" s="324"/>
      <c r="D593" s="324"/>
      <c r="E593" s="325"/>
      <c r="F593" s="326"/>
      <c r="G593" s="326"/>
      <c r="H593" s="326"/>
      <c r="I593" s="326"/>
      <c r="J593" s="326"/>
      <c r="K593" s="326"/>
      <c r="L593" s="326"/>
      <c r="M593" s="325"/>
      <c r="N593" s="326"/>
      <c r="O593" s="329"/>
      <c r="P593" s="437"/>
      <c r="Q593" s="437"/>
      <c r="R593" s="437"/>
      <c r="S593" s="437"/>
      <c r="T593" s="437"/>
      <c r="U593" s="437"/>
      <c r="V593" s="437"/>
      <c r="W593" s="437"/>
      <c r="X593" s="440"/>
      <c r="Y593" s="440"/>
      <c r="Z593" s="437"/>
      <c r="AA593" s="439"/>
      <c r="AB593" s="440"/>
      <c r="AC593" s="440"/>
      <c r="AD593" s="437"/>
      <c r="AE593" s="437"/>
      <c r="AF593" s="437"/>
      <c r="AG593" s="437"/>
      <c r="AH593" s="441"/>
      <c r="AI593" s="437"/>
      <c r="AJ593" s="441"/>
      <c r="AK593" s="444"/>
      <c r="AL593" s="437"/>
      <c r="AM593" s="437"/>
      <c r="AN593" s="437"/>
      <c r="AO593" s="525"/>
      <c r="AP593" s="525"/>
    </row>
    <row r="594" spans="1:42" s="1" customFormat="1" ht="24" x14ac:dyDescent="0.2">
      <c r="E594" s="304"/>
      <c r="F594" s="305"/>
      <c r="G594" s="305"/>
      <c r="H594" s="305"/>
      <c r="I594" s="305"/>
      <c r="J594" s="305"/>
      <c r="K594" s="305"/>
      <c r="L594" s="305"/>
      <c r="M594" s="304"/>
      <c r="N594" s="305"/>
      <c r="O594" s="306"/>
      <c r="P594" s="345" t="s">
        <v>460</v>
      </c>
      <c r="Q594" s="346"/>
      <c r="R594" s="346"/>
      <c r="S594" s="346"/>
      <c r="T594" s="346"/>
      <c r="U594" s="346"/>
      <c r="V594" s="1012" t="str">
        <f>B603</f>
        <v>นาย</v>
      </c>
      <c r="W594" s="1012"/>
      <c r="X594" s="1013" t="str">
        <f>C603</f>
        <v>สมพร</v>
      </c>
      <c r="Y594" s="1013"/>
      <c r="Z594" s="1013" t="str">
        <f>D603</f>
        <v>พันจะโป๊ะ</v>
      </c>
      <c r="AA594" s="1013"/>
      <c r="AB594" s="1013"/>
      <c r="AC594" s="1014"/>
      <c r="AD594" s="345" t="s">
        <v>461</v>
      </c>
      <c r="AE594" s="730"/>
      <c r="AF594" s="346"/>
      <c r="AG594" s="745" t="str">
        <f>B603</f>
        <v>นาย</v>
      </c>
      <c r="AH594" s="731" t="str">
        <f>C603</f>
        <v>สมพร</v>
      </c>
      <c r="AI594" s="346"/>
      <c r="AJ594" s="346" t="str">
        <f>D603</f>
        <v>พันจะโป๊ะ</v>
      </c>
      <c r="AK594" s="346"/>
      <c r="AL594" s="346"/>
      <c r="AM594" s="346"/>
      <c r="AN594" s="347"/>
      <c r="AO594" s="308"/>
      <c r="AP594" s="308"/>
    </row>
    <row r="595" spans="1:42" s="1" customFormat="1" ht="24" x14ac:dyDescent="0.2">
      <c r="E595" s="304"/>
      <c r="F595" s="305"/>
      <c r="G595" s="305"/>
      <c r="H595" s="305"/>
      <c r="I595" s="305"/>
      <c r="J595" s="305"/>
      <c r="K595" s="305"/>
      <c r="L595" s="305"/>
      <c r="M595" s="304"/>
      <c r="N595" s="305"/>
      <c r="O595" s="306"/>
      <c r="P595" s="307" t="s">
        <v>462</v>
      </c>
      <c r="Q595" s="308"/>
      <c r="R595" s="308"/>
      <c r="S595" s="1007" t="str">
        <f>E603</f>
        <v xml:space="preserve">333 </v>
      </c>
      <c r="T595" s="1008"/>
      <c r="U595" s="310" t="str">
        <f>F603</f>
        <v>หมู่ที่</v>
      </c>
      <c r="V595" s="1009">
        <f>G603</f>
        <v>8</v>
      </c>
      <c r="W595" s="1009"/>
      <c r="X595" s="308"/>
      <c r="Y595" s="311"/>
      <c r="Z595" s="312" t="str">
        <f>H603</f>
        <v>ถนน</v>
      </c>
      <c r="AA595" s="313"/>
      <c r="AB595" s="308"/>
      <c r="AC595" s="309"/>
      <c r="AD595" s="307" t="s">
        <v>462</v>
      </c>
      <c r="AE595" s="728"/>
      <c r="AF595" s="728"/>
      <c r="AG595" s="314" t="str">
        <f>E603</f>
        <v xml:space="preserve">333 </v>
      </c>
      <c r="AH595" s="308"/>
      <c r="AI595" s="315" t="str">
        <f>F603</f>
        <v>หมู่ที่</v>
      </c>
      <c r="AJ595" s="727">
        <f>G603</f>
        <v>8</v>
      </c>
      <c r="AK595" s="308"/>
      <c r="AL595" s="315" t="str">
        <f>H603</f>
        <v>ถนน</v>
      </c>
      <c r="AM595" s="308"/>
      <c r="AN595" s="309"/>
      <c r="AO595" s="308"/>
      <c r="AP595" s="308"/>
    </row>
    <row r="596" spans="1:42" s="1" customFormat="1" ht="24" x14ac:dyDescent="0.2">
      <c r="E596" s="304"/>
      <c r="F596" s="305"/>
      <c r="G596" s="305"/>
      <c r="H596" s="305"/>
      <c r="I596" s="305"/>
      <c r="J596" s="305"/>
      <c r="K596" s="305"/>
      <c r="L596" s="305"/>
      <c r="M596" s="304"/>
      <c r="N596" s="305"/>
      <c r="O596" s="306"/>
      <c r="P596" s="307" t="s">
        <v>463</v>
      </c>
      <c r="Q596" s="308"/>
      <c r="R596" s="308"/>
      <c r="S596" s="308"/>
      <c r="T596" s="308"/>
      <c r="U596" s="1009" t="str">
        <f>I603</f>
        <v>ตำบลตะขบ</v>
      </c>
      <c r="V596" s="993"/>
      <c r="W596" s="993"/>
      <c r="X596" s="993"/>
      <c r="Y596" s="312"/>
      <c r="Z596" s="315" t="str">
        <f>J603</f>
        <v>อำเภอปักธงชัย</v>
      </c>
      <c r="AA596" s="313"/>
      <c r="AB596" s="308"/>
      <c r="AC596" s="308"/>
      <c r="AD596" s="307" t="s">
        <v>463</v>
      </c>
      <c r="AE596" s="728"/>
      <c r="AF596" s="308"/>
      <c r="AG596" s="308"/>
      <c r="AH596" s="308"/>
      <c r="AI596" s="315" t="str">
        <f>I603</f>
        <v>ตำบลตะขบ</v>
      </c>
      <c r="AJ596" s="308"/>
      <c r="AK596" s="308"/>
      <c r="AL596" s="315" t="str">
        <f>J603</f>
        <v>อำเภอปักธงชัย</v>
      </c>
      <c r="AM596" s="308"/>
      <c r="AN596" s="309"/>
      <c r="AO596" s="308"/>
      <c r="AP596" s="308"/>
    </row>
    <row r="597" spans="1:42" s="1" customFormat="1" ht="24" x14ac:dyDescent="0.2">
      <c r="E597" s="304"/>
      <c r="F597" s="305"/>
      <c r="G597" s="305"/>
      <c r="H597" s="305"/>
      <c r="I597" s="305"/>
      <c r="J597" s="305"/>
      <c r="K597" s="305"/>
      <c r="L597" s="305"/>
      <c r="M597" s="304"/>
      <c r="N597" s="305"/>
      <c r="O597" s="306"/>
      <c r="P597" s="316" t="str">
        <f>K603</f>
        <v>จังหวัดนครราชสีมา</v>
      </c>
      <c r="Q597" s="317"/>
      <c r="R597" s="317"/>
      <c r="S597" s="317"/>
      <c r="T597" s="317"/>
      <c r="U597" s="317" t="s">
        <v>464</v>
      </c>
      <c r="V597" s="317"/>
      <c r="W597" s="317"/>
      <c r="X597" s="317"/>
      <c r="Y597" s="318"/>
      <c r="Z597" s="317"/>
      <c r="AA597" s="319"/>
      <c r="AB597" s="317"/>
      <c r="AC597" s="317"/>
      <c r="AD597" s="316" t="str">
        <f>K603</f>
        <v>จังหวัดนครราชสีมา</v>
      </c>
      <c r="AE597" s="744"/>
      <c r="AF597" s="317"/>
      <c r="AG597" s="317"/>
      <c r="AH597" s="317"/>
      <c r="AI597" s="317" t="s">
        <v>464</v>
      </c>
      <c r="AJ597" s="317"/>
      <c r="AK597" s="317"/>
      <c r="AL597" s="317"/>
      <c r="AM597" s="317"/>
      <c r="AN597" s="320"/>
      <c r="AO597" s="317"/>
      <c r="AP597" s="317"/>
    </row>
    <row r="598" spans="1:42" s="323" customFormat="1" ht="24" x14ac:dyDescent="0.2">
      <c r="A598" s="753"/>
      <c r="B598" s="753"/>
      <c r="C598" s="753"/>
      <c r="D598" s="753"/>
      <c r="E598" s="9"/>
      <c r="F598" s="321"/>
      <c r="G598" s="321"/>
      <c r="H598" s="321"/>
      <c r="I598" s="321"/>
      <c r="J598" s="321"/>
      <c r="K598" s="321"/>
      <c r="L598" s="321"/>
      <c r="M598" s="9"/>
      <c r="N598" s="321"/>
      <c r="O598" s="306"/>
      <c r="P598" s="1004" t="s">
        <v>5</v>
      </c>
      <c r="Q598" s="1005"/>
      <c r="R598" s="1005"/>
      <c r="S598" s="1005"/>
      <c r="T598" s="1005"/>
      <c r="U598" s="1005"/>
      <c r="V598" s="1005"/>
      <c r="W598" s="1005"/>
      <c r="X598" s="1005"/>
      <c r="Y598" s="1005"/>
      <c r="Z598" s="1005"/>
      <c r="AA598" s="1005"/>
      <c r="AB598" s="1005"/>
      <c r="AC598" s="1006"/>
      <c r="AD598" s="1004" t="s">
        <v>6</v>
      </c>
      <c r="AE598" s="1005"/>
      <c r="AF598" s="1005"/>
      <c r="AG598" s="1005"/>
      <c r="AH598" s="1005"/>
      <c r="AI598" s="1005"/>
      <c r="AJ598" s="1005"/>
      <c r="AK598" s="1005"/>
      <c r="AL598" s="1005"/>
      <c r="AM598" s="1005"/>
      <c r="AN598" s="1006"/>
    </row>
    <row r="599" spans="1:42" s="323" customFormat="1" ht="24" x14ac:dyDescent="0.2">
      <c r="A599" s="753"/>
      <c r="B599" s="753"/>
      <c r="C599" s="753"/>
      <c r="D599" s="753"/>
      <c r="E599" s="9"/>
      <c r="F599" s="321"/>
      <c r="G599" s="321"/>
      <c r="H599" s="321"/>
      <c r="I599" s="321"/>
      <c r="J599" s="321"/>
      <c r="K599" s="321"/>
      <c r="L599" s="321"/>
      <c r="M599" s="9"/>
      <c r="N599" s="321"/>
      <c r="O599" s="306"/>
      <c r="P599" s="995" t="s">
        <v>7</v>
      </c>
      <c r="Q599" s="995" t="s">
        <v>8</v>
      </c>
      <c r="R599" s="995" t="s">
        <v>9</v>
      </c>
      <c r="S599" s="1010" t="s">
        <v>10</v>
      </c>
      <c r="T599" s="1011"/>
      <c r="U599" s="995" t="s">
        <v>11</v>
      </c>
      <c r="V599" s="1004" t="s">
        <v>12</v>
      </c>
      <c r="W599" s="1005"/>
      <c r="X599" s="1006"/>
      <c r="Y599" s="1004" t="s">
        <v>13</v>
      </c>
      <c r="Z599" s="1005"/>
      <c r="AA599" s="1005"/>
      <c r="AB599" s="1005"/>
      <c r="AC599" s="1006"/>
      <c r="AD599" s="995" t="s">
        <v>7</v>
      </c>
      <c r="AE599" s="995" t="s">
        <v>14</v>
      </c>
      <c r="AF599" s="995" t="s">
        <v>15</v>
      </c>
      <c r="AG599" s="995" t="s">
        <v>16</v>
      </c>
      <c r="AH599" s="1021" t="s">
        <v>17</v>
      </c>
      <c r="AI599" s="1004" t="s">
        <v>18</v>
      </c>
      <c r="AJ599" s="1005"/>
      <c r="AK599" s="1005"/>
      <c r="AL599" s="1006"/>
      <c r="AM599" s="995" t="s">
        <v>590</v>
      </c>
      <c r="AN599" s="995" t="s">
        <v>20</v>
      </c>
      <c r="AO599" s="995" t="s">
        <v>590</v>
      </c>
      <c r="AP599" s="995" t="s">
        <v>590</v>
      </c>
    </row>
    <row r="600" spans="1:42" s="323" customFormat="1" ht="24" x14ac:dyDescent="0.2">
      <c r="A600" s="753"/>
      <c r="B600" s="753"/>
      <c r="C600" s="753"/>
      <c r="D600" s="753"/>
      <c r="E600" s="9"/>
      <c r="F600" s="321"/>
      <c r="G600" s="321"/>
      <c r="H600" s="321"/>
      <c r="I600" s="321"/>
      <c r="J600" s="321"/>
      <c r="K600" s="321"/>
      <c r="L600" s="321"/>
      <c r="M600" s="9"/>
      <c r="N600" s="321"/>
      <c r="O600" s="306"/>
      <c r="P600" s="996"/>
      <c r="Q600" s="996"/>
      <c r="R600" s="996"/>
      <c r="S600" s="995" t="s">
        <v>21</v>
      </c>
      <c r="T600" s="995" t="s">
        <v>22</v>
      </c>
      <c r="U600" s="996"/>
      <c r="V600" s="1015" t="s">
        <v>23</v>
      </c>
      <c r="W600" s="1015" t="s">
        <v>24</v>
      </c>
      <c r="X600" s="1015" t="s">
        <v>25</v>
      </c>
      <c r="Y600" s="1018" t="s">
        <v>26</v>
      </c>
      <c r="Z600" s="995" t="s">
        <v>27</v>
      </c>
      <c r="AA600" s="995" t="s">
        <v>28</v>
      </c>
      <c r="AB600" s="995" t="s">
        <v>29</v>
      </c>
      <c r="AC600" s="995" t="s">
        <v>30</v>
      </c>
      <c r="AD600" s="996"/>
      <c r="AE600" s="996"/>
      <c r="AF600" s="996"/>
      <c r="AG600" s="996"/>
      <c r="AH600" s="1022"/>
      <c r="AI600" s="995" t="s">
        <v>31</v>
      </c>
      <c r="AJ600" s="998" t="s">
        <v>27</v>
      </c>
      <c r="AK600" s="1001" t="s">
        <v>28</v>
      </c>
      <c r="AL600" s="995" t="s">
        <v>29</v>
      </c>
      <c r="AM600" s="996"/>
      <c r="AN600" s="996"/>
      <c r="AO600" s="996"/>
      <c r="AP600" s="996"/>
    </row>
    <row r="601" spans="1:42" s="323" customFormat="1" ht="24" x14ac:dyDescent="0.2">
      <c r="A601" s="753"/>
      <c r="B601" s="753"/>
      <c r="C601" s="753"/>
      <c r="D601" s="753"/>
      <c r="E601" s="9"/>
      <c r="F601" s="321"/>
      <c r="G601" s="321"/>
      <c r="H601" s="321"/>
      <c r="I601" s="321"/>
      <c r="J601" s="321"/>
      <c r="K601" s="321"/>
      <c r="L601" s="321"/>
      <c r="M601" s="9"/>
      <c r="N601" s="321"/>
      <c r="O601" s="306"/>
      <c r="P601" s="996"/>
      <c r="Q601" s="996"/>
      <c r="R601" s="996"/>
      <c r="S601" s="996"/>
      <c r="T601" s="996"/>
      <c r="U601" s="996"/>
      <c r="V601" s="1016"/>
      <c r="W601" s="1016"/>
      <c r="X601" s="1016"/>
      <c r="Y601" s="1019"/>
      <c r="Z601" s="996"/>
      <c r="AA601" s="996"/>
      <c r="AB601" s="996"/>
      <c r="AC601" s="996"/>
      <c r="AD601" s="996"/>
      <c r="AE601" s="996"/>
      <c r="AF601" s="996"/>
      <c r="AG601" s="996"/>
      <c r="AH601" s="1022"/>
      <c r="AI601" s="996"/>
      <c r="AJ601" s="999"/>
      <c r="AK601" s="1002"/>
      <c r="AL601" s="996"/>
      <c r="AM601" s="996"/>
      <c r="AN601" s="996"/>
      <c r="AO601" s="996"/>
      <c r="AP601" s="996"/>
    </row>
    <row r="602" spans="1:42" s="323" customFormat="1" ht="60.75" customHeight="1" x14ac:dyDescent="0.2">
      <c r="A602" s="753" t="s">
        <v>465</v>
      </c>
      <c r="B602" s="306" t="s">
        <v>466</v>
      </c>
      <c r="C602" s="749" t="s">
        <v>467</v>
      </c>
      <c r="D602" s="749" t="s">
        <v>468</v>
      </c>
      <c r="E602" s="749" t="s">
        <v>469</v>
      </c>
      <c r="F602" s="749"/>
      <c r="G602" s="749" t="s">
        <v>470</v>
      </c>
      <c r="H602" s="749" t="s">
        <v>471</v>
      </c>
      <c r="I602" s="749" t="s">
        <v>472</v>
      </c>
      <c r="J602" s="749" t="s">
        <v>473</v>
      </c>
      <c r="K602" s="749" t="s">
        <v>474</v>
      </c>
      <c r="L602" s="520" t="s">
        <v>475</v>
      </c>
      <c r="M602" s="9" t="s">
        <v>476</v>
      </c>
      <c r="N602" s="9" t="s">
        <v>477</v>
      </c>
      <c r="O602" s="306" t="s">
        <v>478</v>
      </c>
      <c r="P602" s="997"/>
      <c r="Q602" s="997"/>
      <c r="R602" s="997"/>
      <c r="S602" s="997"/>
      <c r="T602" s="997"/>
      <c r="U602" s="997"/>
      <c r="V602" s="1017"/>
      <c r="W602" s="1017"/>
      <c r="X602" s="1017"/>
      <c r="Y602" s="1020"/>
      <c r="Z602" s="997"/>
      <c r="AA602" s="997"/>
      <c r="AB602" s="997"/>
      <c r="AC602" s="997"/>
      <c r="AD602" s="997"/>
      <c r="AE602" s="997"/>
      <c r="AF602" s="997"/>
      <c r="AG602" s="997"/>
      <c r="AH602" s="1023"/>
      <c r="AI602" s="997"/>
      <c r="AJ602" s="1000"/>
      <c r="AK602" s="1003"/>
      <c r="AL602" s="997"/>
      <c r="AM602" s="997"/>
      <c r="AN602" s="997"/>
      <c r="AO602" s="997"/>
      <c r="AP602" s="997"/>
    </row>
    <row r="603" spans="1:42" s="337" customFormat="1" ht="24" x14ac:dyDescent="0.2">
      <c r="A603" s="324"/>
      <c r="B603" s="324" t="s">
        <v>479</v>
      </c>
      <c r="C603" s="324" t="s">
        <v>605</v>
      </c>
      <c r="D603" s="324" t="s">
        <v>606</v>
      </c>
      <c r="E603" s="325" t="s">
        <v>607</v>
      </c>
      <c r="F603" s="326" t="s">
        <v>482</v>
      </c>
      <c r="G603" s="326">
        <v>8</v>
      </c>
      <c r="H603" s="326" t="s">
        <v>471</v>
      </c>
      <c r="I603" s="305" t="s">
        <v>483</v>
      </c>
      <c r="J603" s="305" t="s">
        <v>484</v>
      </c>
      <c r="K603" s="305" t="s">
        <v>485</v>
      </c>
      <c r="L603" s="304">
        <v>30150</v>
      </c>
      <c r="M603" s="325"/>
      <c r="N603" s="326">
        <v>3301400561908</v>
      </c>
      <c r="O603" s="329"/>
      <c r="P603" s="437">
        <v>67</v>
      </c>
      <c r="Q603" s="437" t="s">
        <v>32</v>
      </c>
      <c r="R603" s="437">
        <v>16270</v>
      </c>
      <c r="S603" s="437">
        <v>0</v>
      </c>
      <c r="T603" s="437">
        <v>28</v>
      </c>
      <c r="U603" s="437" t="s">
        <v>106</v>
      </c>
      <c r="V603" s="437">
        <v>3</v>
      </c>
      <c r="W603" s="437">
        <v>0</v>
      </c>
      <c r="X603" s="444">
        <v>0</v>
      </c>
      <c r="Y603" s="441">
        <v>1188.99</v>
      </c>
      <c r="Z603" s="441"/>
      <c r="AA603" s="441">
        <v>11.01</v>
      </c>
      <c r="AB603" s="441"/>
      <c r="AC603" s="441"/>
      <c r="AD603" s="437"/>
      <c r="AE603" s="437"/>
      <c r="AF603" s="437"/>
      <c r="AG603" s="437"/>
      <c r="AH603" s="441"/>
      <c r="AI603" s="437"/>
      <c r="AJ603" s="441"/>
      <c r="AK603" s="441"/>
      <c r="AL603" s="437"/>
      <c r="AM603" s="437"/>
      <c r="AN603" s="437"/>
      <c r="AO603" s="525"/>
      <c r="AP603" s="525"/>
    </row>
    <row r="604" spans="1:42" s="337" customFormat="1" ht="56.25" x14ac:dyDescent="0.2">
      <c r="A604" s="324"/>
      <c r="B604" s="324"/>
      <c r="C604" s="324"/>
      <c r="D604" s="324"/>
      <c r="E604" s="325"/>
      <c r="F604" s="326"/>
      <c r="G604" s="326"/>
      <c r="H604" s="326"/>
      <c r="I604" s="326"/>
      <c r="J604" s="326"/>
      <c r="K604" s="326"/>
      <c r="L604" s="326"/>
      <c r="M604" s="325"/>
      <c r="N604" s="326"/>
      <c r="O604" s="329"/>
      <c r="P604" s="437"/>
      <c r="Q604" s="437"/>
      <c r="R604" s="437"/>
      <c r="S604" s="437"/>
      <c r="T604" s="437"/>
      <c r="U604" s="437"/>
      <c r="V604" s="437"/>
      <c r="W604" s="437"/>
      <c r="X604" s="440"/>
      <c r="Y604" s="440"/>
      <c r="Z604" s="437"/>
      <c r="AA604" s="439"/>
      <c r="AB604" s="440"/>
      <c r="AC604" s="440"/>
      <c r="AD604" s="437">
        <v>1</v>
      </c>
      <c r="AE604" s="437">
        <v>333</v>
      </c>
      <c r="AF604" s="443" t="s">
        <v>55</v>
      </c>
      <c r="AG604" s="437" t="s">
        <v>35</v>
      </c>
      <c r="AH604" s="441">
        <v>32</v>
      </c>
      <c r="AI604" s="437"/>
      <c r="AJ604" s="441"/>
      <c r="AK604" s="441">
        <v>32</v>
      </c>
      <c r="AL604" s="437"/>
      <c r="AM604" s="437">
        <f>AO604+1</f>
        <v>24</v>
      </c>
      <c r="AN604" s="443" t="s">
        <v>53</v>
      </c>
      <c r="AO604" s="525">
        <v>23</v>
      </c>
      <c r="AP604" s="525">
        <v>22</v>
      </c>
    </row>
    <row r="605" spans="1:42" s="337" customFormat="1" ht="56.25" x14ac:dyDescent="0.2">
      <c r="A605" s="324"/>
      <c r="B605" s="324"/>
      <c r="C605" s="324"/>
      <c r="D605" s="324"/>
      <c r="E605" s="325"/>
      <c r="F605" s="326"/>
      <c r="G605" s="326"/>
      <c r="H605" s="326"/>
      <c r="I605" s="326"/>
      <c r="J605" s="326"/>
      <c r="K605" s="326"/>
      <c r="L605" s="326"/>
      <c r="M605" s="325"/>
      <c r="N605" s="326"/>
      <c r="O605" s="329"/>
      <c r="P605" s="437"/>
      <c r="Q605" s="437"/>
      <c r="R605" s="437"/>
      <c r="S605" s="437"/>
      <c r="T605" s="437"/>
      <c r="U605" s="437"/>
      <c r="V605" s="437"/>
      <c r="W605" s="437"/>
      <c r="X605" s="440"/>
      <c r="Y605" s="440"/>
      <c r="Z605" s="437"/>
      <c r="AA605" s="439"/>
      <c r="AB605" s="440"/>
      <c r="AC605" s="440"/>
      <c r="AD605" s="437">
        <v>2</v>
      </c>
      <c r="AE605" s="437">
        <v>333</v>
      </c>
      <c r="AF605" s="437" t="s">
        <v>37</v>
      </c>
      <c r="AG605" s="437" t="s">
        <v>35</v>
      </c>
      <c r="AH605" s="441">
        <v>12.25</v>
      </c>
      <c r="AI605" s="437"/>
      <c r="AJ605" s="441"/>
      <c r="AK605" s="441">
        <v>12.25</v>
      </c>
      <c r="AL605" s="437"/>
      <c r="AM605" s="437">
        <f>AO605+1</f>
        <v>24</v>
      </c>
      <c r="AN605" s="443" t="s">
        <v>94</v>
      </c>
      <c r="AO605" s="525">
        <v>23</v>
      </c>
      <c r="AP605" s="525">
        <v>22</v>
      </c>
    </row>
    <row r="606" spans="1:42" s="1" customFormat="1" ht="24" x14ac:dyDescent="0.2">
      <c r="E606" s="304"/>
      <c r="F606" s="305"/>
      <c r="G606" s="305"/>
      <c r="H606" s="305"/>
      <c r="I606" s="305"/>
      <c r="J606" s="305"/>
      <c r="K606" s="305"/>
      <c r="L606" s="305"/>
      <c r="M606" s="304"/>
      <c r="N606" s="305"/>
      <c r="O606" s="306"/>
      <c r="P606" s="345" t="s">
        <v>460</v>
      </c>
      <c r="Q606" s="346"/>
      <c r="R606" s="346"/>
      <c r="S606" s="346"/>
      <c r="T606" s="346"/>
      <c r="U606" s="346"/>
      <c r="V606" s="1012" t="str">
        <f>B615</f>
        <v>นาง</v>
      </c>
      <c r="W606" s="1012"/>
      <c r="X606" s="1013" t="str">
        <f>C615</f>
        <v>แต๋ว</v>
      </c>
      <c r="Y606" s="1013"/>
      <c r="Z606" s="1013" t="str">
        <f>D615</f>
        <v>แบกกระโทก</v>
      </c>
      <c r="AA606" s="1013"/>
      <c r="AB606" s="1013"/>
      <c r="AC606" s="1014"/>
      <c r="AD606" s="345" t="s">
        <v>461</v>
      </c>
      <c r="AE606" s="730"/>
      <c r="AF606" s="346"/>
      <c r="AG606" s="745" t="str">
        <f>B615</f>
        <v>นาง</v>
      </c>
      <c r="AH606" s="731" t="str">
        <f>C615</f>
        <v>แต๋ว</v>
      </c>
      <c r="AI606" s="346"/>
      <c r="AJ606" s="346" t="str">
        <f>D615</f>
        <v>แบกกระโทก</v>
      </c>
      <c r="AK606" s="346"/>
      <c r="AL606" s="346"/>
      <c r="AM606" s="346"/>
      <c r="AN606" s="347"/>
      <c r="AO606" s="308"/>
      <c r="AP606" s="308"/>
    </row>
    <row r="607" spans="1:42" s="1" customFormat="1" ht="24" x14ac:dyDescent="0.2">
      <c r="E607" s="304"/>
      <c r="F607" s="305"/>
      <c r="G607" s="305"/>
      <c r="H607" s="305"/>
      <c r="I607" s="305"/>
      <c r="J607" s="305"/>
      <c r="K607" s="305"/>
      <c r="L607" s="305"/>
      <c r="M607" s="304"/>
      <c r="N607" s="305"/>
      <c r="O607" s="306"/>
      <c r="P607" s="307" t="s">
        <v>462</v>
      </c>
      <c r="Q607" s="308"/>
      <c r="R607" s="308"/>
      <c r="S607" s="1007" t="str">
        <f>E615</f>
        <v xml:space="preserve">86 </v>
      </c>
      <c r="T607" s="1008"/>
      <c r="U607" s="310" t="str">
        <f>F615</f>
        <v>หมู่ที่</v>
      </c>
      <c r="V607" s="1009">
        <f>G615</f>
        <v>8</v>
      </c>
      <c r="W607" s="1009"/>
      <c r="X607" s="308"/>
      <c r="Y607" s="311"/>
      <c r="Z607" s="312" t="str">
        <f>H615</f>
        <v>ถนน</v>
      </c>
      <c r="AA607" s="313"/>
      <c r="AB607" s="308"/>
      <c r="AC607" s="309"/>
      <c r="AD607" s="307" t="s">
        <v>462</v>
      </c>
      <c r="AE607" s="728"/>
      <c r="AF607" s="728"/>
      <c r="AG607" s="314" t="str">
        <f>E615</f>
        <v xml:space="preserve">86 </v>
      </c>
      <c r="AH607" s="308"/>
      <c r="AI607" s="315" t="str">
        <f>F615</f>
        <v>หมู่ที่</v>
      </c>
      <c r="AJ607" s="727">
        <f>G615</f>
        <v>8</v>
      </c>
      <c r="AK607" s="308"/>
      <c r="AL607" s="315" t="str">
        <f>H615</f>
        <v>ถนน</v>
      </c>
      <c r="AM607" s="308"/>
      <c r="AN607" s="309"/>
      <c r="AO607" s="308"/>
      <c r="AP607" s="308"/>
    </row>
    <row r="608" spans="1:42" s="1" customFormat="1" ht="24" x14ac:dyDescent="0.2">
      <c r="E608" s="304"/>
      <c r="F608" s="305"/>
      <c r="G608" s="305"/>
      <c r="H608" s="305"/>
      <c r="I608" s="305"/>
      <c r="J608" s="305"/>
      <c r="K608" s="305"/>
      <c r="L608" s="305"/>
      <c r="M608" s="304"/>
      <c r="N608" s="305"/>
      <c r="O608" s="306"/>
      <c r="P608" s="307" t="s">
        <v>463</v>
      </c>
      <c r="Q608" s="308"/>
      <c r="R608" s="308"/>
      <c r="S608" s="308"/>
      <c r="T608" s="308"/>
      <c r="U608" s="1009" t="str">
        <f>I615</f>
        <v>ตำบลตะขบ</v>
      </c>
      <c r="V608" s="993"/>
      <c r="W608" s="993"/>
      <c r="X608" s="993"/>
      <c r="Y608" s="312"/>
      <c r="Z608" s="315" t="str">
        <f>J615</f>
        <v>อำเภอปักธงชัย</v>
      </c>
      <c r="AA608" s="313"/>
      <c r="AB608" s="308"/>
      <c r="AC608" s="308"/>
      <c r="AD608" s="307" t="s">
        <v>463</v>
      </c>
      <c r="AE608" s="728"/>
      <c r="AF608" s="308"/>
      <c r="AG608" s="308"/>
      <c r="AH608" s="308"/>
      <c r="AI608" s="315" t="str">
        <f>I615</f>
        <v>ตำบลตะขบ</v>
      </c>
      <c r="AJ608" s="308"/>
      <c r="AK608" s="308"/>
      <c r="AL608" s="315" t="str">
        <f>J615</f>
        <v>อำเภอปักธงชัย</v>
      </c>
      <c r="AM608" s="308"/>
      <c r="AN608" s="309"/>
      <c r="AO608" s="308"/>
      <c r="AP608" s="308"/>
    </row>
    <row r="609" spans="1:42" s="1" customFormat="1" ht="24" x14ac:dyDescent="0.2">
      <c r="E609" s="304"/>
      <c r="F609" s="305"/>
      <c r="G609" s="305"/>
      <c r="H609" s="305"/>
      <c r="I609" s="305"/>
      <c r="J609" s="305"/>
      <c r="K609" s="305"/>
      <c r="L609" s="305"/>
      <c r="M609" s="304"/>
      <c r="N609" s="305"/>
      <c r="O609" s="306"/>
      <c r="P609" s="316" t="str">
        <f>K615</f>
        <v>จังหวัดนครราชสีมา</v>
      </c>
      <c r="Q609" s="317"/>
      <c r="R609" s="317"/>
      <c r="S609" s="317"/>
      <c r="T609" s="317"/>
      <c r="U609" s="317" t="s">
        <v>464</v>
      </c>
      <c r="V609" s="317"/>
      <c r="W609" s="317"/>
      <c r="X609" s="317"/>
      <c r="Y609" s="318"/>
      <c r="Z609" s="317"/>
      <c r="AA609" s="319"/>
      <c r="AB609" s="317"/>
      <c r="AC609" s="317"/>
      <c r="AD609" s="316" t="str">
        <f>K615</f>
        <v>จังหวัดนครราชสีมา</v>
      </c>
      <c r="AE609" s="744"/>
      <c r="AF609" s="317"/>
      <c r="AG609" s="317"/>
      <c r="AH609" s="317"/>
      <c r="AI609" s="317" t="s">
        <v>464</v>
      </c>
      <c r="AJ609" s="317"/>
      <c r="AK609" s="317"/>
      <c r="AL609" s="317"/>
      <c r="AM609" s="317"/>
      <c r="AN609" s="320"/>
      <c r="AO609" s="317"/>
      <c r="AP609" s="317"/>
    </row>
    <row r="610" spans="1:42" s="323" customFormat="1" ht="24" x14ac:dyDescent="0.2">
      <c r="A610" s="753"/>
      <c r="B610" s="753"/>
      <c r="C610" s="753"/>
      <c r="D610" s="753"/>
      <c r="E610" s="9"/>
      <c r="F610" s="321"/>
      <c r="G610" s="321"/>
      <c r="H610" s="321"/>
      <c r="I610" s="321"/>
      <c r="J610" s="321"/>
      <c r="K610" s="321"/>
      <c r="L610" s="321"/>
      <c r="M610" s="9"/>
      <c r="N610" s="321"/>
      <c r="O610" s="306"/>
      <c r="P610" s="1004" t="s">
        <v>5</v>
      </c>
      <c r="Q610" s="1005"/>
      <c r="R610" s="1005"/>
      <c r="S610" s="1005"/>
      <c r="T610" s="1005"/>
      <c r="U610" s="1005"/>
      <c r="V610" s="1005"/>
      <c r="W610" s="1005"/>
      <c r="X610" s="1005"/>
      <c r="Y610" s="1005"/>
      <c r="Z610" s="1005"/>
      <c r="AA610" s="1005"/>
      <c r="AB610" s="1005"/>
      <c r="AC610" s="1006"/>
      <c r="AD610" s="1004" t="s">
        <v>6</v>
      </c>
      <c r="AE610" s="1005"/>
      <c r="AF610" s="1005"/>
      <c r="AG610" s="1005"/>
      <c r="AH610" s="1005"/>
      <c r="AI610" s="1005"/>
      <c r="AJ610" s="1005"/>
      <c r="AK610" s="1005"/>
      <c r="AL610" s="1005"/>
      <c r="AM610" s="1005"/>
      <c r="AN610" s="1006"/>
    </row>
    <row r="611" spans="1:42" s="323" customFormat="1" ht="24" x14ac:dyDescent="0.2">
      <c r="A611" s="753"/>
      <c r="B611" s="753"/>
      <c r="C611" s="753"/>
      <c r="D611" s="753"/>
      <c r="E611" s="9"/>
      <c r="F611" s="321"/>
      <c r="G611" s="321"/>
      <c r="H611" s="321"/>
      <c r="I611" s="321"/>
      <c r="J611" s="321"/>
      <c r="K611" s="321"/>
      <c r="L611" s="321"/>
      <c r="M611" s="9"/>
      <c r="N611" s="321"/>
      <c r="O611" s="306"/>
      <c r="P611" s="995" t="s">
        <v>7</v>
      </c>
      <c r="Q611" s="995" t="s">
        <v>8</v>
      </c>
      <c r="R611" s="995" t="s">
        <v>9</v>
      </c>
      <c r="S611" s="1010" t="s">
        <v>10</v>
      </c>
      <c r="T611" s="1011"/>
      <c r="U611" s="995" t="s">
        <v>11</v>
      </c>
      <c r="V611" s="1004" t="s">
        <v>12</v>
      </c>
      <c r="W611" s="1005"/>
      <c r="X611" s="1006"/>
      <c r="Y611" s="1004" t="s">
        <v>13</v>
      </c>
      <c r="Z611" s="1005"/>
      <c r="AA611" s="1005"/>
      <c r="AB611" s="1005"/>
      <c r="AC611" s="1006"/>
      <c r="AD611" s="995" t="s">
        <v>7</v>
      </c>
      <c r="AE611" s="995" t="s">
        <v>14</v>
      </c>
      <c r="AF611" s="995" t="s">
        <v>15</v>
      </c>
      <c r="AG611" s="995" t="s">
        <v>16</v>
      </c>
      <c r="AH611" s="1021" t="s">
        <v>17</v>
      </c>
      <c r="AI611" s="1004" t="s">
        <v>18</v>
      </c>
      <c r="AJ611" s="1005"/>
      <c r="AK611" s="1005"/>
      <c r="AL611" s="1006"/>
      <c r="AM611" s="995" t="s">
        <v>590</v>
      </c>
      <c r="AN611" s="995" t="s">
        <v>20</v>
      </c>
      <c r="AO611" s="995" t="s">
        <v>590</v>
      </c>
      <c r="AP611" s="995" t="s">
        <v>590</v>
      </c>
    </row>
    <row r="612" spans="1:42" s="323" customFormat="1" ht="24" x14ac:dyDescent="0.2">
      <c r="A612" s="753"/>
      <c r="B612" s="753"/>
      <c r="C612" s="753"/>
      <c r="D612" s="753"/>
      <c r="E612" s="9"/>
      <c r="F612" s="321"/>
      <c r="G612" s="321"/>
      <c r="H612" s="321"/>
      <c r="I612" s="321"/>
      <c r="J612" s="321"/>
      <c r="K612" s="321"/>
      <c r="L612" s="321"/>
      <c r="M612" s="9"/>
      <c r="N612" s="321"/>
      <c r="O612" s="306"/>
      <c r="P612" s="996"/>
      <c r="Q612" s="996"/>
      <c r="R612" s="996"/>
      <c r="S612" s="995" t="s">
        <v>21</v>
      </c>
      <c r="T612" s="995" t="s">
        <v>22</v>
      </c>
      <c r="U612" s="996"/>
      <c r="V612" s="1015" t="s">
        <v>23</v>
      </c>
      <c r="W612" s="1015" t="s">
        <v>24</v>
      </c>
      <c r="X612" s="1015" t="s">
        <v>25</v>
      </c>
      <c r="Y612" s="1018" t="s">
        <v>26</v>
      </c>
      <c r="Z612" s="995" t="s">
        <v>27</v>
      </c>
      <c r="AA612" s="995" t="s">
        <v>28</v>
      </c>
      <c r="AB612" s="995" t="s">
        <v>29</v>
      </c>
      <c r="AC612" s="995" t="s">
        <v>30</v>
      </c>
      <c r="AD612" s="996"/>
      <c r="AE612" s="996"/>
      <c r="AF612" s="996"/>
      <c r="AG612" s="996"/>
      <c r="AH612" s="1022"/>
      <c r="AI612" s="995" t="s">
        <v>31</v>
      </c>
      <c r="AJ612" s="998" t="s">
        <v>27</v>
      </c>
      <c r="AK612" s="1001" t="s">
        <v>28</v>
      </c>
      <c r="AL612" s="995" t="s">
        <v>29</v>
      </c>
      <c r="AM612" s="996"/>
      <c r="AN612" s="996"/>
      <c r="AO612" s="996"/>
      <c r="AP612" s="996"/>
    </row>
    <row r="613" spans="1:42" s="323" customFormat="1" ht="24" x14ac:dyDescent="0.2">
      <c r="A613" s="753"/>
      <c r="B613" s="753"/>
      <c r="C613" s="753"/>
      <c r="D613" s="753"/>
      <c r="E613" s="9"/>
      <c r="F613" s="321"/>
      <c r="G613" s="321"/>
      <c r="H613" s="321"/>
      <c r="I613" s="321"/>
      <c r="J613" s="321"/>
      <c r="K613" s="321"/>
      <c r="L613" s="321"/>
      <c r="M613" s="9"/>
      <c r="N613" s="321"/>
      <c r="O613" s="306"/>
      <c r="P613" s="996"/>
      <c r="Q613" s="996"/>
      <c r="R613" s="996"/>
      <c r="S613" s="996"/>
      <c r="T613" s="996"/>
      <c r="U613" s="996"/>
      <c r="V613" s="1016"/>
      <c r="W613" s="1016"/>
      <c r="X613" s="1016"/>
      <c r="Y613" s="1019"/>
      <c r="Z613" s="996"/>
      <c r="AA613" s="996"/>
      <c r="AB613" s="996"/>
      <c r="AC613" s="996"/>
      <c r="AD613" s="996"/>
      <c r="AE613" s="996"/>
      <c r="AF613" s="996"/>
      <c r="AG613" s="996"/>
      <c r="AH613" s="1022"/>
      <c r="AI613" s="996"/>
      <c r="AJ613" s="999"/>
      <c r="AK613" s="1002"/>
      <c r="AL613" s="996"/>
      <c r="AM613" s="996"/>
      <c r="AN613" s="996"/>
      <c r="AO613" s="996"/>
      <c r="AP613" s="996"/>
    </row>
    <row r="614" spans="1:42" s="323" customFormat="1" ht="57" customHeight="1" x14ac:dyDescent="0.2">
      <c r="A614" s="753" t="s">
        <v>465</v>
      </c>
      <c r="B614" s="306" t="s">
        <v>466</v>
      </c>
      <c r="C614" s="749" t="s">
        <v>467</v>
      </c>
      <c r="D614" s="749" t="s">
        <v>468</v>
      </c>
      <c r="E614" s="749" t="s">
        <v>469</v>
      </c>
      <c r="F614" s="749"/>
      <c r="G614" s="749" t="s">
        <v>470</v>
      </c>
      <c r="H614" s="749" t="s">
        <v>471</v>
      </c>
      <c r="I614" s="749" t="s">
        <v>472</v>
      </c>
      <c r="J614" s="749" t="s">
        <v>473</v>
      </c>
      <c r="K614" s="749" t="s">
        <v>474</v>
      </c>
      <c r="L614" s="520" t="s">
        <v>475</v>
      </c>
      <c r="M614" s="9" t="s">
        <v>476</v>
      </c>
      <c r="N614" s="9" t="s">
        <v>477</v>
      </c>
      <c r="O614" s="306" t="s">
        <v>478</v>
      </c>
      <c r="P614" s="997"/>
      <c r="Q614" s="997"/>
      <c r="R614" s="997"/>
      <c r="S614" s="997"/>
      <c r="T614" s="997"/>
      <c r="U614" s="997"/>
      <c r="V614" s="1017"/>
      <c r="W614" s="1017"/>
      <c r="X614" s="1017"/>
      <c r="Y614" s="1020"/>
      <c r="Z614" s="997"/>
      <c r="AA614" s="997"/>
      <c r="AB614" s="997"/>
      <c r="AC614" s="997"/>
      <c r="AD614" s="997"/>
      <c r="AE614" s="997"/>
      <c r="AF614" s="997"/>
      <c r="AG614" s="997"/>
      <c r="AH614" s="1023"/>
      <c r="AI614" s="997"/>
      <c r="AJ614" s="1000"/>
      <c r="AK614" s="1003"/>
      <c r="AL614" s="997"/>
      <c r="AM614" s="997"/>
      <c r="AN614" s="997"/>
      <c r="AO614" s="997"/>
      <c r="AP614" s="997"/>
    </row>
    <row r="615" spans="1:42" s="337" customFormat="1" ht="24" x14ac:dyDescent="0.2">
      <c r="A615" s="324"/>
      <c r="B615" s="324" t="s">
        <v>487</v>
      </c>
      <c r="C615" s="324" t="s">
        <v>608</v>
      </c>
      <c r="D615" s="324" t="s">
        <v>609</v>
      </c>
      <c r="E615" s="325" t="s">
        <v>610</v>
      </c>
      <c r="F615" s="326" t="s">
        <v>482</v>
      </c>
      <c r="G615" s="326">
        <v>8</v>
      </c>
      <c r="H615" s="326" t="s">
        <v>471</v>
      </c>
      <c r="I615" s="305" t="s">
        <v>483</v>
      </c>
      <c r="J615" s="305" t="s">
        <v>484</v>
      </c>
      <c r="K615" s="305" t="s">
        <v>485</v>
      </c>
      <c r="L615" s="304">
        <v>30150</v>
      </c>
      <c r="M615" s="325"/>
      <c r="N615" s="326">
        <v>3301400563951</v>
      </c>
      <c r="O615" s="329"/>
      <c r="P615" s="437">
        <v>68</v>
      </c>
      <c r="Q615" s="437" t="s">
        <v>32</v>
      </c>
      <c r="R615" s="437">
        <v>18940</v>
      </c>
      <c r="S615" s="437">
        <v>11</v>
      </c>
      <c r="T615" s="437">
        <v>1547</v>
      </c>
      <c r="U615" s="437" t="s">
        <v>106</v>
      </c>
      <c r="V615" s="437">
        <v>0</v>
      </c>
      <c r="W615" s="437">
        <v>1</v>
      </c>
      <c r="X615" s="440">
        <v>81</v>
      </c>
      <c r="Y615" s="440"/>
      <c r="Z615" s="437"/>
      <c r="AA615" s="439">
        <v>3.5</v>
      </c>
      <c r="AB615" s="440"/>
      <c r="AC615" s="440">
        <v>177.5</v>
      </c>
      <c r="AD615" s="437"/>
      <c r="AE615" s="437"/>
      <c r="AF615" s="437"/>
      <c r="AG615" s="437"/>
      <c r="AH615" s="441"/>
      <c r="AI615" s="437"/>
      <c r="AJ615" s="441"/>
      <c r="AK615" s="441"/>
      <c r="AL615" s="437"/>
      <c r="AM615" s="437"/>
      <c r="AN615" s="437"/>
      <c r="AO615" s="525"/>
      <c r="AP615" s="525"/>
    </row>
    <row r="616" spans="1:42" s="337" customFormat="1" ht="56.25" x14ac:dyDescent="0.2">
      <c r="A616" s="324"/>
      <c r="B616" s="324"/>
      <c r="C616" s="324"/>
      <c r="D616" s="324"/>
      <c r="E616" s="325"/>
      <c r="F616" s="326"/>
      <c r="G616" s="326"/>
      <c r="H616" s="326"/>
      <c r="I616" s="326"/>
      <c r="J616" s="326"/>
      <c r="K616" s="326"/>
      <c r="L616" s="326"/>
      <c r="M616" s="325"/>
      <c r="N616" s="326"/>
      <c r="O616" s="329"/>
      <c r="P616" s="437"/>
      <c r="Q616" s="437"/>
      <c r="R616" s="437"/>
      <c r="S616" s="437"/>
      <c r="T616" s="437"/>
      <c r="U616" s="437"/>
      <c r="V616" s="437"/>
      <c r="W616" s="437"/>
      <c r="X616" s="440"/>
      <c r="Y616" s="440"/>
      <c r="Z616" s="437"/>
      <c r="AA616" s="439"/>
      <c r="AB616" s="440"/>
      <c r="AC616" s="440"/>
      <c r="AD616" s="437">
        <v>1</v>
      </c>
      <c r="AE616" s="437">
        <v>86</v>
      </c>
      <c r="AF616" s="443" t="s">
        <v>55</v>
      </c>
      <c r="AG616" s="443" t="s">
        <v>44</v>
      </c>
      <c r="AH616" s="441">
        <v>14</v>
      </c>
      <c r="AI616" s="437"/>
      <c r="AJ616" s="441"/>
      <c r="AK616" s="441">
        <v>14</v>
      </c>
      <c r="AL616" s="437"/>
      <c r="AM616" s="437">
        <f>AO616+1</f>
        <v>6</v>
      </c>
      <c r="AN616" s="443" t="s">
        <v>53</v>
      </c>
      <c r="AO616" s="525">
        <v>5</v>
      </c>
      <c r="AP616" s="525">
        <v>4</v>
      </c>
    </row>
    <row r="617" spans="1:42" s="1" customFormat="1" ht="24" x14ac:dyDescent="0.2">
      <c r="E617" s="304"/>
      <c r="F617" s="305"/>
      <c r="G617" s="305"/>
      <c r="H617" s="305"/>
      <c r="I617" s="305"/>
      <c r="J617" s="305"/>
      <c r="K617" s="305"/>
      <c r="L617" s="305"/>
      <c r="M617" s="304"/>
      <c r="N617" s="305"/>
      <c r="O617" s="306"/>
      <c r="P617" s="345" t="s">
        <v>460</v>
      </c>
      <c r="Q617" s="346"/>
      <c r="R617" s="346"/>
      <c r="S617" s="346"/>
      <c r="T617" s="346"/>
      <c r="U617" s="346"/>
      <c r="V617" s="1012" t="str">
        <f>B626</f>
        <v>นาย</v>
      </c>
      <c r="W617" s="1012"/>
      <c r="X617" s="1013" t="str">
        <f>C626</f>
        <v>วาด</v>
      </c>
      <c r="Y617" s="1013"/>
      <c r="Z617" s="1013" t="str">
        <f>D626</f>
        <v>แข็งขัน</v>
      </c>
      <c r="AA617" s="1013"/>
      <c r="AB617" s="1013"/>
      <c r="AC617" s="1014"/>
      <c r="AD617" s="345" t="s">
        <v>461</v>
      </c>
      <c r="AE617" s="730"/>
      <c r="AF617" s="346"/>
      <c r="AG617" s="745" t="str">
        <f>B626</f>
        <v>นาย</v>
      </c>
      <c r="AH617" s="731" t="str">
        <f>C626</f>
        <v>วาด</v>
      </c>
      <c r="AI617" s="346"/>
      <c r="AJ617" s="346" t="str">
        <f>D626</f>
        <v>แข็งขัน</v>
      </c>
      <c r="AK617" s="346"/>
      <c r="AL617" s="346"/>
      <c r="AM617" s="346"/>
      <c r="AN617" s="347"/>
      <c r="AO617" s="308"/>
      <c r="AP617" s="308"/>
    </row>
    <row r="618" spans="1:42" s="1" customFormat="1" ht="24" x14ac:dyDescent="0.2">
      <c r="E618" s="304"/>
      <c r="F618" s="305"/>
      <c r="G618" s="305"/>
      <c r="H618" s="305"/>
      <c r="I618" s="305"/>
      <c r="J618" s="305"/>
      <c r="K618" s="305"/>
      <c r="L618" s="305"/>
      <c r="M618" s="304"/>
      <c r="N618" s="305"/>
      <c r="O618" s="306"/>
      <c r="P618" s="307" t="s">
        <v>462</v>
      </c>
      <c r="Q618" s="308"/>
      <c r="R618" s="308"/>
      <c r="S618" s="1007" t="str">
        <f>E626</f>
        <v>11</v>
      </c>
      <c r="T618" s="1008"/>
      <c r="U618" s="310" t="str">
        <f>F626</f>
        <v>หมู่ที่</v>
      </c>
      <c r="V618" s="1009">
        <f>G626</f>
        <v>8</v>
      </c>
      <c r="W618" s="1009"/>
      <c r="X618" s="308"/>
      <c r="Y618" s="311"/>
      <c r="Z618" s="312" t="str">
        <f>H626</f>
        <v>ถนน</v>
      </c>
      <c r="AA618" s="313"/>
      <c r="AB618" s="308"/>
      <c r="AC618" s="309"/>
      <c r="AD618" s="307" t="s">
        <v>462</v>
      </c>
      <c r="AE618" s="728"/>
      <c r="AF618" s="728"/>
      <c r="AG618" s="314" t="str">
        <f>E626</f>
        <v>11</v>
      </c>
      <c r="AH618" s="308"/>
      <c r="AI618" s="315" t="str">
        <f>F626</f>
        <v>หมู่ที่</v>
      </c>
      <c r="AJ618" s="727">
        <f>G626</f>
        <v>8</v>
      </c>
      <c r="AK618" s="308"/>
      <c r="AL618" s="315" t="str">
        <f>H626</f>
        <v>ถนน</v>
      </c>
      <c r="AM618" s="308"/>
      <c r="AN618" s="309"/>
      <c r="AO618" s="308"/>
      <c r="AP618" s="308"/>
    </row>
    <row r="619" spans="1:42" s="1" customFormat="1" ht="24" x14ac:dyDescent="0.2">
      <c r="E619" s="304"/>
      <c r="F619" s="305"/>
      <c r="G619" s="305"/>
      <c r="H619" s="305"/>
      <c r="I619" s="305"/>
      <c r="J619" s="305"/>
      <c r="K619" s="305"/>
      <c r="L619" s="305"/>
      <c r="M619" s="304"/>
      <c r="N619" s="305"/>
      <c r="O619" s="306"/>
      <c r="P619" s="307" t="s">
        <v>463</v>
      </c>
      <c r="Q619" s="308"/>
      <c r="R619" s="308"/>
      <c r="S619" s="308"/>
      <c r="T619" s="308"/>
      <c r="U619" s="1009" t="str">
        <f>I626</f>
        <v>ตำบลตะขบ</v>
      </c>
      <c r="V619" s="993"/>
      <c r="W619" s="993"/>
      <c r="X619" s="993"/>
      <c r="Y619" s="312"/>
      <c r="Z619" s="315" t="str">
        <f>J626</f>
        <v>อำเภอปักธงชัย</v>
      </c>
      <c r="AA619" s="313"/>
      <c r="AB619" s="308"/>
      <c r="AC619" s="308"/>
      <c r="AD619" s="307" t="s">
        <v>463</v>
      </c>
      <c r="AE619" s="728"/>
      <c r="AF619" s="308"/>
      <c r="AG619" s="308"/>
      <c r="AH619" s="308"/>
      <c r="AI619" s="315" t="str">
        <f>I626</f>
        <v>ตำบลตะขบ</v>
      </c>
      <c r="AJ619" s="308"/>
      <c r="AK619" s="308"/>
      <c r="AL619" s="315" t="str">
        <f>J626</f>
        <v>อำเภอปักธงชัย</v>
      </c>
      <c r="AM619" s="308"/>
      <c r="AN619" s="309"/>
      <c r="AO619" s="308"/>
      <c r="AP619" s="308"/>
    </row>
    <row r="620" spans="1:42" s="1" customFormat="1" ht="24" x14ac:dyDescent="0.2">
      <c r="E620" s="304"/>
      <c r="F620" s="305"/>
      <c r="G620" s="305"/>
      <c r="H620" s="305"/>
      <c r="I620" s="305"/>
      <c r="J620" s="305"/>
      <c r="K620" s="305"/>
      <c r="L620" s="305"/>
      <c r="M620" s="304"/>
      <c r="N620" s="305"/>
      <c r="O620" s="306"/>
      <c r="P620" s="316" t="str">
        <f>K626</f>
        <v>จังหวัดนครราชสีมา</v>
      </c>
      <c r="Q620" s="317"/>
      <c r="R620" s="317"/>
      <c r="S620" s="317"/>
      <c r="T620" s="317"/>
      <c r="U620" s="317" t="s">
        <v>464</v>
      </c>
      <c r="V620" s="317"/>
      <c r="W620" s="317"/>
      <c r="X620" s="317"/>
      <c r="Y620" s="318"/>
      <c r="Z620" s="317"/>
      <c r="AA620" s="319"/>
      <c r="AB620" s="317"/>
      <c r="AC620" s="317"/>
      <c r="AD620" s="316" t="str">
        <f>K626</f>
        <v>จังหวัดนครราชสีมา</v>
      </c>
      <c r="AE620" s="744"/>
      <c r="AF620" s="317"/>
      <c r="AG620" s="317"/>
      <c r="AH620" s="317"/>
      <c r="AI620" s="317" t="s">
        <v>464</v>
      </c>
      <c r="AJ620" s="317"/>
      <c r="AK620" s="317"/>
      <c r="AL620" s="317"/>
      <c r="AM620" s="317"/>
      <c r="AN620" s="320"/>
      <c r="AO620" s="317"/>
      <c r="AP620" s="317"/>
    </row>
    <row r="621" spans="1:42" s="323" customFormat="1" ht="24" x14ac:dyDescent="0.2">
      <c r="A621" s="753"/>
      <c r="B621" s="753"/>
      <c r="C621" s="753"/>
      <c r="D621" s="753"/>
      <c r="E621" s="9"/>
      <c r="F621" s="321"/>
      <c r="G621" s="321"/>
      <c r="H621" s="321"/>
      <c r="I621" s="321"/>
      <c r="J621" s="321"/>
      <c r="K621" s="321"/>
      <c r="L621" s="321"/>
      <c r="M621" s="9"/>
      <c r="N621" s="321"/>
      <c r="O621" s="306"/>
      <c r="P621" s="1004" t="s">
        <v>5</v>
      </c>
      <c r="Q621" s="1005"/>
      <c r="R621" s="1005"/>
      <c r="S621" s="1005"/>
      <c r="T621" s="1005"/>
      <c r="U621" s="1005"/>
      <c r="V621" s="1005"/>
      <c r="W621" s="1005"/>
      <c r="X621" s="1005"/>
      <c r="Y621" s="1005"/>
      <c r="Z621" s="1005"/>
      <c r="AA621" s="1005"/>
      <c r="AB621" s="1005"/>
      <c r="AC621" s="1006"/>
      <c r="AD621" s="1004" t="s">
        <v>6</v>
      </c>
      <c r="AE621" s="1005"/>
      <c r="AF621" s="1005"/>
      <c r="AG621" s="1005"/>
      <c r="AH621" s="1005"/>
      <c r="AI621" s="1005"/>
      <c r="AJ621" s="1005"/>
      <c r="AK621" s="1005"/>
      <c r="AL621" s="1005"/>
      <c r="AM621" s="1005"/>
      <c r="AN621" s="1006"/>
    </row>
    <row r="622" spans="1:42" s="323" customFormat="1" ht="24" x14ac:dyDescent="0.2">
      <c r="A622" s="753"/>
      <c r="B622" s="753"/>
      <c r="C622" s="753"/>
      <c r="D622" s="753"/>
      <c r="E622" s="9"/>
      <c r="F622" s="321"/>
      <c r="G622" s="321"/>
      <c r="H622" s="321"/>
      <c r="I622" s="321"/>
      <c r="J622" s="321"/>
      <c r="K622" s="321"/>
      <c r="L622" s="321"/>
      <c r="M622" s="9"/>
      <c r="N622" s="321"/>
      <c r="O622" s="306"/>
      <c r="P622" s="995" t="s">
        <v>7</v>
      </c>
      <c r="Q622" s="995" t="s">
        <v>8</v>
      </c>
      <c r="R622" s="995" t="s">
        <v>9</v>
      </c>
      <c r="S622" s="1010" t="s">
        <v>10</v>
      </c>
      <c r="T622" s="1011"/>
      <c r="U622" s="995" t="s">
        <v>11</v>
      </c>
      <c r="V622" s="1004" t="s">
        <v>12</v>
      </c>
      <c r="W622" s="1005"/>
      <c r="X622" s="1006"/>
      <c r="Y622" s="1004" t="s">
        <v>13</v>
      </c>
      <c r="Z622" s="1005"/>
      <c r="AA622" s="1005"/>
      <c r="AB622" s="1005"/>
      <c r="AC622" s="1006"/>
      <c r="AD622" s="995" t="s">
        <v>7</v>
      </c>
      <c r="AE622" s="995" t="s">
        <v>14</v>
      </c>
      <c r="AF622" s="995" t="s">
        <v>15</v>
      </c>
      <c r="AG622" s="995" t="s">
        <v>16</v>
      </c>
      <c r="AH622" s="1021" t="s">
        <v>17</v>
      </c>
      <c r="AI622" s="1004" t="s">
        <v>18</v>
      </c>
      <c r="AJ622" s="1005"/>
      <c r="AK622" s="1005"/>
      <c r="AL622" s="1006"/>
      <c r="AM622" s="995" t="s">
        <v>590</v>
      </c>
      <c r="AN622" s="995" t="s">
        <v>20</v>
      </c>
      <c r="AO622" s="995" t="s">
        <v>590</v>
      </c>
      <c r="AP622" s="995" t="s">
        <v>590</v>
      </c>
    </row>
    <row r="623" spans="1:42" s="323" customFormat="1" ht="24" x14ac:dyDescent="0.2">
      <c r="A623" s="753"/>
      <c r="B623" s="753"/>
      <c r="C623" s="753"/>
      <c r="D623" s="753"/>
      <c r="E623" s="9"/>
      <c r="F623" s="321"/>
      <c r="G623" s="321"/>
      <c r="H623" s="321"/>
      <c r="I623" s="321"/>
      <c r="J623" s="321"/>
      <c r="K623" s="321"/>
      <c r="L623" s="321"/>
      <c r="M623" s="9"/>
      <c r="N623" s="321"/>
      <c r="O623" s="306"/>
      <c r="P623" s="996"/>
      <c r="Q623" s="996"/>
      <c r="R623" s="996"/>
      <c r="S623" s="995" t="s">
        <v>21</v>
      </c>
      <c r="T623" s="995" t="s">
        <v>22</v>
      </c>
      <c r="U623" s="996"/>
      <c r="V623" s="1015" t="s">
        <v>23</v>
      </c>
      <c r="W623" s="1015" t="s">
        <v>24</v>
      </c>
      <c r="X623" s="1015" t="s">
        <v>25</v>
      </c>
      <c r="Y623" s="1018" t="s">
        <v>26</v>
      </c>
      <c r="Z623" s="995" t="s">
        <v>27</v>
      </c>
      <c r="AA623" s="995" t="s">
        <v>28</v>
      </c>
      <c r="AB623" s="995" t="s">
        <v>29</v>
      </c>
      <c r="AC623" s="995" t="s">
        <v>30</v>
      </c>
      <c r="AD623" s="996"/>
      <c r="AE623" s="996"/>
      <c r="AF623" s="996"/>
      <c r="AG623" s="996"/>
      <c r="AH623" s="1022"/>
      <c r="AI623" s="995" t="s">
        <v>31</v>
      </c>
      <c r="AJ623" s="998" t="s">
        <v>27</v>
      </c>
      <c r="AK623" s="1001" t="s">
        <v>28</v>
      </c>
      <c r="AL623" s="995" t="s">
        <v>29</v>
      </c>
      <c r="AM623" s="996"/>
      <c r="AN623" s="996"/>
      <c r="AO623" s="996"/>
      <c r="AP623" s="996"/>
    </row>
    <row r="624" spans="1:42" s="323" customFormat="1" ht="24" x14ac:dyDescent="0.2">
      <c r="A624" s="753"/>
      <c r="B624" s="753"/>
      <c r="C624" s="753"/>
      <c r="D624" s="753"/>
      <c r="E624" s="9"/>
      <c r="F624" s="321"/>
      <c r="G624" s="321"/>
      <c r="H624" s="321"/>
      <c r="I624" s="321"/>
      <c r="J624" s="321"/>
      <c r="K624" s="321"/>
      <c r="L624" s="321"/>
      <c r="M624" s="9"/>
      <c r="N624" s="321"/>
      <c r="O624" s="306"/>
      <c r="P624" s="996"/>
      <c r="Q624" s="996"/>
      <c r="R624" s="996"/>
      <c r="S624" s="996"/>
      <c r="T624" s="996"/>
      <c r="U624" s="996"/>
      <c r="V624" s="1016"/>
      <c r="W624" s="1016"/>
      <c r="X624" s="1016"/>
      <c r="Y624" s="1019"/>
      <c r="Z624" s="996"/>
      <c r="AA624" s="996"/>
      <c r="AB624" s="996"/>
      <c r="AC624" s="996"/>
      <c r="AD624" s="996"/>
      <c r="AE624" s="996"/>
      <c r="AF624" s="996"/>
      <c r="AG624" s="996"/>
      <c r="AH624" s="1022"/>
      <c r="AI624" s="996"/>
      <c r="AJ624" s="999"/>
      <c r="AK624" s="1002"/>
      <c r="AL624" s="996"/>
      <c r="AM624" s="996"/>
      <c r="AN624" s="996"/>
      <c r="AO624" s="996"/>
      <c r="AP624" s="996"/>
    </row>
    <row r="625" spans="1:42" s="323" customFormat="1" ht="63.75" customHeight="1" x14ac:dyDescent="0.2">
      <c r="A625" s="753" t="s">
        <v>465</v>
      </c>
      <c r="B625" s="306" t="s">
        <v>466</v>
      </c>
      <c r="C625" s="749" t="s">
        <v>467</v>
      </c>
      <c r="D625" s="749" t="s">
        <v>468</v>
      </c>
      <c r="E625" s="749" t="s">
        <v>469</v>
      </c>
      <c r="F625" s="749"/>
      <c r="G625" s="749" t="s">
        <v>470</v>
      </c>
      <c r="H625" s="749" t="s">
        <v>471</v>
      </c>
      <c r="I625" s="749" t="s">
        <v>472</v>
      </c>
      <c r="J625" s="749" t="s">
        <v>473</v>
      </c>
      <c r="K625" s="749" t="s">
        <v>474</v>
      </c>
      <c r="L625" s="520" t="s">
        <v>475</v>
      </c>
      <c r="M625" s="9" t="s">
        <v>476</v>
      </c>
      <c r="N625" s="9" t="s">
        <v>477</v>
      </c>
      <c r="O625" s="306" t="s">
        <v>478</v>
      </c>
      <c r="P625" s="997"/>
      <c r="Q625" s="997"/>
      <c r="R625" s="997"/>
      <c r="S625" s="997"/>
      <c r="T625" s="997"/>
      <c r="U625" s="997"/>
      <c r="V625" s="1017"/>
      <c r="W625" s="1017"/>
      <c r="X625" s="1017"/>
      <c r="Y625" s="1020"/>
      <c r="Z625" s="997"/>
      <c r="AA625" s="997"/>
      <c r="AB625" s="997"/>
      <c r="AC625" s="997"/>
      <c r="AD625" s="997"/>
      <c r="AE625" s="997"/>
      <c r="AF625" s="997"/>
      <c r="AG625" s="997"/>
      <c r="AH625" s="1023"/>
      <c r="AI625" s="997"/>
      <c r="AJ625" s="1000"/>
      <c r="AK625" s="1003"/>
      <c r="AL625" s="997"/>
      <c r="AM625" s="997"/>
      <c r="AN625" s="997"/>
      <c r="AO625" s="997"/>
      <c r="AP625" s="997"/>
    </row>
    <row r="626" spans="1:42" s="337" customFormat="1" ht="24" x14ac:dyDescent="0.2">
      <c r="A626" s="324"/>
      <c r="B626" s="324" t="s">
        <v>479</v>
      </c>
      <c r="C626" s="324" t="s">
        <v>611</v>
      </c>
      <c r="D626" s="324" t="s">
        <v>612</v>
      </c>
      <c r="E626" s="325" t="s">
        <v>613</v>
      </c>
      <c r="F626" s="326" t="s">
        <v>482</v>
      </c>
      <c r="G626" s="326">
        <v>8</v>
      </c>
      <c r="H626" s="326" t="s">
        <v>471</v>
      </c>
      <c r="I626" s="305" t="s">
        <v>483</v>
      </c>
      <c r="J626" s="305" t="s">
        <v>484</v>
      </c>
      <c r="K626" s="305" t="s">
        <v>485</v>
      </c>
      <c r="L626" s="304">
        <v>30150</v>
      </c>
      <c r="M626" s="325"/>
      <c r="N626" s="326">
        <v>3301400561363</v>
      </c>
      <c r="O626" s="329"/>
      <c r="P626" s="437">
        <v>69</v>
      </c>
      <c r="Q626" s="437" t="s">
        <v>39</v>
      </c>
      <c r="R626" s="437" t="s">
        <v>114</v>
      </c>
      <c r="S626" s="437"/>
      <c r="T626" s="437"/>
      <c r="U626" s="437" t="s">
        <v>106</v>
      </c>
      <c r="V626" s="437">
        <v>3</v>
      </c>
      <c r="W626" s="437">
        <v>0</v>
      </c>
      <c r="X626" s="440">
        <v>0</v>
      </c>
      <c r="Y626" s="440">
        <v>1195.5</v>
      </c>
      <c r="Z626" s="437"/>
      <c r="AA626" s="439">
        <v>4.5</v>
      </c>
      <c r="AB626" s="440"/>
      <c r="AC626" s="440"/>
      <c r="AD626" s="437"/>
      <c r="AE626" s="437"/>
      <c r="AF626" s="437"/>
      <c r="AG626" s="437"/>
      <c r="AH626" s="441"/>
      <c r="AI626" s="437"/>
      <c r="AJ626" s="441"/>
      <c r="AK626" s="441"/>
      <c r="AL626" s="437"/>
      <c r="AM626" s="437"/>
      <c r="AN626" s="437"/>
      <c r="AO626" s="525"/>
      <c r="AP626" s="525"/>
    </row>
    <row r="627" spans="1:42" s="337" customFormat="1" ht="56.25" x14ac:dyDescent="0.2">
      <c r="A627" s="324"/>
      <c r="B627" s="324"/>
      <c r="C627" s="324"/>
      <c r="D627" s="324"/>
      <c r="E627" s="325"/>
      <c r="F627" s="326"/>
      <c r="G627" s="326"/>
      <c r="H627" s="326"/>
      <c r="I627" s="326"/>
      <c r="J627" s="326"/>
      <c r="K627" s="326"/>
      <c r="L627" s="326"/>
      <c r="M627" s="325"/>
      <c r="N627" s="326"/>
      <c r="O627" s="329"/>
      <c r="P627" s="437"/>
      <c r="Q627" s="437"/>
      <c r="R627" s="437"/>
      <c r="S627" s="437"/>
      <c r="T627" s="437"/>
      <c r="U627" s="437"/>
      <c r="V627" s="437"/>
      <c r="W627" s="437"/>
      <c r="X627" s="440"/>
      <c r="Y627" s="440"/>
      <c r="Z627" s="437"/>
      <c r="AA627" s="439"/>
      <c r="AB627" s="440"/>
      <c r="AC627" s="440"/>
      <c r="AD627" s="437">
        <v>1</v>
      </c>
      <c r="AE627" s="437">
        <v>11</v>
      </c>
      <c r="AF627" s="443" t="s">
        <v>55</v>
      </c>
      <c r="AG627" s="437" t="s">
        <v>35</v>
      </c>
      <c r="AH627" s="441">
        <v>18</v>
      </c>
      <c r="AI627" s="437"/>
      <c r="AJ627" s="441"/>
      <c r="AK627" s="441">
        <v>18</v>
      </c>
      <c r="AL627" s="437"/>
      <c r="AM627" s="437">
        <f>AO627+1</f>
        <v>52</v>
      </c>
      <c r="AN627" s="443" t="s">
        <v>53</v>
      </c>
      <c r="AO627" s="525">
        <v>51</v>
      </c>
      <c r="AP627" s="525">
        <v>50</v>
      </c>
    </row>
    <row r="628" spans="1:42" s="337" customFormat="1" ht="24" x14ac:dyDescent="0.2">
      <c r="A628" s="324"/>
      <c r="B628" s="324"/>
      <c r="C628" s="324"/>
      <c r="D628" s="324"/>
      <c r="E628" s="325"/>
      <c r="F628" s="326"/>
      <c r="G628" s="326"/>
      <c r="H628" s="326"/>
      <c r="I628" s="326"/>
      <c r="J628" s="326"/>
      <c r="K628" s="326"/>
      <c r="L628" s="326"/>
      <c r="M628" s="325"/>
      <c r="N628" s="326"/>
      <c r="O628" s="329"/>
      <c r="P628" s="437">
        <v>70</v>
      </c>
      <c r="Q628" s="437" t="s">
        <v>39</v>
      </c>
      <c r="R628" s="437" t="s">
        <v>115</v>
      </c>
      <c r="S628" s="437"/>
      <c r="T628" s="437"/>
      <c r="U628" s="437" t="s">
        <v>106</v>
      </c>
      <c r="V628" s="437">
        <v>5</v>
      </c>
      <c r="W628" s="437">
        <v>0</v>
      </c>
      <c r="X628" s="440">
        <v>0</v>
      </c>
      <c r="Y628" s="440">
        <v>2000</v>
      </c>
      <c r="Z628" s="437"/>
      <c r="AA628" s="439"/>
      <c r="AB628" s="440"/>
      <c r="AC628" s="440"/>
      <c r="AD628" s="437"/>
      <c r="AE628" s="437"/>
      <c r="AF628" s="437"/>
      <c r="AG628" s="437"/>
      <c r="AH628" s="441"/>
      <c r="AI628" s="437"/>
      <c r="AJ628" s="441"/>
      <c r="AK628" s="441"/>
      <c r="AL628" s="437"/>
      <c r="AM628" s="437"/>
      <c r="AN628" s="437"/>
      <c r="AO628" s="525"/>
      <c r="AP628" s="525"/>
    </row>
    <row r="629" spans="1:42" s="337" customFormat="1" ht="24" x14ac:dyDescent="0.2">
      <c r="A629" s="324"/>
      <c r="B629" s="324"/>
      <c r="C629" s="324"/>
      <c r="D629" s="324"/>
      <c r="E629" s="325"/>
      <c r="F629" s="326"/>
      <c r="G629" s="326"/>
      <c r="H629" s="326"/>
      <c r="I629" s="326"/>
      <c r="J629" s="326"/>
      <c r="K629" s="326"/>
      <c r="L629" s="326"/>
      <c r="M629" s="325"/>
      <c r="N629" s="326"/>
      <c r="O629" s="329"/>
      <c r="P629" s="437"/>
      <c r="Q629" s="437"/>
      <c r="R629" s="437"/>
      <c r="S629" s="437"/>
      <c r="T629" s="437"/>
      <c r="U629" s="437"/>
      <c r="V629" s="437"/>
      <c r="W629" s="437"/>
      <c r="X629" s="440"/>
      <c r="Y629" s="440"/>
      <c r="Z629" s="437"/>
      <c r="AA629" s="439"/>
      <c r="AB629" s="440"/>
      <c r="AC629" s="440"/>
      <c r="AD629" s="437"/>
      <c r="AE629" s="437"/>
      <c r="AF629" s="437"/>
      <c r="AG629" s="437"/>
      <c r="AH629" s="441"/>
      <c r="AI629" s="437"/>
      <c r="AJ629" s="441"/>
      <c r="AK629" s="441"/>
      <c r="AL629" s="437"/>
      <c r="AM629" s="437"/>
      <c r="AN629" s="437"/>
      <c r="AO629" s="525"/>
      <c r="AP629" s="525"/>
    </row>
    <row r="630" spans="1:42" s="1" customFormat="1" ht="24" x14ac:dyDescent="0.2">
      <c r="E630" s="304"/>
      <c r="F630" s="305"/>
      <c r="G630" s="305"/>
      <c r="H630" s="305"/>
      <c r="I630" s="305"/>
      <c r="J630" s="305"/>
      <c r="K630" s="305"/>
      <c r="L630" s="305"/>
      <c r="M630" s="304"/>
      <c r="N630" s="305"/>
      <c r="O630" s="306"/>
      <c r="P630" s="345" t="s">
        <v>460</v>
      </c>
      <c r="Q630" s="346"/>
      <c r="R630" s="346"/>
      <c r="S630" s="346"/>
      <c r="T630" s="346"/>
      <c r="U630" s="346"/>
      <c r="V630" s="1012" t="str">
        <f>B639</f>
        <v>นาย</v>
      </c>
      <c r="W630" s="1012"/>
      <c r="X630" s="1013" t="str">
        <f>C639</f>
        <v>ทัศนัย</v>
      </c>
      <c r="Y630" s="1013"/>
      <c r="Z630" s="1013" t="str">
        <f>D639</f>
        <v>บุญเลิศ</v>
      </c>
      <c r="AA630" s="1013"/>
      <c r="AB630" s="1013"/>
      <c r="AC630" s="1014"/>
      <c r="AD630" s="345" t="s">
        <v>461</v>
      </c>
      <c r="AE630" s="730"/>
      <c r="AF630" s="346"/>
      <c r="AG630" s="745" t="str">
        <f>B639</f>
        <v>นาย</v>
      </c>
      <c r="AH630" s="731" t="str">
        <f>C639</f>
        <v>ทัศนัย</v>
      </c>
      <c r="AI630" s="346"/>
      <c r="AJ630" s="346" t="str">
        <f>D639</f>
        <v>บุญเลิศ</v>
      </c>
      <c r="AK630" s="346"/>
      <c r="AL630" s="346"/>
      <c r="AM630" s="346"/>
      <c r="AN630" s="347"/>
      <c r="AO630" s="308"/>
      <c r="AP630" s="308"/>
    </row>
    <row r="631" spans="1:42" s="1" customFormat="1" ht="24" x14ac:dyDescent="0.2">
      <c r="E631" s="304"/>
      <c r="F631" s="305"/>
      <c r="G631" s="305"/>
      <c r="H631" s="305"/>
      <c r="I631" s="305"/>
      <c r="J631" s="305"/>
      <c r="K631" s="305"/>
      <c r="L631" s="305"/>
      <c r="M631" s="304"/>
      <c r="N631" s="305"/>
      <c r="O631" s="306"/>
      <c r="P631" s="307" t="s">
        <v>462</v>
      </c>
      <c r="Q631" s="308"/>
      <c r="R631" s="308"/>
      <c r="S631" s="1007" t="str">
        <f>E639</f>
        <v>106</v>
      </c>
      <c r="T631" s="1008"/>
      <c r="U631" s="310" t="str">
        <f>F639</f>
        <v>หมู่ที่</v>
      </c>
      <c r="V631" s="1009">
        <f>G639</f>
        <v>8</v>
      </c>
      <c r="W631" s="1009"/>
      <c r="X631" s="308"/>
      <c r="Y631" s="311"/>
      <c r="Z631" s="312" t="str">
        <f>H639</f>
        <v>ถนน</v>
      </c>
      <c r="AA631" s="313"/>
      <c r="AB631" s="308"/>
      <c r="AC631" s="309"/>
      <c r="AD631" s="307" t="s">
        <v>462</v>
      </c>
      <c r="AE631" s="728"/>
      <c r="AF631" s="728"/>
      <c r="AG631" s="314" t="str">
        <f>E639</f>
        <v>106</v>
      </c>
      <c r="AH631" s="308"/>
      <c r="AI631" s="315" t="str">
        <f>F639</f>
        <v>หมู่ที่</v>
      </c>
      <c r="AJ631" s="727">
        <f>G639</f>
        <v>8</v>
      </c>
      <c r="AK631" s="308"/>
      <c r="AL631" s="315" t="str">
        <f>H639</f>
        <v>ถนน</v>
      </c>
      <c r="AM631" s="308"/>
      <c r="AN631" s="309"/>
      <c r="AO631" s="308"/>
      <c r="AP631" s="308"/>
    </row>
    <row r="632" spans="1:42" s="1" customFormat="1" ht="24" x14ac:dyDescent="0.2">
      <c r="E632" s="304"/>
      <c r="F632" s="305"/>
      <c r="G632" s="305"/>
      <c r="H632" s="305"/>
      <c r="I632" s="305"/>
      <c r="J632" s="305"/>
      <c r="K632" s="305"/>
      <c r="L632" s="305"/>
      <c r="M632" s="304"/>
      <c r="N632" s="305"/>
      <c r="O632" s="306"/>
      <c r="P632" s="307" t="s">
        <v>463</v>
      </c>
      <c r="Q632" s="308"/>
      <c r="R632" s="308"/>
      <c r="S632" s="308"/>
      <c r="T632" s="308"/>
      <c r="U632" s="1009" t="str">
        <f>I639</f>
        <v>ตำบลตะขบ</v>
      </c>
      <c r="V632" s="993"/>
      <c r="W632" s="993"/>
      <c r="X632" s="993"/>
      <c r="Y632" s="312"/>
      <c r="Z632" s="315" t="str">
        <f>J639</f>
        <v>อำเภอปักธงชัย</v>
      </c>
      <c r="AA632" s="313"/>
      <c r="AB632" s="308"/>
      <c r="AC632" s="308"/>
      <c r="AD632" s="307" t="s">
        <v>463</v>
      </c>
      <c r="AE632" s="728"/>
      <c r="AF632" s="308"/>
      <c r="AG632" s="308"/>
      <c r="AH632" s="308"/>
      <c r="AI632" s="315" t="str">
        <f>I639</f>
        <v>ตำบลตะขบ</v>
      </c>
      <c r="AJ632" s="308"/>
      <c r="AK632" s="308"/>
      <c r="AL632" s="315" t="str">
        <f>J639</f>
        <v>อำเภอปักธงชัย</v>
      </c>
      <c r="AM632" s="308"/>
      <c r="AN632" s="309"/>
      <c r="AO632" s="308"/>
      <c r="AP632" s="308"/>
    </row>
    <row r="633" spans="1:42" s="1" customFormat="1" ht="24" x14ac:dyDescent="0.2">
      <c r="E633" s="304"/>
      <c r="F633" s="305"/>
      <c r="G633" s="305"/>
      <c r="H633" s="305"/>
      <c r="I633" s="305"/>
      <c r="J633" s="305"/>
      <c r="K633" s="305"/>
      <c r="L633" s="305"/>
      <c r="M633" s="304"/>
      <c r="N633" s="305"/>
      <c r="O633" s="306"/>
      <c r="P633" s="316" t="str">
        <f>K639</f>
        <v>จังหวัดนครราชสีมา</v>
      </c>
      <c r="Q633" s="317"/>
      <c r="R633" s="317"/>
      <c r="S633" s="317"/>
      <c r="T633" s="317"/>
      <c r="U633" s="317" t="s">
        <v>464</v>
      </c>
      <c r="V633" s="317"/>
      <c r="W633" s="317"/>
      <c r="X633" s="317"/>
      <c r="Y633" s="318"/>
      <c r="Z633" s="317"/>
      <c r="AA633" s="319"/>
      <c r="AB633" s="317"/>
      <c r="AC633" s="317"/>
      <c r="AD633" s="316" t="str">
        <f>K639</f>
        <v>จังหวัดนครราชสีมา</v>
      </c>
      <c r="AE633" s="744"/>
      <c r="AF633" s="317"/>
      <c r="AG633" s="317"/>
      <c r="AH633" s="317"/>
      <c r="AI633" s="317" t="s">
        <v>464</v>
      </c>
      <c r="AJ633" s="317"/>
      <c r="AK633" s="317"/>
      <c r="AL633" s="317"/>
      <c r="AM633" s="317"/>
      <c r="AN633" s="320"/>
      <c r="AO633" s="317"/>
      <c r="AP633" s="317"/>
    </row>
    <row r="634" spans="1:42" s="323" customFormat="1" ht="24" x14ac:dyDescent="0.2">
      <c r="A634" s="753"/>
      <c r="B634" s="753"/>
      <c r="C634" s="753"/>
      <c r="D634" s="753"/>
      <c r="E634" s="9"/>
      <c r="F634" s="321"/>
      <c r="G634" s="321"/>
      <c r="H634" s="321"/>
      <c r="I634" s="321"/>
      <c r="J634" s="321"/>
      <c r="K634" s="321"/>
      <c r="L634" s="321"/>
      <c r="M634" s="9"/>
      <c r="N634" s="321"/>
      <c r="O634" s="306"/>
      <c r="P634" s="1004" t="s">
        <v>5</v>
      </c>
      <c r="Q634" s="1005"/>
      <c r="R634" s="1005"/>
      <c r="S634" s="1005"/>
      <c r="T634" s="1005"/>
      <c r="U634" s="1005"/>
      <c r="V634" s="1005"/>
      <c r="W634" s="1005"/>
      <c r="X634" s="1005"/>
      <c r="Y634" s="1005"/>
      <c r="Z634" s="1005"/>
      <c r="AA634" s="1005"/>
      <c r="AB634" s="1005"/>
      <c r="AC634" s="1006"/>
      <c r="AD634" s="1004" t="s">
        <v>6</v>
      </c>
      <c r="AE634" s="1005"/>
      <c r="AF634" s="1005"/>
      <c r="AG634" s="1005"/>
      <c r="AH634" s="1005"/>
      <c r="AI634" s="1005"/>
      <c r="AJ634" s="1005"/>
      <c r="AK634" s="1005"/>
      <c r="AL634" s="1005"/>
      <c r="AM634" s="1005"/>
      <c r="AN634" s="1006"/>
    </row>
    <row r="635" spans="1:42" s="323" customFormat="1" ht="24" x14ac:dyDescent="0.2">
      <c r="A635" s="753"/>
      <c r="B635" s="753"/>
      <c r="C635" s="753"/>
      <c r="D635" s="753"/>
      <c r="E635" s="9"/>
      <c r="F635" s="321"/>
      <c r="G635" s="321"/>
      <c r="H635" s="321"/>
      <c r="I635" s="321"/>
      <c r="J635" s="321"/>
      <c r="K635" s="321"/>
      <c r="L635" s="321"/>
      <c r="M635" s="9"/>
      <c r="N635" s="321"/>
      <c r="O635" s="306"/>
      <c r="P635" s="995" t="s">
        <v>7</v>
      </c>
      <c r="Q635" s="995" t="s">
        <v>8</v>
      </c>
      <c r="R635" s="995" t="s">
        <v>9</v>
      </c>
      <c r="S635" s="1010" t="s">
        <v>10</v>
      </c>
      <c r="T635" s="1011"/>
      <c r="U635" s="995" t="s">
        <v>11</v>
      </c>
      <c r="V635" s="1004" t="s">
        <v>12</v>
      </c>
      <c r="W635" s="1005"/>
      <c r="X635" s="1006"/>
      <c r="Y635" s="1004" t="s">
        <v>13</v>
      </c>
      <c r="Z635" s="1005"/>
      <c r="AA635" s="1005"/>
      <c r="AB635" s="1005"/>
      <c r="AC635" s="1006"/>
      <c r="AD635" s="995" t="s">
        <v>7</v>
      </c>
      <c r="AE635" s="995" t="s">
        <v>14</v>
      </c>
      <c r="AF635" s="995" t="s">
        <v>15</v>
      </c>
      <c r="AG635" s="995" t="s">
        <v>16</v>
      </c>
      <c r="AH635" s="1021" t="s">
        <v>17</v>
      </c>
      <c r="AI635" s="1004" t="s">
        <v>18</v>
      </c>
      <c r="AJ635" s="1005"/>
      <c r="AK635" s="1005"/>
      <c r="AL635" s="1006"/>
      <c r="AM635" s="995" t="s">
        <v>590</v>
      </c>
      <c r="AN635" s="995" t="s">
        <v>20</v>
      </c>
      <c r="AO635" s="995" t="s">
        <v>590</v>
      </c>
      <c r="AP635" s="995" t="s">
        <v>590</v>
      </c>
    </row>
    <row r="636" spans="1:42" s="323" customFormat="1" ht="24" x14ac:dyDescent="0.2">
      <c r="A636" s="753"/>
      <c r="B636" s="753"/>
      <c r="C636" s="753"/>
      <c r="D636" s="753"/>
      <c r="E636" s="9"/>
      <c r="F636" s="321"/>
      <c r="G636" s="321"/>
      <c r="H636" s="321"/>
      <c r="I636" s="321"/>
      <c r="J636" s="321"/>
      <c r="K636" s="321"/>
      <c r="L636" s="321"/>
      <c r="M636" s="9"/>
      <c r="N636" s="321"/>
      <c r="O636" s="306"/>
      <c r="P636" s="996"/>
      <c r="Q636" s="996"/>
      <c r="R636" s="996"/>
      <c r="S636" s="995" t="s">
        <v>21</v>
      </c>
      <c r="T636" s="995" t="s">
        <v>22</v>
      </c>
      <c r="U636" s="996"/>
      <c r="V636" s="1015" t="s">
        <v>23</v>
      </c>
      <c r="W636" s="1015" t="s">
        <v>24</v>
      </c>
      <c r="X636" s="1015" t="s">
        <v>25</v>
      </c>
      <c r="Y636" s="1018" t="s">
        <v>26</v>
      </c>
      <c r="Z636" s="995" t="s">
        <v>27</v>
      </c>
      <c r="AA636" s="995" t="s">
        <v>28</v>
      </c>
      <c r="AB636" s="995" t="s">
        <v>29</v>
      </c>
      <c r="AC636" s="995" t="s">
        <v>30</v>
      </c>
      <c r="AD636" s="996"/>
      <c r="AE636" s="996"/>
      <c r="AF636" s="996"/>
      <c r="AG636" s="996"/>
      <c r="AH636" s="1022"/>
      <c r="AI636" s="995" t="s">
        <v>31</v>
      </c>
      <c r="AJ636" s="998" t="s">
        <v>27</v>
      </c>
      <c r="AK636" s="1001" t="s">
        <v>28</v>
      </c>
      <c r="AL636" s="995" t="s">
        <v>29</v>
      </c>
      <c r="AM636" s="996"/>
      <c r="AN636" s="996"/>
      <c r="AO636" s="996"/>
      <c r="AP636" s="996"/>
    </row>
    <row r="637" spans="1:42" s="323" customFormat="1" ht="24" x14ac:dyDescent="0.2">
      <c r="A637" s="753"/>
      <c r="B637" s="753"/>
      <c r="C637" s="753"/>
      <c r="D637" s="753"/>
      <c r="E637" s="9"/>
      <c r="F637" s="321"/>
      <c r="G637" s="321"/>
      <c r="H637" s="321"/>
      <c r="I637" s="321"/>
      <c r="J637" s="321"/>
      <c r="K637" s="321"/>
      <c r="L637" s="321"/>
      <c r="M637" s="9"/>
      <c r="N637" s="321"/>
      <c r="O637" s="306"/>
      <c r="P637" s="996"/>
      <c r="Q637" s="996"/>
      <c r="R637" s="996"/>
      <c r="S637" s="996"/>
      <c r="T637" s="996"/>
      <c r="U637" s="996"/>
      <c r="V637" s="1016"/>
      <c r="W637" s="1016"/>
      <c r="X637" s="1016"/>
      <c r="Y637" s="1019"/>
      <c r="Z637" s="996"/>
      <c r="AA637" s="996"/>
      <c r="AB637" s="996"/>
      <c r="AC637" s="996"/>
      <c r="AD637" s="996"/>
      <c r="AE637" s="996"/>
      <c r="AF637" s="996"/>
      <c r="AG637" s="996"/>
      <c r="AH637" s="1022"/>
      <c r="AI637" s="996"/>
      <c r="AJ637" s="999"/>
      <c r="AK637" s="1002"/>
      <c r="AL637" s="996"/>
      <c r="AM637" s="996"/>
      <c r="AN637" s="996"/>
      <c r="AO637" s="996"/>
      <c r="AP637" s="996"/>
    </row>
    <row r="638" spans="1:42" s="323" customFormat="1" ht="60.75" customHeight="1" x14ac:dyDescent="0.2">
      <c r="A638" s="753" t="s">
        <v>465</v>
      </c>
      <c r="B638" s="306" t="s">
        <v>466</v>
      </c>
      <c r="C638" s="749" t="s">
        <v>467</v>
      </c>
      <c r="D638" s="749" t="s">
        <v>468</v>
      </c>
      <c r="E638" s="749" t="s">
        <v>469</v>
      </c>
      <c r="F638" s="749"/>
      <c r="G638" s="749" t="s">
        <v>470</v>
      </c>
      <c r="H638" s="749" t="s">
        <v>471</v>
      </c>
      <c r="I638" s="749" t="s">
        <v>472</v>
      </c>
      <c r="J638" s="749" t="s">
        <v>473</v>
      </c>
      <c r="K638" s="749" t="s">
        <v>474</v>
      </c>
      <c r="L638" s="520" t="s">
        <v>475</v>
      </c>
      <c r="M638" s="9" t="s">
        <v>476</v>
      </c>
      <c r="N638" s="9" t="s">
        <v>477</v>
      </c>
      <c r="O638" s="306" t="s">
        <v>478</v>
      </c>
      <c r="P638" s="997"/>
      <c r="Q638" s="997"/>
      <c r="R638" s="997"/>
      <c r="S638" s="997"/>
      <c r="T638" s="997"/>
      <c r="U638" s="997"/>
      <c r="V638" s="1017"/>
      <c r="W638" s="1017"/>
      <c r="X638" s="1017"/>
      <c r="Y638" s="1020"/>
      <c r="Z638" s="997"/>
      <c r="AA638" s="997"/>
      <c r="AB638" s="997"/>
      <c r="AC638" s="997"/>
      <c r="AD638" s="997"/>
      <c r="AE638" s="997"/>
      <c r="AF638" s="997"/>
      <c r="AG638" s="997"/>
      <c r="AH638" s="1023"/>
      <c r="AI638" s="997"/>
      <c r="AJ638" s="1000"/>
      <c r="AK638" s="1003"/>
      <c r="AL638" s="997"/>
      <c r="AM638" s="997"/>
      <c r="AN638" s="997"/>
      <c r="AO638" s="997"/>
      <c r="AP638" s="997"/>
    </row>
    <row r="639" spans="1:42" s="337" customFormat="1" ht="34.5" customHeight="1" x14ac:dyDescent="0.2">
      <c r="A639" s="324"/>
      <c r="B639" s="324" t="s">
        <v>479</v>
      </c>
      <c r="C639" s="324" t="s">
        <v>614</v>
      </c>
      <c r="D639" s="324" t="s">
        <v>615</v>
      </c>
      <c r="E639" s="325" t="s">
        <v>616</v>
      </c>
      <c r="F639" s="326" t="s">
        <v>482</v>
      </c>
      <c r="G639" s="326">
        <v>8</v>
      </c>
      <c r="H639" s="326" t="s">
        <v>471</v>
      </c>
      <c r="I639" s="305" t="s">
        <v>483</v>
      </c>
      <c r="J639" s="305" t="s">
        <v>484</v>
      </c>
      <c r="K639" s="305" t="s">
        <v>485</v>
      </c>
      <c r="L639" s="304">
        <v>30150</v>
      </c>
      <c r="M639" s="325"/>
      <c r="N639" s="326">
        <v>3309901126993</v>
      </c>
      <c r="O639" s="329"/>
      <c r="P639" s="437">
        <v>71</v>
      </c>
      <c r="Q639" s="443" t="s">
        <v>68</v>
      </c>
      <c r="R639" s="437">
        <v>11</v>
      </c>
      <c r="S639" s="437"/>
      <c r="T639" s="437"/>
      <c r="U639" s="437" t="s">
        <v>106</v>
      </c>
      <c r="V639" s="437">
        <v>4</v>
      </c>
      <c r="W639" s="437">
        <v>1</v>
      </c>
      <c r="X639" s="440">
        <v>5</v>
      </c>
      <c r="Y639" s="440"/>
      <c r="Z639" s="437"/>
      <c r="AA639" s="439">
        <v>18</v>
      </c>
      <c r="AB639" s="440"/>
      <c r="AC639" s="440">
        <v>1687</v>
      </c>
      <c r="AD639" s="437"/>
      <c r="AE639" s="437"/>
      <c r="AF639" s="437"/>
      <c r="AG639" s="437"/>
      <c r="AH639" s="441"/>
      <c r="AI639" s="437"/>
      <c r="AJ639" s="441"/>
      <c r="AK639" s="444"/>
      <c r="AL639" s="437"/>
      <c r="AM639" s="437"/>
      <c r="AN639" s="437"/>
      <c r="AO639" s="525"/>
      <c r="AP639" s="525"/>
    </row>
    <row r="640" spans="1:42" s="337" customFormat="1" ht="37.5" x14ac:dyDescent="0.2">
      <c r="A640" s="324"/>
      <c r="B640" s="324"/>
      <c r="C640" s="324"/>
      <c r="D640" s="324"/>
      <c r="E640" s="325"/>
      <c r="F640" s="326"/>
      <c r="G640" s="326"/>
      <c r="H640" s="326"/>
      <c r="I640" s="326"/>
      <c r="J640" s="326"/>
      <c r="K640" s="326"/>
      <c r="L640" s="326"/>
      <c r="M640" s="325"/>
      <c r="N640" s="326"/>
      <c r="O640" s="329"/>
      <c r="P640" s="437"/>
      <c r="Q640" s="437"/>
      <c r="R640" s="437"/>
      <c r="S640" s="437"/>
      <c r="T640" s="437"/>
      <c r="U640" s="437"/>
      <c r="V640" s="437"/>
      <c r="W640" s="437"/>
      <c r="X640" s="440"/>
      <c r="Y640" s="440"/>
      <c r="Z640" s="437"/>
      <c r="AA640" s="439"/>
      <c r="AB640" s="440"/>
      <c r="AC640" s="440"/>
      <c r="AD640" s="437">
        <v>1</v>
      </c>
      <c r="AE640" s="437">
        <v>106</v>
      </c>
      <c r="AF640" s="437" t="s">
        <v>37</v>
      </c>
      <c r="AG640" s="437" t="s">
        <v>35</v>
      </c>
      <c r="AH640" s="441">
        <v>54</v>
      </c>
      <c r="AI640" s="437"/>
      <c r="AJ640" s="441"/>
      <c r="AK640" s="441">
        <v>54</v>
      </c>
      <c r="AL640" s="437"/>
      <c r="AM640" s="437">
        <f>AO640+1</f>
        <v>27</v>
      </c>
      <c r="AN640" s="443" t="s">
        <v>53</v>
      </c>
      <c r="AO640" s="525">
        <v>26</v>
      </c>
      <c r="AP640" s="525">
        <v>25</v>
      </c>
    </row>
    <row r="641" spans="1:42" s="337" customFormat="1" ht="52.5" customHeight="1" x14ac:dyDescent="0.2">
      <c r="A641" s="324"/>
      <c r="B641" s="324"/>
      <c r="C641" s="324"/>
      <c r="D641" s="324"/>
      <c r="E641" s="325"/>
      <c r="F641" s="326"/>
      <c r="G641" s="326"/>
      <c r="H641" s="326"/>
      <c r="I641" s="326"/>
      <c r="J641" s="326"/>
      <c r="K641" s="326"/>
      <c r="L641" s="326"/>
      <c r="M641" s="325"/>
      <c r="N641" s="326"/>
      <c r="O641" s="329"/>
      <c r="P641" s="437"/>
      <c r="Q641" s="437"/>
      <c r="R641" s="437"/>
      <c r="S641" s="437"/>
      <c r="T641" s="437"/>
      <c r="U641" s="437"/>
      <c r="V641" s="437"/>
      <c r="W641" s="437"/>
      <c r="X641" s="440"/>
      <c r="Y641" s="440"/>
      <c r="Z641" s="437"/>
      <c r="AA641" s="439"/>
      <c r="AB641" s="440"/>
      <c r="AC641" s="440"/>
      <c r="AD641" s="437">
        <v>2</v>
      </c>
      <c r="AE641" s="437">
        <v>106</v>
      </c>
      <c r="AF641" s="443" t="s">
        <v>55</v>
      </c>
      <c r="AG641" s="437" t="s">
        <v>35</v>
      </c>
      <c r="AH641" s="441">
        <v>18</v>
      </c>
      <c r="AI641" s="437"/>
      <c r="AJ641" s="441"/>
      <c r="AK641" s="441">
        <v>18</v>
      </c>
      <c r="AL641" s="437"/>
      <c r="AM641" s="437">
        <f>AO641+1</f>
        <v>27</v>
      </c>
      <c r="AN641" s="443" t="s">
        <v>53</v>
      </c>
      <c r="AO641" s="525">
        <v>26</v>
      </c>
      <c r="AP641" s="525">
        <v>25</v>
      </c>
    </row>
    <row r="642" spans="1:42" s="337" customFormat="1" ht="37.5" x14ac:dyDescent="0.2">
      <c r="A642" s="324"/>
      <c r="B642" s="324"/>
      <c r="C642" s="324"/>
      <c r="D642" s="324"/>
      <c r="E642" s="325"/>
      <c r="F642" s="326"/>
      <c r="G642" s="326"/>
      <c r="H642" s="326"/>
      <c r="I642" s="326"/>
      <c r="J642" s="326"/>
      <c r="K642" s="326"/>
      <c r="L642" s="326"/>
      <c r="M642" s="325"/>
      <c r="N642" s="326"/>
      <c r="O642" s="329"/>
      <c r="P642" s="437">
        <v>72</v>
      </c>
      <c r="Q642" s="443" t="s">
        <v>68</v>
      </c>
      <c r="R642" s="437">
        <v>10</v>
      </c>
      <c r="S642" s="437"/>
      <c r="T642" s="437"/>
      <c r="U642" s="437" t="s">
        <v>106</v>
      </c>
      <c r="V642" s="437">
        <v>9</v>
      </c>
      <c r="W642" s="437">
        <v>0</v>
      </c>
      <c r="X642" s="440">
        <v>8</v>
      </c>
      <c r="Y642" s="440">
        <v>3608</v>
      </c>
      <c r="Z642" s="437"/>
      <c r="AA642" s="439"/>
      <c r="AB642" s="440"/>
      <c r="AC642" s="440"/>
      <c r="AD642" s="437"/>
      <c r="AE642" s="437"/>
      <c r="AF642" s="437"/>
      <c r="AG642" s="437"/>
      <c r="AH642" s="441"/>
      <c r="AI642" s="437"/>
      <c r="AJ642" s="441"/>
      <c r="AK642" s="444"/>
      <c r="AL642" s="437"/>
      <c r="AM642" s="437"/>
      <c r="AN642" s="437"/>
      <c r="AO642" s="525"/>
      <c r="AP642" s="525"/>
    </row>
    <row r="643" spans="1:42" s="337" customFormat="1" ht="37.5" x14ac:dyDescent="0.2">
      <c r="A643" s="324"/>
      <c r="B643" s="324"/>
      <c r="C643" s="324"/>
      <c r="D643" s="324"/>
      <c r="E643" s="325"/>
      <c r="F643" s="326"/>
      <c r="G643" s="326"/>
      <c r="H643" s="326"/>
      <c r="I643" s="326"/>
      <c r="J643" s="326"/>
      <c r="K643" s="326"/>
      <c r="L643" s="326"/>
      <c r="M643" s="325"/>
      <c r="N643" s="326"/>
      <c r="O643" s="329"/>
      <c r="P643" s="437">
        <v>73</v>
      </c>
      <c r="Q643" s="443" t="s">
        <v>68</v>
      </c>
      <c r="R643" s="437">
        <v>6225</v>
      </c>
      <c r="S643" s="437"/>
      <c r="T643" s="437"/>
      <c r="U643" s="437" t="s">
        <v>106</v>
      </c>
      <c r="V643" s="437">
        <v>20</v>
      </c>
      <c r="W643" s="437">
        <v>1</v>
      </c>
      <c r="X643" s="440">
        <v>13</v>
      </c>
      <c r="Y643" s="440">
        <v>8113</v>
      </c>
      <c r="Z643" s="437"/>
      <c r="AA643" s="439"/>
      <c r="AB643" s="440"/>
      <c r="AC643" s="440"/>
      <c r="AD643" s="437"/>
      <c r="AE643" s="437"/>
      <c r="AF643" s="437"/>
      <c r="AG643" s="437"/>
      <c r="AH643" s="441"/>
      <c r="AI643" s="437"/>
      <c r="AJ643" s="441"/>
      <c r="AK643" s="441"/>
      <c r="AL643" s="437"/>
      <c r="AM643" s="437"/>
      <c r="AN643" s="437"/>
      <c r="AO643" s="525"/>
      <c r="AP643" s="525"/>
    </row>
    <row r="644" spans="1:42" s="1" customFormat="1" ht="24" x14ac:dyDescent="0.2">
      <c r="E644" s="304"/>
      <c r="F644" s="305"/>
      <c r="G644" s="305"/>
      <c r="H644" s="305"/>
      <c r="I644" s="305"/>
      <c r="J644" s="305"/>
      <c r="K644" s="305"/>
      <c r="L644" s="305"/>
      <c r="M644" s="304"/>
      <c r="N644" s="305"/>
      <c r="O644" s="306"/>
      <c r="P644" s="345" t="s">
        <v>460</v>
      </c>
      <c r="Q644" s="346"/>
      <c r="R644" s="346"/>
      <c r="S644" s="346"/>
      <c r="T644" s="346"/>
      <c r="U644" s="346"/>
      <c r="V644" s="1012" t="str">
        <f>B653</f>
        <v>นาย</v>
      </c>
      <c r="W644" s="1012"/>
      <c r="X644" s="1013" t="str">
        <f>C653</f>
        <v>ศักรินทร์</v>
      </c>
      <c r="Y644" s="1013"/>
      <c r="Z644" s="1013" t="str">
        <f>D653</f>
        <v>จรพุทธานนท์</v>
      </c>
      <c r="AA644" s="1013"/>
      <c r="AB644" s="1013"/>
      <c r="AC644" s="1014"/>
      <c r="AD644" s="345" t="s">
        <v>461</v>
      </c>
      <c r="AE644" s="730"/>
      <c r="AF644" s="346"/>
      <c r="AG644" s="745" t="str">
        <f>B653</f>
        <v>นาย</v>
      </c>
      <c r="AH644" s="731" t="str">
        <f>C653</f>
        <v>ศักรินทร์</v>
      </c>
      <c r="AI644" s="346"/>
      <c r="AJ644" s="346" t="str">
        <f>D653</f>
        <v>จรพุทธานนท์</v>
      </c>
      <c r="AK644" s="346"/>
      <c r="AL644" s="346"/>
      <c r="AM644" s="346"/>
      <c r="AN644" s="347"/>
      <c r="AO644" s="308"/>
      <c r="AP644" s="308"/>
    </row>
    <row r="645" spans="1:42" s="1" customFormat="1" ht="24" x14ac:dyDescent="0.2">
      <c r="E645" s="304"/>
      <c r="F645" s="305"/>
      <c r="G645" s="305"/>
      <c r="H645" s="305"/>
      <c r="I645" s="305"/>
      <c r="J645" s="305"/>
      <c r="K645" s="305"/>
      <c r="L645" s="305"/>
      <c r="M645" s="304"/>
      <c r="N645" s="305"/>
      <c r="O645" s="306"/>
      <c r="P645" s="307" t="s">
        <v>462</v>
      </c>
      <c r="Q645" s="308"/>
      <c r="R645" s="308"/>
      <c r="S645" s="1007" t="str">
        <f>E653</f>
        <v xml:space="preserve">16 </v>
      </c>
      <c r="T645" s="1008"/>
      <c r="U645" s="310" t="str">
        <f>F653</f>
        <v>หมู่ที่</v>
      </c>
      <c r="V645" s="1009">
        <f>G653</f>
        <v>8</v>
      </c>
      <c r="W645" s="1009"/>
      <c r="X645" s="308"/>
      <c r="Y645" s="311"/>
      <c r="Z645" s="312" t="str">
        <f>H653</f>
        <v>ถนน</v>
      </c>
      <c r="AA645" s="313"/>
      <c r="AB645" s="308"/>
      <c r="AC645" s="309"/>
      <c r="AD645" s="307" t="s">
        <v>462</v>
      </c>
      <c r="AE645" s="728"/>
      <c r="AF645" s="728"/>
      <c r="AG645" s="314" t="str">
        <f>E653</f>
        <v xml:space="preserve">16 </v>
      </c>
      <c r="AH645" s="308"/>
      <c r="AI645" s="315" t="str">
        <f>F653</f>
        <v>หมู่ที่</v>
      </c>
      <c r="AJ645" s="727">
        <f>G653</f>
        <v>8</v>
      </c>
      <c r="AK645" s="308"/>
      <c r="AL645" s="315" t="str">
        <f>H653</f>
        <v>ถนน</v>
      </c>
      <c r="AM645" s="308"/>
      <c r="AN645" s="309"/>
      <c r="AO645" s="308"/>
      <c r="AP645" s="308"/>
    </row>
    <row r="646" spans="1:42" s="1" customFormat="1" ht="24" x14ac:dyDescent="0.2">
      <c r="E646" s="304"/>
      <c r="F646" s="305"/>
      <c r="G646" s="305"/>
      <c r="H646" s="305"/>
      <c r="I646" s="305"/>
      <c r="J646" s="305"/>
      <c r="K646" s="305"/>
      <c r="L646" s="305"/>
      <c r="M646" s="304"/>
      <c r="N646" s="305"/>
      <c r="O646" s="306"/>
      <c r="P646" s="307" t="s">
        <v>463</v>
      </c>
      <c r="Q646" s="308"/>
      <c r="R646" s="308"/>
      <c r="S646" s="308"/>
      <c r="T646" s="308"/>
      <c r="U646" s="1009" t="str">
        <f>I653</f>
        <v>ตำบลตะขบ</v>
      </c>
      <c r="V646" s="993"/>
      <c r="W646" s="993"/>
      <c r="X646" s="993"/>
      <c r="Y646" s="312"/>
      <c r="Z646" s="315" t="str">
        <f>J653</f>
        <v>อำเภอปักธงชัย</v>
      </c>
      <c r="AA646" s="313"/>
      <c r="AB646" s="308"/>
      <c r="AC646" s="308"/>
      <c r="AD646" s="307" t="s">
        <v>463</v>
      </c>
      <c r="AE646" s="728"/>
      <c r="AF646" s="308"/>
      <c r="AG646" s="308"/>
      <c r="AH646" s="308"/>
      <c r="AI646" s="315" t="str">
        <f>I653</f>
        <v>ตำบลตะขบ</v>
      </c>
      <c r="AJ646" s="308"/>
      <c r="AK646" s="308"/>
      <c r="AL646" s="315" t="str">
        <f>J653</f>
        <v>อำเภอปักธงชัย</v>
      </c>
      <c r="AM646" s="308"/>
      <c r="AN646" s="309"/>
      <c r="AO646" s="308"/>
      <c r="AP646" s="308"/>
    </row>
    <row r="647" spans="1:42" s="1" customFormat="1" ht="24" x14ac:dyDescent="0.2">
      <c r="E647" s="304"/>
      <c r="F647" s="305"/>
      <c r="G647" s="305"/>
      <c r="H647" s="305"/>
      <c r="I647" s="305"/>
      <c r="J647" s="305"/>
      <c r="K647" s="305"/>
      <c r="L647" s="305"/>
      <c r="M647" s="304"/>
      <c r="N647" s="305"/>
      <c r="O647" s="306"/>
      <c r="P647" s="316" t="str">
        <f>K653</f>
        <v>จังหวัดนครราชสีมา</v>
      </c>
      <c r="Q647" s="317"/>
      <c r="R647" s="317"/>
      <c r="S647" s="317"/>
      <c r="T647" s="317"/>
      <c r="U647" s="317" t="s">
        <v>464</v>
      </c>
      <c r="V647" s="317"/>
      <c r="W647" s="317"/>
      <c r="X647" s="317"/>
      <c r="Y647" s="318"/>
      <c r="Z647" s="317"/>
      <c r="AA647" s="319"/>
      <c r="AB647" s="317"/>
      <c r="AC647" s="317"/>
      <c r="AD647" s="316" t="str">
        <f>K653</f>
        <v>จังหวัดนครราชสีมา</v>
      </c>
      <c r="AE647" s="744"/>
      <c r="AF647" s="317"/>
      <c r="AG647" s="317"/>
      <c r="AH647" s="317"/>
      <c r="AI647" s="317" t="s">
        <v>464</v>
      </c>
      <c r="AJ647" s="317"/>
      <c r="AK647" s="317"/>
      <c r="AL647" s="317"/>
      <c r="AM647" s="317"/>
      <c r="AN647" s="320"/>
      <c r="AO647" s="317"/>
      <c r="AP647" s="317"/>
    </row>
    <row r="648" spans="1:42" s="323" customFormat="1" ht="24" x14ac:dyDescent="0.2">
      <c r="A648" s="753"/>
      <c r="B648" s="753"/>
      <c r="C648" s="753"/>
      <c r="D648" s="753"/>
      <c r="E648" s="9"/>
      <c r="F648" s="321"/>
      <c r="G648" s="321"/>
      <c r="H648" s="321"/>
      <c r="I648" s="321"/>
      <c r="J648" s="321"/>
      <c r="K648" s="321"/>
      <c r="L648" s="321"/>
      <c r="M648" s="9"/>
      <c r="N648" s="321"/>
      <c r="O648" s="306"/>
      <c r="P648" s="1004" t="s">
        <v>5</v>
      </c>
      <c r="Q648" s="1005"/>
      <c r="R648" s="1005"/>
      <c r="S648" s="1005"/>
      <c r="T648" s="1005"/>
      <c r="U648" s="1005"/>
      <c r="V648" s="1005"/>
      <c r="W648" s="1005"/>
      <c r="X648" s="1005"/>
      <c r="Y648" s="1005"/>
      <c r="Z648" s="1005"/>
      <c r="AA648" s="1005"/>
      <c r="AB648" s="1005"/>
      <c r="AC648" s="1006"/>
      <c r="AD648" s="1004" t="s">
        <v>6</v>
      </c>
      <c r="AE648" s="1005"/>
      <c r="AF648" s="1005"/>
      <c r="AG648" s="1005"/>
      <c r="AH648" s="1005"/>
      <c r="AI648" s="1005"/>
      <c r="AJ648" s="1005"/>
      <c r="AK648" s="1005"/>
      <c r="AL648" s="1005"/>
      <c r="AM648" s="1005"/>
      <c r="AN648" s="1006"/>
    </row>
    <row r="649" spans="1:42" s="323" customFormat="1" ht="24" x14ac:dyDescent="0.2">
      <c r="A649" s="753"/>
      <c r="B649" s="753"/>
      <c r="C649" s="753"/>
      <c r="D649" s="753"/>
      <c r="E649" s="9"/>
      <c r="F649" s="321"/>
      <c r="G649" s="321"/>
      <c r="H649" s="321"/>
      <c r="I649" s="321"/>
      <c r="J649" s="321"/>
      <c r="K649" s="321"/>
      <c r="L649" s="321"/>
      <c r="M649" s="9"/>
      <c r="N649" s="321"/>
      <c r="O649" s="306"/>
      <c r="P649" s="995" t="s">
        <v>7</v>
      </c>
      <c r="Q649" s="995" t="s">
        <v>8</v>
      </c>
      <c r="R649" s="995" t="s">
        <v>9</v>
      </c>
      <c r="S649" s="1010" t="s">
        <v>10</v>
      </c>
      <c r="T649" s="1011"/>
      <c r="U649" s="995" t="s">
        <v>11</v>
      </c>
      <c r="V649" s="1004" t="s">
        <v>12</v>
      </c>
      <c r="W649" s="1005"/>
      <c r="X649" s="1006"/>
      <c r="Y649" s="1004" t="s">
        <v>13</v>
      </c>
      <c r="Z649" s="1005"/>
      <c r="AA649" s="1005"/>
      <c r="AB649" s="1005"/>
      <c r="AC649" s="1006"/>
      <c r="AD649" s="995" t="s">
        <v>7</v>
      </c>
      <c r="AE649" s="995" t="s">
        <v>14</v>
      </c>
      <c r="AF649" s="995" t="s">
        <v>15</v>
      </c>
      <c r="AG649" s="995" t="s">
        <v>16</v>
      </c>
      <c r="AH649" s="1021" t="s">
        <v>17</v>
      </c>
      <c r="AI649" s="1004" t="s">
        <v>18</v>
      </c>
      <c r="AJ649" s="1005"/>
      <c r="AK649" s="1005"/>
      <c r="AL649" s="1006"/>
      <c r="AM649" s="995" t="s">
        <v>590</v>
      </c>
      <c r="AN649" s="995" t="s">
        <v>20</v>
      </c>
      <c r="AO649" s="995" t="s">
        <v>590</v>
      </c>
      <c r="AP649" s="995" t="s">
        <v>590</v>
      </c>
    </row>
    <row r="650" spans="1:42" s="323" customFormat="1" ht="24" x14ac:dyDescent="0.2">
      <c r="A650" s="753"/>
      <c r="B650" s="753"/>
      <c r="C650" s="753"/>
      <c r="D650" s="753"/>
      <c r="E650" s="9"/>
      <c r="F650" s="321"/>
      <c r="G650" s="321"/>
      <c r="H650" s="321"/>
      <c r="I650" s="321"/>
      <c r="J650" s="321"/>
      <c r="K650" s="321"/>
      <c r="L650" s="321"/>
      <c r="M650" s="9"/>
      <c r="N650" s="321"/>
      <c r="O650" s="306"/>
      <c r="P650" s="996"/>
      <c r="Q650" s="996"/>
      <c r="R650" s="996"/>
      <c r="S650" s="995" t="s">
        <v>21</v>
      </c>
      <c r="T650" s="995" t="s">
        <v>22</v>
      </c>
      <c r="U650" s="996"/>
      <c r="V650" s="1015" t="s">
        <v>23</v>
      </c>
      <c r="W650" s="1015" t="s">
        <v>24</v>
      </c>
      <c r="X650" s="1015" t="s">
        <v>25</v>
      </c>
      <c r="Y650" s="1018" t="s">
        <v>26</v>
      </c>
      <c r="Z650" s="995" t="s">
        <v>27</v>
      </c>
      <c r="AA650" s="995" t="s">
        <v>28</v>
      </c>
      <c r="AB650" s="995" t="s">
        <v>29</v>
      </c>
      <c r="AC650" s="995" t="s">
        <v>30</v>
      </c>
      <c r="AD650" s="996"/>
      <c r="AE650" s="996"/>
      <c r="AF650" s="996"/>
      <c r="AG650" s="996"/>
      <c r="AH650" s="1022"/>
      <c r="AI650" s="995" t="s">
        <v>31</v>
      </c>
      <c r="AJ650" s="998" t="s">
        <v>27</v>
      </c>
      <c r="AK650" s="1001" t="s">
        <v>28</v>
      </c>
      <c r="AL650" s="995" t="s">
        <v>29</v>
      </c>
      <c r="AM650" s="996"/>
      <c r="AN650" s="996"/>
      <c r="AO650" s="996"/>
      <c r="AP650" s="996"/>
    </row>
    <row r="651" spans="1:42" s="323" customFormat="1" ht="24" x14ac:dyDescent="0.2">
      <c r="A651" s="753"/>
      <c r="B651" s="753"/>
      <c r="C651" s="753"/>
      <c r="D651" s="753"/>
      <c r="E651" s="9"/>
      <c r="F651" s="321"/>
      <c r="G651" s="321"/>
      <c r="H651" s="321"/>
      <c r="I651" s="321"/>
      <c r="J651" s="321"/>
      <c r="K651" s="321"/>
      <c r="L651" s="321"/>
      <c r="M651" s="9"/>
      <c r="N651" s="321"/>
      <c r="O651" s="306"/>
      <c r="P651" s="996"/>
      <c r="Q651" s="996"/>
      <c r="R651" s="996"/>
      <c r="S651" s="996"/>
      <c r="T651" s="996"/>
      <c r="U651" s="996"/>
      <c r="V651" s="1016"/>
      <c r="W651" s="1016"/>
      <c r="X651" s="1016"/>
      <c r="Y651" s="1019"/>
      <c r="Z651" s="996"/>
      <c r="AA651" s="996"/>
      <c r="AB651" s="996"/>
      <c r="AC651" s="996"/>
      <c r="AD651" s="996"/>
      <c r="AE651" s="996"/>
      <c r="AF651" s="996"/>
      <c r="AG651" s="996"/>
      <c r="AH651" s="1022"/>
      <c r="AI651" s="996"/>
      <c r="AJ651" s="999"/>
      <c r="AK651" s="1002"/>
      <c r="AL651" s="996"/>
      <c r="AM651" s="996"/>
      <c r="AN651" s="996"/>
      <c r="AO651" s="996"/>
      <c r="AP651" s="996"/>
    </row>
    <row r="652" spans="1:42" s="323" customFormat="1" ht="63" customHeight="1" x14ac:dyDescent="0.2">
      <c r="A652" s="753" t="s">
        <v>465</v>
      </c>
      <c r="B652" s="306" t="s">
        <v>466</v>
      </c>
      <c r="C652" s="749" t="s">
        <v>467</v>
      </c>
      <c r="D652" s="749" t="s">
        <v>468</v>
      </c>
      <c r="E652" s="749" t="s">
        <v>469</v>
      </c>
      <c r="F652" s="749"/>
      <c r="G652" s="749" t="s">
        <v>470</v>
      </c>
      <c r="H652" s="749" t="s">
        <v>471</v>
      </c>
      <c r="I652" s="749" t="s">
        <v>472</v>
      </c>
      <c r="J652" s="749" t="s">
        <v>473</v>
      </c>
      <c r="K652" s="749" t="s">
        <v>474</v>
      </c>
      <c r="L652" s="520" t="s">
        <v>475</v>
      </c>
      <c r="M652" s="9" t="s">
        <v>476</v>
      </c>
      <c r="N652" s="9" t="s">
        <v>477</v>
      </c>
      <c r="O652" s="306" t="s">
        <v>478</v>
      </c>
      <c r="P652" s="997"/>
      <c r="Q652" s="997"/>
      <c r="R652" s="997"/>
      <c r="S652" s="997"/>
      <c r="T652" s="997"/>
      <c r="U652" s="997"/>
      <c r="V652" s="1017"/>
      <c r="W652" s="1017"/>
      <c r="X652" s="1017"/>
      <c r="Y652" s="1020"/>
      <c r="Z652" s="997"/>
      <c r="AA652" s="997"/>
      <c r="AB652" s="997"/>
      <c r="AC652" s="997"/>
      <c r="AD652" s="997"/>
      <c r="AE652" s="997"/>
      <c r="AF652" s="997"/>
      <c r="AG652" s="997"/>
      <c r="AH652" s="1023"/>
      <c r="AI652" s="997"/>
      <c r="AJ652" s="1000"/>
      <c r="AK652" s="1003"/>
      <c r="AL652" s="997"/>
      <c r="AM652" s="997"/>
      <c r="AN652" s="997"/>
      <c r="AO652" s="997"/>
      <c r="AP652" s="997"/>
    </row>
    <row r="653" spans="1:42" s="337" customFormat="1" ht="37.5" x14ac:dyDescent="0.2">
      <c r="A653" s="324"/>
      <c r="B653" s="324" t="s">
        <v>479</v>
      </c>
      <c r="C653" s="324" t="s">
        <v>617</v>
      </c>
      <c r="D653" s="324" t="s">
        <v>618</v>
      </c>
      <c r="E653" s="325" t="s">
        <v>619</v>
      </c>
      <c r="F653" s="326" t="s">
        <v>482</v>
      </c>
      <c r="G653" s="326">
        <v>8</v>
      </c>
      <c r="H653" s="326" t="s">
        <v>471</v>
      </c>
      <c r="I653" s="305" t="s">
        <v>483</v>
      </c>
      <c r="J653" s="305" t="s">
        <v>484</v>
      </c>
      <c r="K653" s="305" t="s">
        <v>485</v>
      </c>
      <c r="L653" s="304">
        <v>30150</v>
      </c>
      <c r="M653" s="325"/>
      <c r="N653" s="326">
        <v>440990007238</v>
      </c>
      <c r="O653" s="329"/>
      <c r="P653" s="437">
        <v>74</v>
      </c>
      <c r="Q653" s="443" t="s">
        <v>68</v>
      </c>
      <c r="R653" s="437">
        <v>6594</v>
      </c>
      <c r="S653" s="437"/>
      <c r="T653" s="437">
        <v>94</v>
      </c>
      <c r="U653" s="437" t="s">
        <v>106</v>
      </c>
      <c r="V653" s="437">
        <v>5</v>
      </c>
      <c r="W653" s="437">
        <v>2</v>
      </c>
      <c r="X653" s="440">
        <v>76</v>
      </c>
      <c r="Y653" s="440"/>
      <c r="Z653" s="437"/>
      <c r="AA653" s="439">
        <v>8</v>
      </c>
      <c r="AB653" s="440"/>
      <c r="AC653" s="440">
        <v>2268</v>
      </c>
      <c r="AD653" s="437"/>
      <c r="AE653" s="437"/>
      <c r="AF653" s="437"/>
      <c r="AG653" s="437"/>
      <c r="AH653" s="441"/>
      <c r="AI653" s="437"/>
      <c r="AJ653" s="441"/>
      <c r="AK653" s="441"/>
      <c r="AL653" s="437"/>
      <c r="AM653" s="437"/>
      <c r="AN653" s="437"/>
      <c r="AO653" s="525"/>
      <c r="AP653" s="525"/>
    </row>
    <row r="654" spans="1:42" s="337" customFormat="1" ht="37.5" x14ac:dyDescent="0.2">
      <c r="A654" s="324"/>
      <c r="B654" s="324"/>
      <c r="C654" s="324"/>
      <c r="D654" s="324"/>
      <c r="E654" s="325"/>
      <c r="F654" s="326"/>
      <c r="G654" s="326"/>
      <c r="H654" s="326"/>
      <c r="I654" s="326"/>
      <c r="J654" s="326"/>
      <c r="K654" s="326"/>
      <c r="L654" s="326"/>
      <c r="M654" s="325"/>
      <c r="N654" s="326"/>
      <c r="O654" s="329"/>
      <c r="P654" s="437"/>
      <c r="Q654" s="437"/>
      <c r="R654" s="437"/>
      <c r="S654" s="437"/>
      <c r="T654" s="437"/>
      <c r="U654" s="437"/>
      <c r="V654" s="437"/>
      <c r="W654" s="437"/>
      <c r="X654" s="440"/>
      <c r="Y654" s="440"/>
      <c r="Z654" s="437"/>
      <c r="AA654" s="439"/>
      <c r="AB654" s="440"/>
      <c r="AC654" s="440"/>
      <c r="AD654" s="437">
        <v>1</v>
      </c>
      <c r="AE654" s="437">
        <v>16</v>
      </c>
      <c r="AF654" s="437" t="s">
        <v>37</v>
      </c>
      <c r="AG654" s="437" t="s">
        <v>35</v>
      </c>
      <c r="AH654" s="441">
        <v>32</v>
      </c>
      <c r="AI654" s="437"/>
      <c r="AJ654" s="441"/>
      <c r="AK654" s="444">
        <v>32</v>
      </c>
      <c r="AL654" s="437"/>
      <c r="AM654" s="437">
        <f>AO654+1</f>
        <v>25</v>
      </c>
      <c r="AN654" s="443" t="s">
        <v>53</v>
      </c>
      <c r="AO654" s="525">
        <v>24</v>
      </c>
      <c r="AP654" s="525">
        <v>23</v>
      </c>
    </row>
    <row r="655" spans="1:42" s="337" customFormat="1" ht="37.5" x14ac:dyDescent="0.2">
      <c r="A655" s="324"/>
      <c r="B655" s="324"/>
      <c r="C655" s="324"/>
      <c r="D655" s="324"/>
      <c r="E655" s="325"/>
      <c r="F655" s="326"/>
      <c r="G655" s="326"/>
      <c r="H655" s="326"/>
      <c r="I655" s="326"/>
      <c r="J655" s="326"/>
      <c r="K655" s="326"/>
      <c r="L655" s="326"/>
      <c r="M655" s="325"/>
      <c r="N655" s="326"/>
      <c r="O655" s="329"/>
      <c r="P655" s="437">
        <v>75</v>
      </c>
      <c r="Q655" s="443" t="s">
        <v>68</v>
      </c>
      <c r="R655" s="437">
        <v>7101</v>
      </c>
      <c r="S655" s="437"/>
      <c r="T655" s="437">
        <v>1</v>
      </c>
      <c r="U655" s="437" t="s">
        <v>106</v>
      </c>
      <c r="V655" s="437">
        <v>1</v>
      </c>
      <c r="W655" s="437">
        <v>0</v>
      </c>
      <c r="X655" s="440">
        <v>31</v>
      </c>
      <c r="Y655" s="440">
        <v>431</v>
      </c>
      <c r="Z655" s="437"/>
      <c r="AA655" s="439"/>
      <c r="AB655" s="440"/>
      <c r="AC655" s="440"/>
      <c r="AD655" s="437"/>
      <c r="AE655" s="437"/>
      <c r="AF655" s="437"/>
      <c r="AG655" s="437"/>
      <c r="AH655" s="441"/>
      <c r="AI655" s="437"/>
      <c r="AJ655" s="441"/>
      <c r="AK655" s="441"/>
      <c r="AL655" s="437"/>
      <c r="AM655" s="437"/>
      <c r="AN655" s="437"/>
      <c r="AO655" s="525"/>
      <c r="AP655" s="525"/>
    </row>
    <row r="656" spans="1:42" s="1" customFormat="1" ht="24" x14ac:dyDescent="0.2">
      <c r="E656" s="304"/>
      <c r="F656" s="305"/>
      <c r="G656" s="305"/>
      <c r="H656" s="305"/>
      <c r="I656" s="305"/>
      <c r="J656" s="305"/>
      <c r="K656" s="305"/>
      <c r="L656" s="305"/>
      <c r="M656" s="304"/>
      <c r="N656" s="305"/>
      <c r="O656" s="306"/>
      <c r="P656" s="345" t="s">
        <v>460</v>
      </c>
      <c r="Q656" s="346"/>
      <c r="R656" s="346"/>
      <c r="S656" s="346"/>
      <c r="T656" s="346"/>
      <c r="U656" s="346"/>
      <c r="V656" s="1012" t="str">
        <f>B665</f>
        <v>นาย</v>
      </c>
      <c r="W656" s="1012"/>
      <c r="X656" s="1013" t="str">
        <f>C665</f>
        <v>ใจ</v>
      </c>
      <c r="Y656" s="1013"/>
      <c r="Z656" s="1013" t="str">
        <f>D665</f>
        <v>แบกกระโทก</v>
      </c>
      <c r="AA656" s="1013"/>
      <c r="AB656" s="1013"/>
      <c r="AC656" s="1014"/>
      <c r="AD656" s="345" t="s">
        <v>461</v>
      </c>
      <c r="AE656" s="730"/>
      <c r="AF656" s="346"/>
      <c r="AG656" s="745" t="str">
        <f>B666</f>
        <v>นาง</v>
      </c>
      <c r="AH656" s="731" t="str">
        <f>C666</f>
        <v>ศรีไพล</v>
      </c>
      <c r="AI656" s="346"/>
      <c r="AJ656" s="346" t="str">
        <f>D665</f>
        <v>แบกกระโทก</v>
      </c>
      <c r="AK656" s="346"/>
      <c r="AL656" s="346"/>
      <c r="AM656" s="346"/>
      <c r="AN656" s="347"/>
      <c r="AO656" s="308"/>
      <c r="AP656" s="308"/>
    </row>
    <row r="657" spans="1:42" s="1" customFormat="1" ht="24" x14ac:dyDescent="0.2">
      <c r="E657" s="304"/>
      <c r="F657" s="305"/>
      <c r="G657" s="305"/>
      <c r="H657" s="305"/>
      <c r="I657" s="305"/>
      <c r="J657" s="305"/>
      <c r="K657" s="305"/>
      <c r="L657" s="305"/>
      <c r="M657" s="304"/>
      <c r="N657" s="305"/>
      <c r="O657" s="306"/>
      <c r="P657" s="307" t="s">
        <v>462</v>
      </c>
      <c r="Q657" s="308"/>
      <c r="R657" s="308"/>
      <c r="S657" s="1007" t="str">
        <f>E665</f>
        <v>139</v>
      </c>
      <c r="T657" s="1008"/>
      <c r="U657" s="310" t="str">
        <f>F665</f>
        <v>หมู่ที่</v>
      </c>
      <c r="V657" s="1009">
        <f>G665</f>
        <v>8</v>
      </c>
      <c r="W657" s="1009"/>
      <c r="X657" s="308"/>
      <c r="Y657" s="311"/>
      <c r="Z657" s="312" t="str">
        <f>H665</f>
        <v>ถนน</v>
      </c>
      <c r="AA657" s="313"/>
      <c r="AB657" s="308"/>
      <c r="AC657" s="309"/>
      <c r="AD657" s="307" t="s">
        <v>462</v>
      </c>
      <c r="AE657" s="728"/>
      <c r="AF657" s="728"/>
      <c r="AG657" s="314" t="str">
        <f>E665</f>
        <v>139</v>
      </c>
      <c r="AH657" s="308"/>
      <c r="AI657" s="315" t="str">
        <f>F665</f>
        <v>หมู่ที่</v>
      </c>
      <c r="AJ657" s="727">
        <f>G665</f>
        <v>8</v>
      </c>
      <c r="AK657" s="308"/>
      <c r="AL657" s="315" t="str">
        <f>H665</f>
        <v>ถนน</v>
      </c>
      <c r="AM657" s="308"/>
      <c r="AN657" s="309"/>
      <c r="AO657" s="308"/>
      <c r="AP657" s="308"/>
    </row>
    <row r="658" spans="1:42" s="1" customFormat="1" ht="24" x14ac:dyDescent="0.2">
      <c r="E658" s="304"/>
      <c r="F658" s="305"/>
      <c r="G658" s="305"/>
      <c r="H658" s="305"/>
      <c r="I658" s="305"/>
      <c r="J658" s="305"/>
      <c r="K658" s="305"/>
      <c r="L658" s="305"/>
      <c r="M658" s="304"/>
      <c r="N658" s="305"/>
      <c r="O658" s="306"/>
      <c r="P658" s="307" t="s">
        <v>463</v>
      </c>
      <c r="Q658" s="308"/>
      <c r="R658" s="308"/>
      <c r="S658" s="308"/>
      <c r="T658" s="308"/>
      <c r="U658" s="1009" t="str">
        <f>I665</f>
        <v>ตำบลตะขบ</v>
      </c>
      <c r="V658" s="993"/>
      <c r="W658" s="993"/>
      <c r="X658" s="993"/>
      <c r="Y658" s="312"/>
      <c r="Z658" s="315" t="str">
        <f>J665</f>
        <v>อำเภอปักธงชัย</v>
      </c>
      <c r="AA658" s="313"/>
      <c r="AB658" s="308"/>
      <c r="AC658" s="308"/>
      <c r="AD658" s="307" t="s">
        <v>463</v>
      </c>
      <c r="AE658" s="728"/>
      <c r="AF658" s="308"/>
      <c r="AG658" s="308"/>
      <c r="AH658" s="308"/>
      <c r="AI658" s="315" t="str">
        <f>I665</f>
        <v>ตำบลตะขบ</v>
      </c>
      <c r="AJ658" s="308"/>
      <c r="AK658" s="308"/>
      <c r="AL658" s="315" t="str">
        <f>J665</f>
        <v>อำเภอปักธงชัย</v>
      </c>
      <c r="AM658" s="308"/>
      <c r="AN658" s="309"/>
      <c r="AO658" s="308"/>
      <c r="AP658" s="308"/>
    </row>
    <row r="659" spans="1:42" s="1" customFormat="1" ht="24" x14ac:dyDescent="0.2">
      <c r="E659" s="304"/>
      <c r="F659" s="305"/>
      <c r="G659" s="305"/>
      <c r="H659" s="305"/>
      <c r="I659" s="305"/>
      <c r="J659" s="305"/>
      <c r="K659" s="305"/>
      <c r="L659" s="305"/>
      <c r="M659" s="304"/>
      <c r="N659" s="305"/>
      <c r="O659" s="306"/>
      <c r="P659" s="316" t="str">
        <f>K665</f>
        <v>จังหวัดนครราชสีมา</v>
      </c>
      <c r="Q659" s="317"/>
      <c r="R659" s="317"/>
      <c r="S659" s="317"/>
      <c r="T659" s="317"/>
      <c r="U659" s="317" t="s">
        <v>464</v>
      </c>
      <c r="V659" s="317"/>
      <c r="W659" s="317"/>
      <c r="X659" s="317"/>
      <c r="Y659" s="318"/>
      <c r="Z659" s="317"/>
      <c r="AA659" s="319"/>
      <c r="AB659" s="317"/>
      <c r="AC659" s="317"/>
      <c r="AD659" s="316" t="str">
        <f>K665</f>
        <v>จังหวัดนครราชสีมา</v>
      </c>
      <c r="AE659" s="744"/>
      <c r="AF659" s="317"/>
      <c r="AG659" s="317"/>
      <c r="AH659" s="317"/>
      <c r="AI659" s="317" t="s">
        <v>464</v>
      </c>
      <c r="AJ659" s="317"/>
      <c r="AK659" s="317"/>
      <c r="AL659" s="317"/>
      <c r="AM659" s="317"/>
      <c r="AN659" s="320"/>
      <c r="AO659" s="317"/>
      <c r="AP659" s="317"/>
    </row>
    <row r="660" spans="1:42" s="323" customFormat="1" ht="24" x14ac:dyDescent="0.2">
      <c r="A660" s="753"/>
      <c r="B660" s="753"/>
      <c r="C660" s="753"/>
      <c r="D660" s="753"/>
      <c r="E660" s="9"/>
      <c r="F660" s="321"/>
      <c r="G660" s="321"/>
      <c r="H660" s="321"/>
      <c r="I660" s="321"/>
      <c r="J660" s="321"/>
      <c r="K660" s="321"/>
      <c r="L660" s="321"/>
      <c r="M660" s="9"/>
      <c r="N660" s="321"/>
      <c r="O660" s="306"/>
      <c r="P660" s="1004" t="s">
        <v>5</v>
      </c>
      <c r="Q660" s="1005"/>
      <c r="R660" s="1005"/>
      <c r="S660" s="1005"/>
      <c r="T660" s="1005"/>
      <c r="U660" s="1005"/>
      <c r="V660" s="1005"/>
      <c r="W660" s="1005"/>
      <c r="X660" s="1005"/>
      <c r="Y660" s="1005"/>
      <c r="Z660" s="1005"/>
      <c r="AA660" s="1005"/>
      <c r="AB660" s="1005"/>
      <c r="AC660" s="1006"/>
      <c r="AD660" s="1004" t="s">
        <v>6</v>
      </c>
      <c r="AE660" s="1005"/>
      <c r="AF660" s="1005"/>
      <c r="AG660" s="1005"/>
      <c r="AH660" s="1005"/>
      <c r="AI660" s="1005"/>
      <c r="AJ660" s="1005"/>
      <c r="AK660" s="1005"/>
      <c r="AL660" s="1005"/>
      <c r="AM660" s="1005"/>
      <c r="AN660" s="1006"/>
    </row>
    <row r="661" spans="1:42" s="323" customFormat="1" ht="24" x14ac:dyDescent="0.2">
      <c r="A661" s="753"/>
      <c r="B661" s="753"/>
      <c r="C661" s="753"/>
      <c r="D661" s="753"/>
      <c r="E661" s="9"/>
      <c r="F661" s="321"/>
      <c r="G661" s="321"/>
      <c r="H661" s="321"/>
      <c r="I661" s="321"/>
      <c r="J661" s="321"/>
      <c r="K661" s="321"/>
      <c r="L661" s="321"/>
      <c r="M661" s="9"/>
      <c r="N661" s="321"/>
      <c r="O661" s="306"/>
      <c r="P661" s="995" t="s">
        <v>7</v>
      </c>
      <c r="Q661" s="995" t="s">
        <v>8</v>
      </c>
      <c r="R661" s="995" t="s">
        <v>9</v>
      </c>
      <c r="S661" s="1010" t="s">
        <v>10</v>
      </c>
      <c r="T661" s="1011"/>
      <c r="U661" s="995" t="s">
        <v>11</v>
      </c>
      <c r="V661" s="1004" t="s">
        <v>12</v>
      </c>
      <c r="W661" s="1005"/>
      <c r="X661" s="1006"/>
      <c r="Y661" s="1004" t="s">
        <v>13</v>
      </c>
      <c r="Z661" s="1005"/>
      <c r="AA661" s="1005"/>
      <c r="AB661" s="1005"/>
      <c r="AC661" s="1006"/>
      <c r="AD661" s="995" t="s">
        <v>7</v>
      </c>
      <c r="AE661" s="995" t="s">
        <v>14</v>
      </c>
      <c r="AF661" s="995" t="s">
        <v>15</v>
      </c>
      <c r="AG661" s="995" t="s">
        <v>16</v>
      </c>
      <c r="AH661" s="1021" t="s">
        <v>17</v>
      </c>
      <c r="AI661" s="1004" t="s">
        <v>18</v>
      </c>
      <c r="AJ661" s="1005"/>
      <c r="AK661" s="1005"/>
      <c r="AL661" s="1006"/>
      <c r="AM661" s="995" t="s">
        <v>590</v>
      </c>
      <c r="AN661" s="995" t="s">
        <v>20</v>
      </c>
      <c r="AO661" s="995" t="s">
        <v>590</v>
      </c>
      <c r="AP661" s="995" t="s">
        <v>590</v>
      </c>
    </row>
    <row r="662" spans="1:42" s="323" customFormat="1" ht="24" x14ac:dyDescent="0.2">
      <c r="A662" s="753"/>
      <c r="B662" s="753"/>
      <c r="C662" s="753"/>
      <c r="D662" s="753"/>
      <c r="E662" s="9"/>
      <c r="F662" s="321"/>
      <c r="G662" s="321"/>
      <c r="H662" s="321"/>
      <c r="I662" s="321"/>
      <c r="J662" s="321"/>
      <c r="K662" s="321"/>
      <c r="L662" s="321"/>
      <c r="M662" s="9"/>
      <c r="N662" s="321"/>
      <c r="O662" s="306"/>
      <c r="P662" s="996"/>
      <c r="Q662" s="996"/>
      <c r="R662" s="996"/>
      <c r="S662" s="995" t="s">
        <v>21</v>
      </c>
      <c r="T662" s="995" t="s">
        <v>22</v>
      </c>
      <c r="U662" s="996"/>
      <c r="V662" s="1015" t="s">
        <v>23</v>
      </c>
      <c r="W662" s="1015" t="s">
        <v>24</v>
      </c>
      <c r="X662" s="1015" t="s">
        <v>25</v>
      </c>
      <c r="Y662" s="1018" t="s">
        <v>26</v>
      </c>
      <c r="Z662" s="995" t="s">
        <v>27</v>
      </c>
      <c r="AA662" s="995" t="s">
        <v>28</v>
      </c>
      <c r="AB662" s="995" t="s">
        <v>29</v>
      </c>
      <c r="AC662" s="995" t="s">
        <v>30</v>
      </c>
      <c r="AD662" s="996"/>
      <c r="AE662" s="996"/>
      <c r="AF662" s="996"/>
      <c r="AG662" s="996"/>
      <c r="AH662" s="1022"/>
      <c r="AI662" s="995" t="s">
        <v>31</v>
      </c>
      <c r="AJ662" s="998" t="s">
        <v>27</v>
      </c>
      <c r="AK662" s="1001" t="s">
        <v>28</v>
      </c>
      <c r="AL662" s="995" t="s">
        <v>29</v>
      </c>
      <c r="AM662" s="996"/>
      <c r="AN662" s="996"/>
      <c r="AO662" s="996"/>
      <c r="AP662" s="996"/>
    </row>
    <row r="663" spans="1:42" s="323" customFormat="1" ht="24" x14ac:dyDescent="0.2">
      <c r="A663" s="753"/>
      <c r="B663" s="753"/>
      <c r="C663" s="753"/>
      <c r="D663" s="753"/>
      <c r="E663" s="9"/>
      <c r="F663" s="321"/>
      <c r="G663" s="321"/>
      <c r="H663" s="321"/>
      <c r="I663" s="321"/>
      <c r="J663" s="321"/>
      <c r="K663" s="321"/>
      <c r="L663" s="321"/>
      <c r="M663" s="9"/>
      <c r="N663" s="321"/>
      <c r="O663" s="306"/>
      <c r="P663" s="996"/>
      <c r="Q663" s="996"/>
      <c r="R663" s="996"/>
      <c r="S663" s="996"/>
      <c r="T663" s="996"/>
      <c r="U663" s="996"/>
      <c r="V663" s="1016"/>
      <c r="W663" s="1016"/>
      <c r="X663" s="1016"/>
      <c r="Y663" s="1019"/>
      <c r="Z663" s="996"/>
      <c r="AA663" s="996"/>
      <c r="AB663" s="996"/>
      <c r="AC663" s="996"/>
      <c r="AD663" s="996"/>
      <c r="AE663" s="996"/>
      <c r="AF663" s="996"/>
      <c r="AG663" s="996"/>
      <c r="AH663" s="1022"/>
      <c r="AI663" s="996"/>
      <c r="AJ663" s="999"/>
      <c r="AK663" s="1002"/>
      <c r="AL663" s="996"/>
      <c r="AM663" s="996"/>
      <c r="AN663" s="996"/>
      <c r="AO663" s="996"/>
      <c r="AP663" s="996"/>
    </row>
    <row r="664" spans="1:42" s="323" customFormat="1" ht="59.25" customHeight="1" x14ac:dyDescent="0.2">
      <c r="A664" s="753" t="s">
        <v>465</v>
      </c>
      <c r="B664" s="306" t="s">
        <v>466</v>
      </c>
      <c r="C664" s="749" t="s">
        <v>467</v>
      </c>
      <c r="D664" s="749" t="s">
        <v>468</v>
      </c>
      <c r="E664" s="749" t="s">
        <v>469</v>
      </c>
      <c r="F664" s="749"/>
      <c r="G664" s="749" t="s">
        <v>470</v>
      </c>
      <c r="H664" s="749" t="s">
        <v>471</v>
      </c>
      <c r="I664" s="749" t="s">
        <v>472</v>
      </c>
      <c r="J664" s="749" t="s">
        <v>473</v>
      </c>
      <c r="K664" s="749" t="s">
        <v>474</v>
      </c>
      <c r="L664" s="520" t="s">
        <v>475</v>
      </c>
      <c r="M664" s="9" t="s">
        <v>476</v>
      </c>
      <c r="N664" s="9" t="s">
        <v>477</v>
      </c>
      <c r="O664" s="306" t="s">
        <v>478</v>
      </c>
      <c r="P664" s="997"/>
      <c r="Q664" s="997"/>
      <c r="R664" s="997"/>
      <c r="S664" s="997"/>
      <c r="T664" s="997"/>
      <c r="U664" s="997"/>
      <c r="V664" s="1017"/>
      <c r="W664" s="1017"/>
      <c r="X664" s="1017"/>
      <c r="Y664" s="1020"/>
      <c r="Z664" s="997"/>
      <c r="AA664" s="997"/>
      <c r="AB664" s="997"/>
      <c r="AC664" s="997"/>
      <c r="AD664" s="997"/>
      <c r="AE664" s="997"/>
      <c r="AF664" s="997"/>
      <c r="AG664" s="997"/>
      <c r="AH664" s="1023"/>
      <c r="AI664" s="997"/>
      <c r="AJ664" s="1000"/>
      <c r="AK664" s="1003"/>
      <c r="AL664" s="997"/>
      <c r="AM664" s="997"/>
      <c r="AN664" s="997"/>
      <c r="AO664" s="997"/>
      <c r="AP664" s="997"/>
    </row>
    <row r="665" spans="1:42" s="337" customFormat="1" ht="24" x14ac:dyDescent="0.2">
      <c r="A665" s="324"/>
      <c r="B665" s="324" t="s">
        <v>479</v>
      </c>
      <c r="C665" s="324" t="s">
        <v>620</v>
      </c>
      <c r="D665" s="324" t="s">
        <v>609</v>
      </c>
      <c r="E665" s="325" t="s">
        <v>621</v>
      </c>
      <c r="F665" s="326" t="s">
        <v>482</v>
      </c>
      <c r="G665" s="326">
        <v>8</v>
      </c>
      <c r="H665" s="326" t="s">
        <v>471</v>
      </c>
      <c r="I665" s="305" t="s">
        <v>483</v>
      </c>
      <c r="J665" s="305" t="s">
        <v>484</v>
      </c>
      <c r="K665" s="305" t="s">
        <v>485</v>
      </c>
      <c r="L665" s="304">
        <v>30150</v>
      </c>
      <c r="M665" s="325" t="s">
        <v>622</v>
      </c>
      <c r="N665" s="326">
        <v>1300600109475</v>
      </c>
      <c r="O665" s="329"/>
      <c r="P665" s="437">
        <v>76</v>
      </c>
      <c r="Q665" s="437" t="s">
        <v>39</v>
      </c>
      <c r="R665" s="437" t="s">
        <v>116</v>
      </c>
      <c r="S665" s="437"/>
      <c r="T665" s="437"/>
      <c r="U665" s="437" t="s">
        <v>106</v>
      </c>
      <c r="V665" s="437">
        <v>0</v>
      </c>
      <c r="W665" s="437">
        <v>2</v>
      </c>
      <c r="X665" s="444">
        <v>0</v>
      </c>
      <c r="Y665" s="440"/>
      <c r="Z665" s="437"/>
      <c r="AA665" s="439">
        <v>4.5</v>
      </c>
      <c r="AB665" s="440"/>
      <c r="AC665" s="440"/>
      <c r="AD665" s="437"/>
      <c r="AE665" s="437"/>
      <c r="AF665" s="437"/>
      <c r="AG665" s="437"/>
      <c r="AH665" s="441"/>
      <c r="AI665" s="437"/>
      <c r="AJ665" s="441"/>
      <c r="AK665" s="441"/>
      <c r="AL665" s="437"/>
      <c r="AM665" s="437"/>
      <c r="AN665" s="437"/>
      <c r="AO665" s="525"/>
      <c r="AP665" s="525"/>
    </row>
    <row r="666" spans="1:42" s="337" customFormat="1" ht="65.25" customHeight="1" x14ac:dyDescent="0.2">
      <c r="A666" s="324"/>
      <c r="B666" s="324" t="s">
        <v>487</v>
      </c>
      <c r="C666" s="324" t="s">
        <v>623</v>
      </c>
      <c r="D666" s="324" t="s">
        <v>609</v>
      </c>
      <c r="E666" s="325" t="s">
        <v>621</v>
      </c>
      <c r="F666" s="326" t="s">
        <v>482</v>
      </c>
      <c r="G666" s="326">
        <v>8</v>
      </c>
      <c r="H666" s="326" t="s">
        <v>471</v>
      </c>
      <c r="I666" s="305" t="s">
        <v>483</v>
      </c>
      <c r="J666" s="305" t="s">
        <v>484</v>
      </c>
      <c r="K666" s="305" t="s">
        <v>485</v>
      </c>
      <c r="L666" s="304">
        <v>30150</v>
      </c>
      <c r="M666" s="325"/>
      <c r="N666" s="326"/>
      <c r="O666" s="329"/>
      <c r="P666" s="437"/>
      <c r="Q666" s="437"/>
      <c r="R666" s="437"/>
      <c r="S666" s="437"/>
      <c r="T666" s="437"/>
      <c r="U666" s="437"/>
      <c r="V666" s="437"/>
      <c r="W666" s="437"/>
      <c r="X666" s="440"/>
      <c r="Y666" s="440"/>
      <c r="Z666" s="437"/>
      <c r="AA666" s="439"/>
      <c r="AB666" s="440"/>
      <c r="AC666" s="440"/>
      <c r="AD666" s="437">
        <v>1</v>
      </c>
      <c r="AE666" s="437">
        <v>175</v>
      </c>
      <c r="AF666" s="443" t="s">
        <v>55</v>
      </c>
      <c r="AG666" s="437" t="s">
        <v>38</v>
      </c>
      <c r="AH666" s="441">
        <v>9</v>
      </c>
      <c r="AI666" s="437"/>
      <c r="AJ666" s="441"/>
      <c r="AK666" s="441">
        <v>9</v>
      </c>
      <c r="AL666" s="437"/>
      <c r="AM666" s="437">
        <v>30</v>
      </c>
      <c r="AN666" s="443" t="s">
        <v>53</v>
      </c>
      <c r="AO666" s="525">
        <v>3</v>
      </c>
      <c r="AP666" s="525">
        <v>2</v>
      </c>
    </row>
    <row r="667" spans="1:42" s="1" customFormat="1" ht="24" x14ac:dyDescent="0.2">
      <c r="E667" s="304"/>
      <c r="F667" s="305"/>
      <c r="G667" s="305"/>
      <c r="H667" s="305"/>
      <c r="I667" s="305"/>
      <c r="J667" s="305"/>
      <c r="K667" s="305"/>
      <c r="L667" s="305"/>
      <c r="M667" s="304"/>
      <c r="N667" s="305"/>
      <c r="O667" s="306"/>
      <c r="P667" s="345" t="s">
        <v>460</v>
      </c>
      <c r="Q667" s="346"/>
      <c r="R667" s="346"/>
      <c r="S667" s="346"/>
      <c r="T667" s="346"/>
      <c r="U667" s="346"/>
      <c r="V667" s="1012" t="str">
        <f>B676</f>
        <v>นาง</v>
      </c>
      <c r="W667" s="1012"/>
      <c r="X667" s="1013" t="str">
        <f>C676</f>
        <v>ละเอียด</v>
      </c>
      <c r="Y667" s="1013"/>
      <c r="Z667" s="1013" t="str">
        <f>D676</f>
        <v>คายตะขบ</v>
      </c>
      <c r="AA667" s="1013"/>
      <c r="AB667" s="1013"/>
      <c r="AC667" s="1014"/>
      <c r="AD667" s="345" t="s">
        <v>461</v>
      </c>
      <c r="AE667" s="730"/>
      <c r="AF667" s="346"/>
      <c r="AG667" s="745" t="str">
        <f>B676</f>
        <v>นาง</v>
      </c>
      <c r="AH667" s="731" t="str">
        <f>C676</f>
        <v>ละเอียด</v>
      </c>
      <c r="AI667" s="346"/>
      <c r="AJ667" s="346" t="str">
        <f>D676</f>
        <v>คายตะขบ</v>
      </c>
      <c r="AK667" s="346"/>
      <c r="AL667" s="346"/>
      <c r="AM667" s="346"/>
      <c r="AN667" s="347"/>
      <c r="AO667" s="308"/>
      <c r="AP667" s="308"/>
    </row>
    <row r="668" spans="1:42" s="1" customFormat="1" ht="24" x14ac:dyDescent="0.2">
      <c r="E668" s="304"/>
      <c r="F668" s="305"/>
      <c r="G668" s="305"/>
      <c r="H668" s="305"/>
      <c r="I668" s="305"/>
      <c r="J668" s="305"/>
      <c r="K668" s="305"/>
      <c r="L668" s="305"/>
      <c r="M668" s="304"/>
      <c r="N668" s="305"/>
      <c r="O668" s="306"/>
      <c r="P668" s="307" t="s">
        <v>462</v>
      </c>
      <c r="Q668" s="308"/>
      <c r="R668" s="308"/>
      <c r="S668" s="1007" t="str">
        <f>E676</f>
        <v>3</v>
      </c>
      <c r="T668" s="1008"/>
      <c r="U668" s="310" t="str">
        <f>F676</f>
        <v>หมู่ที่</v>
      </c>
      <c r="V668" s="1009">
        <f>G676</f>
        <v>8</v>
      </c>
      <c r="W668" s="1009"/>
      <c r="X668" s="308"/>
      <c r="Y668" s="311"/>
      <c r="Z668" s="312" t="str">
        <f>H676</f>
        <v>ถนน</v>
      </c>
      <c r="AA668" s="313"/>
      <c r="AB668" s="308"/>
      <c r="AC668" s="309"/>
      <c r="AD668" s="307" t="s">
        <v>462</v>
      </c>
      <c r="AE668" s="728"/>
      <c r="AF668" s="728"/>
      <c r="AG668" s="314" t="str">
        <f>E676</f>
        <v>3</v>
      </c>
      <c r="AH668" s="308"/>
      <c r="AI668" s="315" t="str">
        <f>F676</f>
        <v>หมู่ที่</v>
      </c>
      <c r="AJ668" s="727">
        <f>G676</f>
        <v>8</v>
      </c>
      <c r="AK668" s="308"/>
      <c r="AL668" s="315" t="str">
        <f>H676</f>
        <v>ถนน</v>
      </c>
      <c r="AM668" s="308"/>
      <c r="AN668" s="309"/>
      <c r="AO668" s="308"/>
      <c r="AP668" s="308"/>
    </row>
    <row r="669" spans="1:42" s="1" customFormat="1" ht="24" x14ac:dyDescent="0.2">
      <c r="E669" s="304"/>
      <c r="F669" s="305"/>
      <c r="G669" s="305"/>
      <c r="H669" s="305"/>
      <c r="I669" s="305"/>
      <c r="J669" s="305"/>
      <c r="K669" s="305"/>
      <c r="L669" s="305"/>
      <c r="M669" s="304"/>
      <c r="N669" s="305"/>
      <c r="O669" s="306"/>
      <c r="P669" s="307" t="s">
        <v>463</v>
      </c>
      <c r="Q669" s="308"/>
      <c r="R669" s="308"/>
      <c r="S669" s="308"/>
      <c r="T669" s="308"/>
      <c r="U669" s="1009" t="str">
        <f>I676</f>
        <v>ตำบลตะขบ</v>
      </c>
      <c r="V669" s="993"/>
      <c r="W669" s="993"/>
      <c r="X669" s="993"/>
      <c r="Y669" s="312"/>
      <c r="Z669" s="315" t="str">
        <f>J676</f>
        <v>อำเภอปักธงชัย</v>
      </c>
      <c r="AA669" s="313"/>
      <c r="AB669" s="308"/>
      <c r="AC669" s="308"/>
      <c r="AD669" s="307" t="s">
        <v>463</v>
      </c>
      <c r="AE669" s="728"/>
      <c r="AF669" s="308"/>
      <c r="AG669" s="308"/>
      <c r="AH669" s="308"/>
      <c r="AI669" s="315" t="str">
        <f>I676</f>
        <v>ตำบลตะขบ</v>
      </c>
      <c r="AJ669" s="308"/>
      <c r="AK669" s="308"/>
      <c r="AL669" s="315" t="str">
        <f>J676</f>
        <v>อำเภอปักธงชัย</v>
      </c>
      <c r="AM669" s="308"/>
      <c r="AN669" s="309"/>
      <c r="AO669" s="308"/>
      <c r="AP669" s="308"/>
    </row>
    <row r="670" spans="1:42" s="1" customFormat="1" ht="24" x14ac:dyDescent="0.2">
      <c r="E670" s="304"/>
      <c r="F670" s="305"/>
      <c r="G670" s="305"/>
      <c r="H670" s="305"/>
      <c r="I670" s="305"/>
      <c r="J670" s="305"/>
      <c r="K670" s="305"/>
      <c r="L670" s="305"/>
      <c r="M670" s="304"/>
      <c r="N670" s="305"/>
      <c r="O670" s="306"/>
      <c r="P670" s="316" t="str">
        <f>K676</f>
        <v>จังหวัดนครราชสีมา</v>
      </c>
      <c r="Q670" s="317"/>
      <c r="R670" s="317"/>
      <c r="S670" s="317"/>
      <c r="T670" s="317"/>
      <c r="U670" s="317" t="s">
        <v>464</v>
      </c>
      <c r="V670" s="317"/>
      <c r="W670" s="317"/>
      <c r="X670" s="317"/>
      <c r="Y670" s="318"/>
      <c r="Z670" s="317"/>
      <c r="AA670" s="319"/>
      <c r="AB670" s="317"/>
      <c r="AC670" s="317"/>
      <c r="AD670" s="316" t="str">
        <f>K676</f>
        <v>จังหวัดนครราชสีมา</v>
      </c>
      <c r="AE670" s="744"/>
      <c r="AF670" s="317"/>
      <c r="AG670" s="317"/>
      <c r="AH670" s="317"/>
      <c r="AI670" s="317" t="s">
        <v>464</v>
      </c>
      <c r="AJ670" s="317"/>
      <c r="AK670" s="317"/>
      <c r="AL670" s="317"/>
      <c r="AM670" s="317"/>
      <c r="AN670" s="320"/>
      <c r="AO670" s="317"/>
      <c r="AP670" s="317"/>
    </row>
    <row r="671" spans="1:42" s="323" customFormat="1" ht="24" x14ac:dyDescent="0.2">
      <c r="A671" s="753"/>
      <c r="B671" s="753"/>
      <c r="C671" s="753"/>
      <c r="D671" s="753"/>
      <c r="E671" s="9"/>
      <c r="F671" s="321"/>
      <c r="G671" s="321"/>
      <c r="H671" s="321"/>
      <c r="I671" s="321"/>
      <c r="J671" s="321"/>
      <c r="K671" s="321"/>
      <c r="L671" s="321"/>
      <c r="M671" s="9"/>
      <c r="N671" s="321"/>
      <c r="O671" s="306"/>
      <c r="P671" s="1004" t="s">
        <v>5</v>
      </c>
      <c r="Q671" s="1005"/>
      <c r="R671" s="1005"/>
      <c r="S671" s="1005"/>
      <c r="T671" s="1005"/>
      <c r="U671" s="1005"/>
      <c r="V671" s="1005"/>
      <c r="W671" s="1005"/>
      <c r="X671" s="1005"/>
      <c r="Y671" s="1005"/>
      <c r="Z671" s="1005"/>
      <c r="AA671" s="1005"/>
      <c r="AB671" s="1005"/>
      <c r="AC671" s="1006"/>
      <c r="AD671" s="1004" t="s">
        <v>6</v>
      </c>
      <c r="AE671" s="1005"/>
      <c r="AF671" s="1005"/>
      <c r="AG671" s="1005"/>
      <c r="AH671" s="1005"/>
      <c r="AI671" s="1005"/>
      <c r="AJ671" s="1005"/>
      <c r="AK671" s="1005"/>
      <c r="AL671" s="1005"/>
      <c r="AM671" s="1005"/>
      <c r="AN671" s="1006"/>
    </row>
    <row r="672" spans="1:42" s="323" customFormat="1" ht="24" x14ac:dyDescent="0.2">
      <c r="A672" s="753"/>
      <c r="B672" s="753"/>
      <c r="C672" s="753"/>
      <c r="D672" s="753"/>
      <c r="E672" s="9"/>
      <c r="F672" s="321"/>
      <c r="G672" s="321"/>
      <c r="H672" s="321"/>
      <c r="I672" s="321"/>
      <c r="J672" s="321"/>
      <c r="K672" s="321"/>
      <c r="L672" s="321"/>
      <c r="M672" s="9"/>
      <c r="N672" s="321"/>
      <c r="O672" s="306"/>
      <c r="P672" s="995" t="s">
        <v>7</v>
      </c>
      <c r="Q672" s="995" t="s">
        <v>8</v>
      </c>
      <c r="R672" s="995" t="s">
        <v>9</v>
      </c>
      <c r="S672" s="1010" t="s">
        <v>10</v>
      </c>
      <c r="T672" s="1011"/>
      <c r="U672" s="995" t="s">
        <v>11</v>
      </c>
      <c r="V672" s="1004" t="s">
        <v>12</v>
      </c>
      <c r="W672" s="1005"/>
      <c r="X672" s="1006"/>
      <c r="Y672" s="1004" t="s">
        <v>13</v>
      </c>
      <c r="Z672" s="1005"/>
      <c r="AA672" s="1005"/>
      <c r="AB672" s="1005"/>
      <c r="AC672" s="1006"/>
      <c r="AD672" s="995" t="s">
        <v>7</v>
      </c>
      <c r="AE672" s="995" t="s">
        <v>14</v>
      </c>
      <c r="AF672" s="995" t="s">
        <v>15</v>
      </c>
      <c r="AG672" s="995" t="s">
        <v>16</v>
      </c>
      <c r="AH672" s="1021" t="s">
        <v>17</v>
      </c>
      <c r="AI672" s="1004" t="s">
        <v>18</v>
      </c>
      <c r="AJ672" s="1005"/>
      <c r="AK672" s="1005"/>
      <c r="AL672" s="1006"/>
      <c r="AM672" s="995" t="s">
        <v>590</v>
      </c>
      <c r="AN672" s="995" t="s">
        <v>20</v>
      </c>
      <c r="AO672" s="995" t="s">
        <v>590</v>
      </c>
      <c r="AP672" s="995" t="s">
        <v>590</v>
      </c>
    </row>
    <row r="673" spans="1:42" s="323" customFormat="1" ht="24" x14ac:dyDescent="0.2">
      <c r="A673" s="753"/>
      <c r="B673" s="753"/>
      <c r="C673" s="753"/>
      <c r="D673" s="753"/>
      <c r="E673" s="9"/>
      <c r="F673" s="321"/>
      <c r="G673" s="321"/>
      <c r="H673" s="321"/>
      <c r="I673" s="321"/>
      <c r="J673" s="321"/>
      <c r="K673" s="321"/>
      <c r="L673" s="321"/>
      <c r="M673" s="9"/>
      <c r="N673" s="321"/>
      <c r="O673" s="306"/>
      <c r="P673" s="996"/>
      <c r="Q673" s="996"/>
      <c r="R673" s="996"/>
      <c r="S673" s="995" t="s">
        <v>21</v>
      </c>
      <c r="T673" s="995" t="s">
        <v>22</v>
      </c>
      <c r="U673" s="996"/>
      <c r="V673" s="1015" t="s">
        <v>23</v>
      </c>
      <c r="W673" s="1015" t="s">
        <v>24</v>
      </c>
      <c r="X673" s="1015" t="s">
        <v>25</v>
      </c>
      <c r="Y673" s="1018" t="s">
        <v>26</v>
      </c>
      <c r="Z673" s="995" t="s">
        <v>27</v>
      </c>
      <c r="AA673" s="995" t="s">
        <v>28</v>
      </c>
      <c r="AB673" s="995" t="s">
        <v>29</v>
      </c>
      <c r="AC673" s="995" t="s">
        <v>30</v>
      </c>
      <c r="AD673" s="996"/>
      <c r="AE673" s="996"/>
      <c r="AF673" s="996"/>
      <c r="AG673" s="996"/>
      <c r="AH673" s="1022"/>
      <c r="AI673" s="995" t="s">
        <v>31</v>
      </c>
      <c r="AJ673" s="998" t="s">
        <v>27</v>
      </c>
      <c r="AK673" s="1001" t="s">
        <v>28</v>
      </c>
      <c r="AL673" s="995" t="s">
        <v>29</v>
      </c>
      <c r="AM673" s="996"/>
      <c r="AN673" s="996"/>
      <c r="AO673" s="996"/>
      <c r="AP673" s="996"/>
    </row>
    <row r="674" spans="1:42" s="323" customFormat="1" ht="24" x14ac:dyDescent="0.2">
      <c r="A674" s="753"/>
      <c r="B674" s="753"/>
      <c r="C674" s="753"/>
      <c r="D674" s="753"/>
      <c r="E674" s="9"/>
      <c r="F674" s="321"/>
      <c r="G674" s="321"/>
      <c r="H674" s="321"/>
      <c r="I674" s="321"/>
      <c r="J674" s="321"/>
      <c r="K674" s="321"/>
      <c r="L674" s="321"/>
      <c r="M674" s="9"/>
      <c r="N674" s="321"/>
      <c r="O674" s="306"/>
      <c r="P674" s="996"/>
      <c r="Q674" s="996"/>
      <c r="R674" s="996"/>
      <c r="S674" s="996"/>
      <c r="T674" s="996"/>
      <c r="U674" s="996"/>
      <c r="V674" s="1016"/>
      <c r="W674" s="1016"/>
      <c r="X674" s="1016"/>
      <c r="Y674" s="1019"/>
      <c r="Z674" s="996"/>
      <c r="AA674" s="996"/>
      <c r="AB674" s="996"/>
      <c r="AC674" s="996"/>
      <c r="AD674" s="996"/>
      <c r="AE674" s="996"/>
      <c r="AF674" s="996"/>
      <c r="AG674" s="996"/>
      <c r="AH674" s="1022"/>
      <c r="AI674" s="996"/>
      <c r="AJ674" s="999"/>
      <c r="AK674" s="1002"/>
      <c r="AL674" s="996"/>
      <c r="AM674" s="996"/>
      <c r="AN674" s="996"/>
      <c r="AO674" s="996"/>
      <c r="AP674" s="996"/>
    </row>
    <row r="675" spans="1:42" s="323" customFormat="1" ht="58.5" customHeight="1" x14ac:dyDescent="0.2">
      <c r="A675" s="753" t="s">
        <v>465</v>
      </c>
      <c r="B675" s="306" t="s">
        <v>466</v>
      </c>
      <c r="C675" s="749" t="s">
        <v>467</v>
      </c>
      <c r="D675" s="749" t="s">
        <v>468</v>
      </c>
      <c r="E675" s="749" t="s">
        <v>469</v>
      </c>
      <c r="F675" s="749"/>
      <c r="G675" s="749" t="s">
        <v>470</v>
      </c>
      <c r="H675" s="749" t="s">
        <v>471</v>
      </c>
      <c r="I675" s="749" t="s">
        <v>472</v>
      </c>
      <c r="J675" s="749" t="s">
        <v>473</v>
      </c>
      <c r="K675" s="749" t="s">
        <v>474</v>
      </c>
      <c r="L675" s="520" t="s">
        <v>475</v>
      </c>
      <c r="M675" s="9" t="s">
        <v>476</v>
      </c>
      <c r="N675" s="9" t="s">
        <v>477</v>
      </c>
      <c r="O675" s="306" t="s">
        <v>478</v>
      </c>
      <c r="P675" s="997"/>
      <c r="Q675" s="997"/>
      <c r="R675" s="997"/>
      <c r="S675" s="997"/>
      <c r="T675" s="997"/>
      <c r="U675" s="997"/>
      <c r="V675" s="1017"/>
      <c r="W675" s="1017"/>
      <c r="X675" s="1017"/>
      <c r="Y675" s="1020"/>
      <c r="Z675" s="997"/>
      <c r="AA675" s="997"/>
      <c r="AB675" s="997"/>
      <c r="AC675" s="997"/>
      <c r="AD675" s="997"/>
      <c r="AE675" s="997"/>
      <c r="AF675" s="997"/>
      <c r="AG675" s="997"/>
      <c r="AH675" s="1023"/>
      <c r="AI675" s="997"/>
      <c r="AJ675" s="1000"/>
      <c r="AK675" s="1003"/>
      <c r="AL675" s="997"/>
      <c r="AM675" s="997"/>
      <c r="AN675" s="997"/>
      <c r="AO675" s="997"/>
      <c r="AP675" s="997"/>
    </row>
    <row r="676" spans="1:42" s="337" customFormat="1" ht="24" x14ac:dyDescent="0.2">
      <c r="A676" s="324"/>
      <c r="B676" s="324" t="s">
        <v>487</v>
      </c>
      <c r="C676" s="324" t="s">
        <v>624</v>
      </c>
      <c r="D676" s="324" t="s">
        <v>625</v>
      </c>
      <c r="E676" s="325" t="s">
        <v>626</v>
      </c>
      <c r="F676" s="326" t="s">
        <v>482</v>
      </c>
      <c r="G676" s="326">
        <v>8</v>
      </c>
      <c r="H676" s="326" t="s">
        <v>471</v>
      </c>
      <c r="I676" s="305" t="s">
        <v>483</v>
      </c>
      <c r="J676" s="305" t="s">
        <v>484</v>
      </c>
      <c r="K676" s="305" t="s">
        <v>485</v>
      </c>
      <c r="L676" s="304">
        <v>30150</v>
      </c>
      <c r="M676" s="325"/>
      <c r="N676" s="326">
        <v>3301400407071</v>
      </c>
      <c r="O676" s="329"/>
      <c r="P676" s="437">
        <v>77</v>
      </c>
      <c r="Q676" s="437" t="s">
        <v>39</v>
      </c>
      <c r="R676" s="437" t="s">
        <v>117</v>
      </c>
      <c r="S676" s="437"/>
      <c r="T676" s="437"/>
      <c r="U676" s="437" t="s">
        <v>106</v>
      </c>
      <c r="V676" s="437">
        <v>10</v>
      </c>
      <c r="W676" s="437">
        <v>0</v>
      </c>
      <c r="X676" s="444">
        <v>0</v>
      </c>
      <c r="Y676" s="440">
        <v>3997.75</v>
      </c>
      <c r="Z676" s="437"/>
      <c r="AA676" s="439">
        <v>2.25</v>
      </c>
      <c r="AB676" s="440"/>
      <c r="AC676" s="440"/>
      <c r="AD676" s="437"/>
      <c r="AE676" s="437"/>
      <c r="AF676" s="437"/>
      <c r="AG676" s="437"/>
      <c r="AH676" s="441"/>
      <c r="AI676" s="437"/>
      <c r="AJ676" s="441"/>
      <c r="AK676" s="441"/>
      <c r="AL676" s="437"/>
      <c r="AM676" s="437"/>
      <c r="AN676" s="437"/>
      <c r="AO676" s="525"/>
      <c r="AP676" s="525"/>
    </row>
    <row r="677" spans="1:42" s="337" customFormat="1" ht="37.5" x14ac:dyDescent="0.2">
      <c r="A677" s="324"/>
      <c r="B677" s="324"/>
      <c r="C677" s="324"/>
      <c r="D677" s="324"/>
      <c r="E677" s="325"/>
      <c r="F677" s="326"/>
      <c r="G677" s="326"/>
      <c r="H677" s="326"/>
      <c r="I677" s="326"/>
      <c r="J677" s="326"/>
      <c r="K677" s="326"/>
      <c r="L677" s="326"/>
      <c r="M677" s="325"/>
      <c r="N677" s="326"/>
      <c r="O677" s="329"/>
      <c r="P677" s="437"/>
      <c r="Q677" s="437"/>
      <c r="R677" s="437"/>
      <c r="S677" s="437"/>
      <c r="T677" s="437"/>
      <c r="U677" s="437"/>
      <c r="V677" s="437"/>
      <c r="W677" s="437"/>
      <c r="X677" s="440"/>
      <c r="Y677" s="440"/>
      <c r="Z677" s="437"/>
      <c r="AA677" s="439"/>
      <c r="AB677" s="440"/>
      <c r="AC677" s="440"/>
      <c r="AD677" s="437">
        <v>1</v>
      </c>
      <c r="AE677" s="437">
        <v>3</v>
      </c>
      <c r="AF677" s="437" t="s">
        <v>37</v>
      </c>
      <c r="AG677" s="437" t="s">
        <v>38</v>
      </c>
      <c r="AH677" s="441">
        <v>9</v>
      </c>
      <c r="AI677" s="437"/>
      <c r="AJ677" s="441"/>
      <c r="AK677" s="441">
        <v>9</v>
      </c>
      <c r="AL677" s="437"/>
      <c r="AM677" s="437">
        <f>AO677+1</f>
        <v>12</v>
      </c>
      <c r="AN677" s="443" t="s">
        <v>53</v>
      </c>
      <c r="AO677" s="525">
        <v>11</v>
      </c>
      <c r="AP677" s="525">
        <v>10</v>
      </c>
    </row>
    <row r="678" spans="1:42" s="337" customFormat="1" ht="24" x14ac:dyDescent="0.2">
      <c r="A678" s="324"/>
      <c r="B678" s="324"/>
      <c r="C678" s="324"/>
      <c r="D678" s="324"/>
      <c r="E678" s="325"/>
      <c r="F678" s="326"/>
      <c r="G678" s="326"/>
      <c r="H678" s="326"/>
      <c r="I678" s="326"/>
      <c r="J678" s="326"/>
      <c r="K678" s="326"/>
      <c r="L678" s="326"/>
      <c r="M678" s="325"/>
      <c r="N678" s="326"/>
      <c r="O678" s="329"/>
      <c r="P678" s="437"/>
      <c r="Q678" s="437"/>
      <c r="R678" s="437"/>
      <c r="S678" s="437"/>
      <c r="T678" s="437"/>
      <c r="U678" s="437"/>
      <c r="V678" s="437"/>
      <c r="W678" s="437"/>
      <c r="X678" s="440"/>
      <c r="Y678" s="440"/>
      <c r="Z678" s="437"/>
      <c r="AA678" s="439"/>
      <c r="AB678" s="440"/>
      <c r="AC678" s="440"/>
      <c r="AD678" s="437"/>
      <c r="AE678" s="437"/>
      <c r="AF678" s="437"/>
      <c r="AG678" s="437"/>
      <c r="AH678" s="441"/>
      <c r="AI678" s="437"/>
      <c r="AJ678" s="441"/>
      <c r="AK678" s="444"/>
      <c r="AL678" s="437"/>
      <c r="AM678" s="437"/>
      <c r="AN678" s="437"/>
      <c r="AO678" s="525"/>
      <c r="AP678" s="525"/>
    </row>
    <row r="679" spans="1:42" s="1" customFormat="1" ht="24" x14ac:dyDescent="0.2">
      <c r="E679" s="304"/>
      <c r="F679" s="305"/>
      <c r="G679" s="305"/>
      <c r="H679" s="305"/>
      <c r="I679" s="305"/>
      <c r="J679" s="305"/>
      <c r="K679" s="305"/>
      <c r="L679" s="305"/>
      <c r="M679" s="304"/>
      <c r="N679" s="305"/>
      <c r="O679" s="306"/>
      <c r="P679" s="345" t="s">
        <v>460</v>
      </c>
      <c r="Q679" s="346"/>
      <c r="R679" s="346"/>
      <c r="S679" s="346"/>
      <c r="T679" s="346"/>
      <c r="U679" s="346"/>
      <c r="V679" s="1012" t="str">
        <f>B688</f>
        <v>นาง</v>
      </c>
      <c r="W679" s="1012"/>
      <c r="X679" s="1013" t="str">
        <f>C688</f>
        <v>สมคิด</v>
      </c>
      <c r="Y679" s="1013"/>
      <c r="Z679" s="1013" t="str">
        <f>D688</f>
        <v>พริ้งเพริด</v>
      </c>
      <c r="AA679" s="1013"/>
      <c r="AB679" s="1013"/>
      <c r="AC679" s="1014"/>
      <c r="AD679" s="345" t="s">
        <v>461</v>
      </c>
      <c r="AE679" s="730"/>
      <c r="AF679" s="346"/>
      <c r="AG679" s="745" t="str">
        <f>B688</f>
        <v>นาง</v>
      </c>
      <c r="AH679" s="731" t="str">
        <f>C688</f>
        <v>สมคิด</v>
      </c>
      <c r="AI679" s="346"/>
      <c r="AJ679" s="346" t="str">
        <f>D688</f>
        <v>พริ้งเพริด</v>
      </c>
      <c r="AK679" s="346"/>
      <c r="AL679" s="346"/>
      <c r="AM679" s="346"/>
      <c r="AN679" s="347"/>
      <c r="AO679" s="308"/>
      <c r="AP679" s="308"/>
    </row>
    <row r="680" spans="1:42" s="1" customFormat="1" ht="24" x14ac:dyDescent="0.2">
      <c r="E680" s="304"/>
      <c r="F680" s="305"/>
      <c r="G680" s="305"/>
      <c r="H680" s="305"/>
      <c r="I680" s="305"/>
      <c r="J680" s="305"/>
      <c r="K680" s="305"/>
      <c r="L680" s="305"/>
      <c r="M680" s="304"/>
      <c r="N680" s="305"/>
      <c r="O680" s="306"/>
      <c r="P680" s="307" t="s">
        <v>462</v>
      </c>
      <c r="Q680" s="308"/>
      <c r="R680" s="308"/>
      <c r="S680" s="1007" t="str">
        <f>E688</f>
        <v>147</v>
      </c>
      <c r="T680" s="1008"/>
      <c r="U680" s="310" t="str">
        <f>F688</f>
        <v>หมู่ที่</v>
      </c>
      <c r="V680" s="1009">
        <f>G688</f>
        <v>8</v>
      </c>
      <c r="W680" s="1009"/>
      <c r="X680" s="308"/>
      <c r="Y680" s="311"/>
      <c r="Z680" s="312" t="str">
        <f>H688</f>
        <v>ถนน</v>
      </c>
      <c r="AA680" s="313"/>
      <c r="AB680" s="308"/>
      <c r="AC680" s="309"/>
      <c r="AD680" s="307" t="s">
        <v>462</v>
      </c>
      <c r="AE680" s="728"/>
      <c r="AF680" s="728"/>
      <c r="AG680" s="314" t="str">
        <f>E688</f>
        <v>147</v>
      </c>
      <c r="AH680" s="308"/>
      <c r="AI680" s="315" t="str">
        <f>F688</f>
        <v>หมู่ที่</v>
      </c>
      <c r="AJ680" s="727">
        <f>G688</f>
        <v>8</v>
      </c>
      <c r="AK680" s="308"/>
      <c r="AL680" s="315" t="str">
        <f>H688</f>
        <v>ถนน</v>
      </c>
      <c r="AM680" s="308"/>
      <c r="AN680" s="309"/>
      <c r="AO680" s="308"/>
      <c r="AP680" s="308"/>
    </row>
    <row r="681" spans="1:42" s="1" customFormat="1" ht="24" x14ac:dyDescent="0.2">
      <c r="E681" s="304"/>
      <c r="F681" s="305"/>
      <c r="G681" s="305"/>
      <c r="H681" s="305"/>
      <c r="I681" s="305"/>
      <c r="J681" s="305"/>
      <c r="K681" s="305"/>
      <c r="L681" s="305"/>
      <c r="M681" s="304"/>
      <c r="N681" s="305"/>
      <c r="O681" s="306"/>
      <c r="P681" s="307" t="s">
        <v>463</v>
      </c>
      <c r="Q681" s="308"/>
      <c r="R681" s="308"/>
      <c r="S681" s="308"/>
      <c r="T681" s="308"/>
      <c r="U681" s="1009" t="str">
        <f>I688</f>
        <v>ตำบลตะขบ</v>
      </c>
      <c r="V681" s="993"/>
      <c r="W681" s="993"/>
      <c r="X681" s="993"/>
      <c r="Y681" s="312"/>
      <c r="Z681" s="315" t="str">
        <f>J688</f>
        <v>อำเภอปักธงชัย</v>
      </c>
      <c r="AA681" s="313"/>
      <c r="AB681" s="308"/>
      <c r="AC681" s="308"/>
      <c r="AD681" s="307" t="s">
        <v>463</v>
      </c>
      <c r="AE681" s="728"/>
      <c r="AF681" s="308"/>
      <c r="AG681" s="308"/>
      <c r="AH681" s="308"/>
      <c r="AI681" s="315" t="str">
        <f>I688</f>
        <v>ตำบลตะขบ</v>
      </c>
      <c r="AJ681" s="308"/>
      <c r="AK681" s="308"/>
      <c r="AL681" s="315" t="str">
        <f>J688</f>
        <v>อำเภอปักธงชัย</v>
      </c>
      <c r="AM681" s="308"/>
      <c r="AN681" s="309"/>
      <c r="AO681" s="308"/>
      <c r="AP681" s="308"/>
    </row>
    <row r="682" spans="1:42" s="1" customFormat="1" ht="24" x14ac:dyDescent="0.2">
      <c r="E682" s="304"/>
      <c r="F682" s="305"/>
      <c r="G682" s="305"/>
      <c r="H682" s="305"/>
      <c r="I682" s="305"/>
      <c r="J682" s="305"/>
      <c r="K682" s="305"/>
      <c r="L682" s="305"/>
      <c r="M682" s="304"/>
      <c r="N682" s="305"/>
      <c r="O682" s="306"/>
      <c r="P682" s="316" t="str">
        <f>K688</f>
        <v>จังหวัดนครราชสีมา</v>
      </c>
      <c r="Q682" s="317"/>
      <c r="R682" s="317"/>
      <c r="S682" s="317"/>
      <c r="T682" s="317"/>
      <c r="U682" s="317" t="s">
        <v>464</v>
      </c>
      <c r="V682" s="317"/>
      <c r="W682" s="317"/>
      <c r="X682" s="317"/>
      <c r="Y682" s="318"/>
      <c r="Z682" s="317"/>
      <c r="AA682" s="319"/>
      <c r="AB682" s="317"/>
      <c r="AC682" s="317"/>
      <c r="AD682" s="316" t="str">
        <f>K688</f>
        <v>จังหวัดนครราชสีมา</v>
      </c>
      <c r="AE682" s="744"/>
      <c r="AF682" s="317"/>
      <c r="AG682" s="317"/>
      <c r="AH682" s="317"/>
      <c r="AI682" s="317" t="s">
        <v>464</v>
      </c>
      <c r="AJ682" s="317"/>
      <c r="AK682" s="317"/>
      <c r="AL682" s="317"/>
      <c r="AM682" s="317"/>
      <c r="AN682" s="320"/>
      <c r="AO682" s="317"/>
      <c r="AP682" s="317"/>
    </row>
    <row r="683" spans="1:42" s="323" customFormat="1" ht="24" x14ac:dyDescent="0.2">
      <c r="A683" s="753"/>
      <c r="B683" s="753"/>
      <c r="C683" s="753"/>
      <c r="D683" s="753"/>
      <c r="E683" s="9"/>
      <c r="F683" s="321"/>
      <c r="G683" s="321"/>
      <c r="H683" s="321"/>
      <c r="I683" s="321"/>
      <c r="J683" s="321"/>
      <c r="K683" s="321"/>
      <c r="L683" s="321"/>
      <c r="M683" s="9"/>
      <c r="N683" s="321"/>
      <c r="O683" s="306"/>
      <c r="P683" s="1004" t="s">
        <v>5</v>
      </c>
      <c r="Q683" s="1005"/>
      <c r="R683" s="1005"/>
      <c r="S683" s="1005"/>
      <c r="T683" s="1005"/>
      <c r="U683" s="1005"/>
      <c r="V683" s="1005"/>
      <c r="W683" s="1005"/>
      <c r="X683" s="1005"/>
      <c r="Y683" s="1005"/>
      <c r="Z683" s="1005"/>
      <c r="AA683" s="1005"/>
      <c r="AB683" s="1005"/>
      <c r="AC683" s="1006"/>
      <c r="AD683" s="1004" t="s">
        <v>6</v>
      </c>
      <c r="AE683" s="1005"/>
      <c r="AF683" s="1005"/>
      <c r="AG683" s="1005"/>
      <c r="AH683" s="1005"/>
      <c r="AI683" s="1005"/>
      <c r="AJ683" s="1005"/>
      <c r="AK683" s="1005"/>
      <c r="AL683" s="1005"/>
      <c r="AM683" s="1005"/>
      <c r="AN683" s="1006"/>
    </row>
    <row r="684" spans="1:42" s="323" customFormat="1" ht="24" x14ac:dyDescent="0.2">
      <c r="A684" s="753"/>
      <c r="B684" s="753"/>
      <c r="C684" s="753"/>
      <c r="D684" s="753"/>
      <c r="E684" s="9"/>
      <c r="F684" s="321"/>
      <c r="G684" s="321"/>
      <c r="H684" s="321"/>
      <c r="I684" s="321"/>
      <c r="J684" s="321"/>
      <c r="K684" s="321"/>
      <c r="L684" s="321"/>
      <c r="M684" s="9"/>
      <c r="N684" s="321"/>
      <c r="O684" s="306"/>
      <c r="P684" s="995" t="s">
        <v>7</v>
      </c>
      <c r="Q684" s="995" t="s">
        <v>8</v>
      </c>
      <c r="R684" s="995" t="s">
        <v>9</v>
      </c>
      <c r="S684" s="1010" t="s">
        <v>10</v>
      </c>
      <c r="T684" s="1011"/>
      <c r="U684" s="995" t="s">
        <v>11</v>
      </c>
      <c r="V684" s="1004" t="s">
        <v>12</v>
      </c>
      <c r="W684" s="1005"/>
      <c r="X684" s="1006"/>
      <c r="Y684" s="1004" t="s">
        <v>13</v>
      </c>
      <c r="Z684" s="1005"/>
      <c r="AA684" s="1005"/>
      <c r="AB684" s="1005"/>
      <c r="AC684" s="1006"/>
      <c r="AD684" s="995" t="s">
        <v>7</v>
      </c>
      <c r="AE684" s="995" t="s">
        <v>14</v>
      </c>
      <c r="AF684" s="995" t="s">
        <v>15</v>
      </c>
      <c r="AG684" s="995" t="s">
        <v>16</v>
      </c>
      <c r="AH684" s="1021" t="s">
        <v>17</v>
      </c>
      <c r="AI684" s="1004" t="s">
        <v>18</v>
      </c>
      <c r="AJ684" s="1005"/>
      <c r="AK684" s="1005"/>
      <c r="AL684" s="1006"/>
      <c r="AM684" s="995" t="s">
        <v>590</v>
      </c>
      <c r="AN684" s="995" t="s">
        <v>20</v>
      </c>
      <c r="AO684" s="995" t="s">
        <v>590</v>
      </c>
      <c r="AP684" s="995" t="s">
        <v>590</v>
      </c>
    </row>
    <row r="685" spans="1:42" s="323" customFormat="1" ht="24" x14ac:dyDescent="0.2">
      <c r="A685" s="753"/>
      <c r="B685" s="753"/>
      <c r="C685" s="753"/>
      <c r="D685" s="753"/>
      <c r="E685" s="9"/>
      <c r="F685" s="321"/>
      <c r="G685" s="321"/>
      <c r="H685" s="321"/>
      <c r="I685" s="321"/>
      <c r="J685" s="321"/>
      <c r="K685" s="321"/>
      <c r="L685" s="321"/>
      <c r="M685" s="9"/>
      <c r="N685" s="321"/>
      <c r="O685" s="306"/>
      <c r="P685" s="996"/>
      <c r="Q685" s="996"/>
      <c r="R685" s="996"/>
      <c r="S685" s="995" t="s">
        <v>21</v>
      </c>
      <c r="T685" s="995" t="s">
        <v>22</v>
      </c>
      <c r="U685" s="996"/>
      <c r="V685" s="1015" t="s">
        <v>23</v>
      </c>
      <c r="W685" s="1015" t="s">
        <v>24</v>
      </c>
      <c r="X685" s="1015" t="s">
        <v>25</v>
      </c>
      <c r="Y685" s="1018" t="s">
        <v>26</v>
      </c>
      <c r="Z685" s="995" t="s">
        <v>27</v>
      </c>
      <c r="AA685" s="995" t="s">
        <v>28</v>
      </c>
      <c r="AB685" s="995" t="s">
        <v>29</v>
      </c>
      <c r="AC685" s="995" t="s">
        <v>30</v>
      </c>
      <c r="AD685" s="996"/>
      <c r="AE685" s="996"/>
      <c r="AF685" s="996"/>
      <c r="AG685" s="996"/>
      <c r="AH685" s="1022"/>
      <c r="AI685" s="995" t="s">
        <v>31</v>
      </c>
      <c r="AJ685" s="998" t="s">
        <v>27</v>
      </c>
      <c r="AK685" s="1001" t="s">
        <v>28</v>
      </c>
      <c r="AL685" s="995" t="s">
        <v>29</v>
      </c>
      <c r="AM685" s="996"/>
      <c r="AN685" s="996"/>
      <c r="AO685" s="996"/>
      <c r="AP685" s="996"/>
    </row>
    <row r="686" spans="1:42" s="323" customFormat="1" ht="24" x14ac:dyDescent="0.2">
      <c r="A686" s="753"/>
      <c r="B686" s="753"/>
      <c r="C686" s="753"/>
      <c r="D686" s="753"/>
      <c r="E686" s="9"/>
      <c r="F686" s="321"/>
      <c r="G686" s="321"/>
      <c r="H686" s="321"/>
      <c r="I686" s="321"/>
      <c r="J686" s="321"/>
      <c r="K686" s="321"/>
      <c r="L686" s="321"/>
      <c r="M686" s="9"/>
      <c r="N686" s="321"/>
      <c r="O686" s="306"/>
      <c r="P686" s="996"/>
      <c r="Q686" s="996"/>
      <c r="R686" s="996"/>
      <c r="S686" s="996"/>
      <c r="T686" s="996"/>
      <c r="U686" s="996"/>
      <c r="V686" s="1016"/>
      <c r="W686" s="1016"/>
      <c r="X686" s="1016"/>
      <c r="Y686" s="1019"/>
      <c r="Z686" s="996"/>
      <c r="AA686" s="996"/>
      <c r="AB686" s="996"/>
      <c r="AC686" s="996"/>
      <c r="AD686" s="996"/>
      <c r="AE686" s="996"/>
      <c r="AF686" s="996"/>
      <c r="AG686" s="996"/>
      <c r="AH686" s="1022"/>
      <c r="AI686" s="996"/>
      <c r="AJ686" s="999"/>
      <c r="AK686" s="1002"/>
      <c r="AL686" s="996"/>
      <c r="AM686" s="996"/>
      <c r="AN686" s="996"/>
      <c r="AO686" s="996"/>
      <c r="AP686" s="996"/>
    </row>
    <row r="687" spans="1:42" s="323" customFormat="1" ht="59.25" customHeight="1" x14ac:dyDescent="0.2">
      <c r="A687" s="753" t="s">
        <v>465</v>
      </c>
      <c r="B687" s="306" t="s">
        <v>466</v>
      </c>
      <c r="C687" s="749" t="s">
        <v>467</v>
      </c>
      <c r="D687" s="749" t="s">
        <v>468</v>
      </c>
      <c r="E687" s="749" t="s">
        <v>469</v>
      </c>
      <c r="F687" s="749"/>
      <c r="G687" s="749" t="s">
        <v>470</v>
      </c>
      <c r="H687" s="749" t="s">
        <v>471</v>
      </c>
      <c r="I687" s="749" t="s">
        <v>472</v>
      </c>
      <c r="J687" s="749" t="s">
        <v>473</v>
      </c>
      <c r="K687" s="749" t="s">
        <v>474</v>
      </c>
      <c r="L687" s="520" t="s">
        <v>475</v>
      </c>
      <c r="M687" s="9" t="s">
        <v>476</v>
      </c>
      <c r="N687" s="9" t="s">
        <v>477</v>
      </c>
      <c r="O687" s="306" t="s">
        <v>478</v>
      </c>
      <c r="P687" s="997"/>
      <c r="Q687" s="997"/>
      <c r="R687" s="997"/>
      <c r="S687" s="997"/>
      <c r="T687" s="997"/>
      <c r="U687" s="997"/>
      <c r="V687" s="1017"/>
      <c r="W687" s="1017"/>
      <c r="X687" s="1017"/>
      <c r="Y687" s="1020"/>
      <c r="Z687" s="997"/>
      <c r="AA687" s="997"/>
      <c r="AB687" s="997"/>
      <c r="AC687" s="997"/>
      <c r="AD687" s="997"/>
      <c r="AE687" s="997"/>
      <c r="AF687" s="997"/>
      <c r="AG687" s="997"/>
      <c r="AH687" s="1023"/>
      <c r="AI687" s="997"/>
      <c r="AJ687" s="1000"/>
      <c r="AK687" s="1003"/>
      <c r="AL687" s="997"/>
      <c r="AM687" s="997"/>
      <c r="AN687" s="997"/>
      <c r="AO687" s="997"/>
      <c r="AP687" s="997"/>
    </row>
    <row r="688" spans="1:42" s="337" customFormat="1" ht="37.5" x14ac:dyDescent="0.2">
      <c r="A688" s="324"/>
      <c r="B688" s="324" t="s">
        <v>487</v>
      </c>
      <c r="C688" s="324" t="s">
        <v>627</v>
      </c>
      <c r="D688" s="324" t="s">
        <v>628</v>
      </c>
      <c r="E688" s="325" t="s">
        <v>629</v>
      </c>
      <c r="F688" s="326" t="s">
        <v>482</v>
      </c>
      <c r="G688" s="326">
        <v>8</v>
      </c>
      <c r="H688" s="326" t="s">
        <v>471</v>
      </c>
      <c r="I688" s="305" t="s">
        <v>483</v>
      </c>
      <c r="J688" s="305" t="s">
        <v>484</v>
      </c>
      <c r="K688" s="305" t="s">
        <v>485</v>
      </c>
      <c r="L688" s="304">
        <v>30150</v>
      </c>
      <c r="M688" s="325"/>
      <c r="N688" s="326"/>
      <c r="O688" s="329"/>
      <c r="P688" s="437">
        <v>78</v>
      </c>
      <c r="Q688" s="443" t="s">
        <v>68</v>
      </c>
      <c r="R688" s="437"/>
      <c r="S688" s="437"/>
      <c r="T688" s="437"/>
      <c r="U688" s="437" t="s">
        <v>106</v>
      </c>
      <c r="V688" s="437">
        <v>1</v>
      </c>
      <c r="W688" s="437">
        <v>0</v>
      </c>
      <c r="X688" s="444">
        <v>87</v>
      </c>
      <c r="Y688" s="440">
        <v>269</v>
      </c>
      <c r="Z688" s="437"/>
      <c r="AA688" s="439"/>
      <c r="AB688" s="440"/>
      <c r="AC688" s="440"/>
      <c r="AD688" s="437"/>
      <c r="AE688" s="437"/>
      <c r="AF688" s="437"/>
      <c r="AG688" s="437"/>
      <c r="AH688" s="441"/>
      <c r="AI688" s="437"/>
      <c r="AJ688" s="441"/>
      <c r="AK688" s="444"/>
      <c r="AL688" s="437"/>
      <c r="AM688" s="437"/>
      <c r="AN688" s="437"/>
      <c r="AO688" s="529"/>
      <c r="AP688" s="529"/>
    </row>
    <row r="689" spans="1:43" s="337" customFormat="1" ht="37.5" x14ac:dyDescent="0.2">
      <c r="A689" s="324"/>
      <c r="B689" s="324"/>
      <c r="C689" s="324"/>
      <c r="D689" s="324"/>
      <c r="E689" s="325"/>
      <c r="F689" s="326"/>
      <c r="G689" s="326"/>
      <c r="H689" s="326"/>
      <c r="I689" s="326"/>
      <c r="J689" s="326"/>
      <c r="K689" s="326"/>
      <c r="L689" s="326"/>
      <c r="M689" s="325"/>
      <c r="N689" s="326"/>
      <c r="O689" s="329"/>
      <c r="P689" s="437"/>
      <c r="Q689" s="437"/>
      <c r="R689" s="437"/>
      <c r="S689" s="437"/>
      <c r="T689" s="437"/>
      <c r="U689" s="437"/>
      <c r="V689" s="437"/>
      <c r="W689" s="437"/>
      <c r="X689" s="440"/>
      <c r="Y689" s="440"/>
      <c r="Z689" s="437"/>
      <c r="AA689" s="439"/>
      <c r="AB689" s="440"/>
      <c r="AC689" s="440"/>
      <c r="AD689" s="437">
        <v>1</v>
      </c>
      <c r="AE689" s="437">
        <v>55</v>
      </c>
      <c r="AF689" s="443" t="s">
        <v>52</v>
      </c>
      <c r="AG689" s="443" t="s">
        <v>44</v>
      </c>
      <c r="AH689" s="441">
        <v>9</v>
      </c>
      <c r="AI689" s="441"/>
      <c r="AJ689" s="441"/>
      <c r="AK689" s="444">
        <v>9</v>
      </c>
      <c r="AL689" s="437"/>
      <c r="AM689" s="437">
        <v>35</v>
      </c>
      <c r="AN689" s="443" t="s">
        <v>53</v>
      </c>
      <c r="AO689" s="529">
        <v>34</v>
      </c>
      <c r="AP689" s="525">
        <v>33</v>
      </c>
    </row>
    <row r="690" spans="1:43" s="487" customFormat="1" ht="22.5" customHeight="1" x14ac:dyDescent="0.55000000000000004">
      <c r="E690" s="488"/>
      <c r="F690" s="489"/>
      <c r="G690" s="489"/>
      <c r="H690" s="489"/>
      <c r="I690" s="489"/>
      <c r="J690" s="489"/>
      <c r="K690" s="489"/>
      <c r="L690" s="489"/>
      <c r="M690" s="489"/>
      <c r="N690" s="489"/>
      <c r="O690" s="490"/>
      <c r="P690" s="345" t="s">
        <v>460</v>
      </c>
      <c r="Q690" s="346"/>
      <c r="R690" s="346"/>
      <c r="S690" s="346"/>
      <c r="T690" s="346"/>
      <c r="U690" s="346"/>
      <c r="V690" s="1012" t="str">
        <f>B699</f>
        <v>นาย</v>
      </c>
      <c r="W690" s="1012"/>
      <c r="X690" s="1013" t="str">
        <f>C699</f>
        <v>ชานนท์</v>
      </c>
      <c r="Y690" s="1013"/>
      <c r="Z690" s="1013" t="str">
        <f>D699</f>
        <v>แสงศิริ</v>
      </c>
      <c r="AA690" s="1013"/>
      <c r="AB690" s="1013"/>
      <c r="AC690" s="1014"/>
      <c r="AD690" s="345" t="s">
        <v>461</v>
      </c>
      <c r="AE690" s="730"/>
      <c r="AF690" s="346"/>
      <c r="AG690" s="745" t="str">
        <f>B699</f>
        <v>นาย</v>
      </c>
      <c r="AH690" s="731" t="str">
        <f>C699</f>
        <v>ชานนท์</v>
      </c>
      <c r="AI690" s="346"/>
      <c r="AJ690" s="346" t="str">
        <f>D699</f>
        <v>แสงศิริ</v>
      </c>
      <c r="AK690" s="346"/>
      <c r="AL690" s="346"/>
      <c r="AM690" s="346"/>
      <c r="AN690" s="347"/>
      <c r="AO690" s="492"/>
      <c r="AP690" s="346"/>
      <c r="AQ690" s="346"/>
    </row>
    <row r="691" spans="1:43" s="487" customFormat="1" ht="22.5" customHeight="1" x14ac:dyDescent="0.55000000000000004">
      <c r="E691" s="488"/>
      <c r="F691" s="489"/>
      <c r="G691" s="489"/>
      <c r="H691" s="489"/>
      <c r="I691" s="489"/>
      <c r="J691" s="489"/>
      <c r="K691" s="489"/>
      <c r="L691" s="489"/>
      <c r="M691" s="489"/>
      <c r="N691" s="489"/>
      <c r="O691" s="490"/>
      <c r="P691" s="307" t="s">
        <v>462</v>
      </c>
      <c r="Q691" s="308"/>
      <c r="R691" s="1007" t="str">
        <f>E699</f>
        <v>บ้านพักชลประทาน</v>
      </c>
      <c r="S691" s="1007"/>
      <c r="T691" s="1007"/>
      <c r="U691" s="310" t="str">
        <f>F699</f>
        <v>หมู่ที่</v>
      </c>
      <c r="V691" s="1009">
        <f>G699</f>
        <v>9</v>
      </c>
      <c r="W691" s="1009"/>
      <c r="X691" s="308"/>
      <c r="Y691" s="311"/>
      <c r="Z691" s="312" t="str">
        <f>H699</f>
        <v>ถนน</v>
      </c>
      <c r="AA691" s="313"/>
      <c r="AB691" s="308"/>
      <c r="AC691" s="309"/>
      <c r="AD691" s="307" t="s">
        <v>462</v>
      </c>
      <c r="AE691" s="728"/>
      <c r="AF691" s="728"/>
      <c r="AG691" s="314" t="str">
        <f>E699</f>
        <v>บ้านพักชลประทาน</v>
      </c>
      <c r="AH691" s="308"/>
      <c r="AI691" s="315" t="str">
        <f>F699</f>
        <v>หมู่ที่</v>
      </c>
      <c r="AJ691" s="727">
        <f>G699</f>
        <v>9</v>
      </c>
      <c r="AK691" s="308"/>
      <c r="AL691" s="315" t="str">
        <f>H699</f>
        <v>ถนน</v>
      </c>
      <c r="AM691" s="308"/>
      <c r="AN691" s="309"/>
      <c r="AO691" s="492"/>
      <c r="AP691" s="308"/>
      <c r="AQ691" s="308"/>
    </row>
    <row r="692" spans="1:43" s="487" customFormat="1" ht="22.5" customHeight="1" x14ac:dyDescent="0.55000000000000004">
      <c r="E692" s="488"/>
      <c r="F692" s="489"/>
      <c r="G692" s="489"/>
      <c r="H692" s="489"/>
      <c r="I692" s="489"/>
      <c r="J692" s="489"/>
      <c r="K692" s="489"/>
      <c r="L692" s="489"/>
      <c r="M692" s="489"/>
      <c r="N692" s="489"/>
      <c r="O692" s="490"/>
      <c r="P692" s="307" t="s">
        <v>463</v>
      </c>
      <c r="Q692" s="308"/>
      <c r="R692" s="308"/>
      <c r="S692" s="308"/>
      <c r="T692" s="308"/>
      <c r="U692" s="1009" t="str">
        <f>I699</f>
        <v>ตำบลตะขบ</v>
      </c>
      <c r="V692" s="993"/>
      <c r="W692" s="993"/>
      <c r="X692" s="993"/>
      <c r="Y692" s="312"/>
      <c r="Z692" s="315" t="str">
        <f>J699</f>
        <v>อำเภอปักธงชัย</v>
      </c>
      <c r="AA692" s="313"/>
      <c r="AB692" s="308"/>
      <c r="AC692" s="309"/>
      <c r="AD692" s="307" t="s">
        <v>463</v>
      </c>
      <c r="AE692" s="728"/>
      <c r="AF692" s="308"/>
      <c r="AG692" s="308"/>
      <c r="AH692" s="308"/>
      <c r="AI692" s="315" t="str">
        <f>I699</f>
        <v>ตำบลตะขบ</v>
      </c>
      <c r="AJ692" s="308"/>
      <c r="AK692" s="308"/>
      <c r="AL692" s="315" t="str">
        <f>J699</f>
        <v>อำเภอปักธงชัย</v>
      </c>
      <c r="AM692" s="308"/>
      <c r="AN692" s="309"/>
      <c r="AO692" s="492"/>
      <c r="AP692" s="308"/>
      <c r="AQ692" s="308"/>
    </row>
    <row r="693" spans="1:43" s="487" customFormat="1" ht="22.5" customHeight="1" x14ac:dyDescent="0.55000000000000004">
      <c r="E693" s="488"/>
      <c r="F693" s="489"/>
      <c r="G693" s="489"/>
      <c r="H693" s="489"/>
      <c r="I693" s="489"/>
      <c r="J693" s="489"/>
      <c r="K693" s="489"/>
      <c r="L693" s="489"/>
      <c r="M693" s="489"/>
      <c r="N693" s="489"/>
      <c r="O693" s="490"/>
      <c r="P693" s="316" t="str">
        <f>K699</f>
        <v>จังหวัดนครราชสีมา</v>
      </c>
      <c r="Q693" s="317"/>
      <c r="R693" s="317"/>
      <c r="S693" s="317"/>
      <c r="T693" s="317"/>
      <c r="U693" s="317" t="s">
        <v>464</v>
      </c>
      <c r="V693" s="317"/>
      <c r="W693" s="317"/>
      <c r="X693" s="317"/>
      <c r="Y693" s="318"/>
      <c r="Z693" s="317"/>
      <c r="AA693" s="319"/>
      <c r="AB693" s="317"/>
      <c r="AC693" s="320"/>
      <c r="AD693" s="316" t="str">
        <f>K699</f>
        <v>จังหวัดนครราชสีมา</v>
      </c>
      <c r="AE693" s="744"/>
      <c r="AF693" s="317"/>
      <c r="AG693" s="317"/>
      <c r="AH693" s="317"/>
      <c r="AI693" s="317" t="s">
        <v>464</v>
      </c>
      <c r="AJ693" s="317"/>
      <c r="AK693" s="317"/>
      <c r="AL693" s="317"/>
      <c r="AM693" s="317"/>
      <c r="AN693" s="320"/>
      <c r="AO693" s="492"/>
      <c r="AP693" s="317"/>
      <c r="AQ693" s="317"/>
    </row>
    <row r="694" spans="1:43" s="518" customFormat="1" ht="22.5" customHeight="1" x14ac:dyDescent="0.55000000000000004">
      <c r="A694" s="492"/>
      <c r="B694" s="492"/>
      <c r="C694" s="492"/>
      <c r="D694" s="492"/>
      <c r="E694" s="494"/>
      <c r="F694" s="495"/>
      <c r="G694" s="495"/>
      <c r="H694" s="495"/>
      <c r="I694" s="495"/>
      <c r="J694" s="495"/>
      <c r="K694" s="495"/>
      <c r="L694" s="495"/>
      <c r="M694" s="495"/>
      <c r="N694" s="495"/>
      <c r="O694" s="490"/>
      <c r="P694" s="1004" t="s">
        <v>5</v>
      </c>
      <c r="Q694" s="1005"/>
      <c r="R694" s="1005"/>
      <c r="S694" s="1005"/>
      <c r="T694" s="1005"/>
      <c r="U694" s="1005"/>
      <c r="V694" s="1005"/>
      <c r="W694" s="1005"/>
      <c r="X694" s="1005"/>
      <c r="Y694" s="1005"/>
      <c r="Z694" s="1005"/>
      <c r="AA694" s="1005"/>
      <c r="AB694" s="1005"/>
      <c r="AC694" s="1006"/>
      <c r="AD694" s="1004" t="s">
        <v>6</v>
      </c>
      <c r="AE694" s="1005"/>
      <c r="AF694" s="1005"/>
      <c r="AG694" s="1005"/>
      <c r="AH694" s="1005"/>
      <c r="AI694" s="1005"/>
      <c r="AJ694" s="1005"/>
      <c r="AK694" s="1005"/>
      <c r="AL694" s="1005"/>
      <c r="AM694" s="1005"/>
      <c r="AN694" s="1006"/>
      <c r="AO694" s="537"/>
    </row>
    <row r="695" spans="1:43" s="518" customFormat="1" ht="24.75" customHeight="1" x14ac:dyDescent="0.55000000000000004">
      <c r="A695" s="492"/>
      <c r="B695" s="492"/>
      <c r="C695" s="492"/>
      <c r="D695" s="492"/>
      <c r="E695" s="494"/>
      <c r="F695" s="495"/>
      <c r="G695" s="495"/>
      <c r="H695" s="495"/>
      <c r="I695" s="495"/>
      <c r="J695" s="495"/>
      <c r="K695" s="495"/>
      <c r="L695" s="495"/>
      <c r="M695" s="495"/>
      <c r="N695" s="495"/>
      <c r="O695" s="490"/>
      <c r="P695" s="995" t="s">
        <v>7</v>
      </c>
      <c r="Q695" s="995" t="s">
        <v>8</v>
      </c>
      <c r="R695" s="995" t="s">
        <v>9</v>
      </c>
      <c r="S695" s="1010" t="s">
        <v>10</v>
      </c>
      <c r="T695" s="1011"/>
      <c r="U695" s="995" t="s">
        <v>11</v>
      </c>
      <c r="V695" s="1004" t="s">
        <v>12</v>
      </c>
      <c r="W695" s="1005"/>
      <c r="X695" s="1006"/>
      <c r="Y695" s="1004" t="s">
        <v>13</v>
      </c>
      <c r="Z695" s="1005"/>
      <c r="AA695" s="1005"/>
      <c r="AB695" s="1005"/>
      <c r="AC695" s="1006"/>
      <c r="AD695" s="995" t="s">
        <v>7</v>
      </c>
      <c r="AE695" s="995" t="s">
        <v>14</v>
      </c>
      <c r="AF695" s="995" t="s">
        <v>15</v>
      </c>
      <c r="AG695" s="995" t="s">
        <v>16</v>
      </c>
      <c r="AH695" s="1021" t="s">
        <v>17</v>
      </c>
      <c r="AI695" s="1004" t="s">
        <v>18</v>
      </c>
      <c r="AJ695" s="1005"/>
      <c r="AK695" s="1005"/>
      <c r="AL695" s="1006"/>
      <c r="AM695" s="995" t="s">
        <v>19</v>
      </c>
      <c r="AN695" s="995" t="s">
        <v>20</v>
      </c>
      <c r="AO695" s="537"/>
      <c r="AP695" s="995" t="s">
        <v>19</v>
      </c>
      <c r="AQ695" s="995" t="s">
        <v>19</v>
      </c>
    </row>
    <row r="696" spans="1:43" s="518" customFormat="1" ht="24.75" customHeight="1" x14ac:dyDescent="0.55000000000000004">
      <c r="A696" s="492"/>
      <c r="B696" s="492"/>
      <c r="C696" s="492"/>
      <c r="D696" s="492"/>
      <c r="E696" s="494"/>
      <c r="F696" s="495"/>
      <c r="G696" s="495"/>
      <c r="H696" s="495"/>
      <c r="I696" s="495"/>
      <c r="J696" s="495"/>
      <c r="K696" s="495"/>
      <c r="L696" s="495"/>
      <c r="M696" s="495"/>
      <c r="N696" s="495"/>
      <c r="O696" s="490"/>
      <c r="P696" s="996"/>
      <c r="Q696" s="996"/>
      <c r="R696" s="996"/>
      <c r="S696" s="995" t="s">
        <v>21</v>
      </c>
      <c r="T696" s="995" t="s">
        <v>22</v>
      </c>
      <c r="U696" s="996"/>
      <c r="V696" s="1015" t="s">
        <v>23</v>
      </c>
      <c r="W696" s="1015" t="s">
        <v>24</v>
      </c>
      <c r="X696" s="1015" t="s">
        <v>25</v>
      </c>
      <c r="Y696" s="1018" t="s">
        <v>26</v>
      </c>
      <c r="Z696" s="995" t="s">
        <v>27</v>
      </c>
      <c r="AA696" s="995" t="s">
        <v>28</v>
      </c>
      <c r="AB696" s="995" t="s">
        <v>29</v>
      </c>
      <c r="AC696" s="995" t="s">
        <v>30</v>
      </c>
      <c r="AD696" s="996"/>
      <c r="AE696" s="996"/>
      <c r="AF696" s="996"/>
      <c r="AG696" s="996"/>
      <c r="AH696" s="1022"/>
      <c r="AI696" s="995" t="s">
        <v>31</v>
      </c>
      <c r="AJ696" s="998" t="s">
        <v>27</v>
      </c>
      <c r="AK696" s="1001" t="s">
        <v>28</v>
      </c>
      <c r="AL696" s="995" t="s">
        <v>29</v>
      </c>
      <c r="AM696" s="996"/>
      <c r="AN696" s="996"/>
      <c r="AO696" s="537"/>
      <c r="AP696" s="996"/>
      <c r="AQ696" s="996"/>
    </row>
    <row r="697" spans="1:43" s="518" customFormat="1" ht="48.75" customHeight="1" x14ac:dyDescent="0.55000000000000004">
      <c r="A697" s="492"/>
      <c r="B697" s="492"/>
      <c r="C697" s="492"/>
      <c r="D697" s="492"/>
      <c r="E697" s="494"/>
      <c r="F697" s="495"/>
      <c r="G697" s="495"/>
      <c r="H697" s="495"/>
      <c r="I697" s="495"/>
      <c r="J697" s="495"/>
      <c r="K697" s="495"/>
      <c r="L697" s="495"/>
      <c r="M697" s="495"/>
      <c r="N697" s="495"/>
      <c r="O697" s="490"/>
      <c r="P697" s="996"/>
      <c r="Q697" s="996"/>
      <c r="R697" s="996"/>
      <c r="S697" s="996"/>
      <c r="T697" s="996"/>
      <c r="U697" s="996"/>
      <c r="V697" s="1016"/>
      <c r="W697" s="1016"/>
      <c r="X697" s="1016"/>
      <c r="Y697" s="1019"/>
      <c r="Z697" s="996"/>
      <c r="AA697" s="996"/>
      <c r="AB697" s="996"/>
      <c r="AC697" s="996"/>
      <c r="AD697" s="996"/>
      <c r="AE697" s="996"/>
      <c r="AF697" s="996"/>
      <c r="AG697" s="996"/>
      <c r="AH697" s="1022"/>
      <c r="AI697" s="996"/>
      <c r="AJ697" s="999"/>
      <c r="AK697" s="1002"/>
      <c r="AL697" s="996"/>
      <c r="AM697" s="996"/>
      <c r="AN697" s="996"/>
      <c r="AO697" s="538" t="s">
        <v>630</v>
      </c>
      <c r="AP697" s="996"/>
      <c r="AQ697" s="996"/>
    </row>
    <row r="698" spans="1:43" s="518" customFormat="1" ht="52.5" customHeight="1" x14ac:dyDescent="0.35">
      <c r="A698" s="753" t="s">
        <v>465</v>
      </c>
      <c r="B698" s="306" t="s">
        <v>466</v>
      </c>
      <c r="C698" s="749" t="s">
        <v>467</v>
      </c>
      <c r="D698" s="749" t="s">
        <v>468</v>
      </c>
      <c r="E698" s="749" t="s">
        <v>469</v>
      </c>
      <c r="F698" s="749"/>
      <c r="G698" s="749" t="s">
        <v>470</v>
      </c>
      <c r="H698" s="749" t="s">
        <v>471</v>
      </c>
      <c r="I698" s="749" t="s">
        <v>472</v>
      </c>
      <c r="J698" s="749" t="s">
        <v>473</v>
      </c>
      <c r="K698" s="749" t="s">
        <v>474</v>
      </c>
      <c r="L698" s="520" t="s">
        <v>475</v>
      </c>
      <c r="M698" s="9" t="s">
        <v>476</v>
      </c>
      <c r="N698" s="9" t="s">
        <v>477</v>
      </c>
      <c r="O698" s="306" t="s">
        <v>478</v>
      </c>
      <c r="P698" s="997"/>
      <c r="Q698" s="997"/>
      <c r="R698" s="997"/>
      <c r="S698" s="997"/>
      <c r="T698" s="997"/>
      <c r="U698" s="997"/>
      <c r="V698" s="1017"/>
      <c r="W698" s="1017"/>
      <c r="X698" s="1017"/>
      <c r="Y698" s="1020"/>
      <c r="Z698" s="997"/>
      <c r="AA698" s="997"/>
      <c r="AB698" s="997"/>
      <c r="AC698" s="997"/>
      <c r="AD698" s="997"/>
      <c r="AE698" s="997"/>
      <c r="AF698" s="997"/>
      <c r="AG698" s="997"/>
      <c r="AH698" s="1023"/>
      <c r="AI698" s="997"/>
      <c r="AJ698" s="1000"/>
      <c r="AK698" s="1003"/>
      <c r="AL698" s="997"/>
      <c r="AM698" s="997"/>
      <c r="AN698" s="997"/>
      <c r="AO698" s="538" t="s">
        <v>631</v>
      </c>
      <c r="AP698" s="997"/>
      <c r="AQ698" s="997"/>
    </row>
    <row r="699" spans="1:43" s="544" customFormat="1" ht="25.5" customHeight="1" x14ac:dyDescent="0.2">
      <c r="A699" s="503"/>
      <c r="B699" s="503" t="s">
        <v>479</v>
      </c>
      <c r="C699" s="503" t="s">
        <v>632</v>
      </c>
      <c r="D699" s="503" t="s">
        <v>633</v>
      </c>
      <c r="E699" s="504" t="s">
        <v>634</v>
      </c>
      <c r="F699" s="326" t="s">
        <v>482</v>
      </c>
      <c r="G699" s="326">
        <v>9</v>
      </c>
      <c r="H699" s="326" t="s">
        <v>471</v>
      </c>
      <c r="I699" s="305" t="s">
        <v>483</v>
      </c>
      <c r="J699" s="305" t="s">
        <v>484</v>
      </c>
      <c r="K699" s="305" t="s">
        <v>485</v>
      </c>
      <c r="L699" s="304">
        <v>30150</v>
      </c>
      <c r="M699" s="505"/>
      <c r="N699" s="505"/>
      <c r="O699" s="507"/>
      <c r="P699" s="539">
        <v>79</v>
      </c>
      <c r="Q699" s="540"/>
      <c r="R699" s="539"/>
      <c r="S699" s="539"/>
      <c r="T699" s="539"/>
      <c r="U699" s="539" t="s">
        <v>119</v>
      </c>
      <c r="V699" s="539">
        <v>0</v>
      </c>
      <c r="W699" s="539">
        <v>0</v>
      </c>
      <c r="X699" s="539">
        <v>6.12</v>
      </c>
      <c r="Y699" s="539"/>
      <c r="Z699" s="539"/>
      <c r="AA699" s="539">
        <v>6.12</v>
      </c>
      <c r="AB699" s="539"/>
      <c r="AC699" s="541"/>
      <c r="AD699" s="539"/>
      <c r="AE699" s="539"/>
      <c r="AF699" s="539"/>
      <c r="AG699" s="539"/>
      <c r="AH699" s="542"/>
      <c r="AI699" s="539"/>
      <c r="AJ699" s="542"/>
      <c r="AK699" s="542"/>
      <c r="AL699" s="539"/>
      <c r="AM699" s="539"/>
      <c r="AN699" s="541"/>
      <c r="AO699" s="543"/>
      <c r="AP699" s="539"/>
      <c r="AQ699" s="539"/>
    </row>
    <row r="700" spans="1:43" s="544" customFormat="1" ht="42.75" customHeight="1" x14ac:dyDescent="0.2">
      <c r="A700" s="503"/>
      <c r="B700" s="503"/>
      <c r="C700" s="503"/>
      <c r="D700" s="503"/>
      <c r="E700" s="504"/>
      <c r="F700" s="505"/>
      <c r="G700" s="505"/>
      <c r="H700" s="505"/>
      <c r="I700" s="505"/>
      <c r="J700" s="505"/>
      <c r="K700" s="505"/>
      <c r="L700" s="505"/>
      <c r="M700" s="505"/>
      <c r="N700" s="505"/>
      <c r="O700" s="507"/>
      <c r="P700" s="539"/>
      <c r="Q700" s="539"/>
      <c r="R700" s="539"/>
      <c r="S700" s="539"/>
      <c r="T700" s="539"/>
      <c r="U700" s="539"/>
      <c r="V700" s="539"/>
      <c r="W700" s="539"/>
      <c r="X700" s="539"/>
      <c r="Y700" s="539"/>
      <c r="Z700" s="539"/>
      <c r="AA700" s="539"/>
      <c r="AB700" s="539"/>
      <c r="AC700" s="541"/>
      <c r="AD700" s="539">
        <v>1</v>
      </c>
      <c r="AE700" s="539"/>
      <c r="AF700" s="545" t="s">
        <v>52</v>
      </c>
      <c r="AG700" s="545" t="s">
        <v>44</v>
      </c>
      <c r="AH700" s="542">
        <v>24.5</v>
      </c>
      <c r="AI700" s="539"/>
      <c r="AJ700" s="542"/>
      <c r="AK700" s="542">
        <v>24.5</v>
      </c>
      <c r="AL700" s="539"/>
      <c r="AM700" s="539"/>
      <c r="AN700" s="541" t="s">
        <v>53</v>
      </c>
      <c r="AO700" s="543"/>
      <c r="AP700" s="539"/>
      <c r="AQ700" s="539"/>
    </row>
    <row r="701" spans="1:43" s="1" customFormat="1" ht="22.5" customHeight="1" x14ac:dyDescent="0.2">
      <c r="E701" s="304"/>
      <c r="F701" s="305"/>
      <c r="G701" s="305"/>
      <c r="H701" s="305"/>
      <c r="I701" s="305"/>
      <c r="J701" s="305"/>
      <c r="K701" s="305"/>
      <c r="L701" s="305"/>
      <c r="M701" s="305"/>
      <c r="N701" s="305"/>
      <c r="O701" s="306"/>
      <c r="P701" s="345" t="s">
        <v>460</v>
      </c>
      <c r="Q701" s="346"/>
      <c r="R701" s="346"/>
      <c r="S701" s="346"/>
      <c r="T701" s="346"/>
      <c r="U701" s="346"/>
      <c r="V701" s="1012" t="str">
        <f>B710</f>
        <v>นางสาว</v>
      </c>
      <c r="W701" s="1012"/>
      <c r="X701" s="1013" t="str">
        <f>C710</f>
        <v>ปนัดดา</v>
      </c>
      <c r="Y701" s="1013"/>
      <c r="Z701" s="1013" t="str">
        <f>D710</f>
        <v>ตามเมืองปัก</v>
      </c>
      <c r="AA701" s="1013"/>
      <c r="AB701" s="1013"/>
      <c r="AC701" s="1014"/>
      <c r="AD701" s="345" t="s">
        <v>461</v>
      </c>
      <c r="AE701" s="730"/>
      <c r="AF701" s="346"/>
      <c r="AG701" s="745" t="str">
        <f>B710</f>
        <v>นางสาว</v>
      </c>
      <c r="AH701" s="731" t="str">
        <f>C710</f>
        <v>ปนัดดา</v>
      </c>
      <c r="AI701" s="346"/>
      <c r="AJ701" s="346" t="str">
        <f>D710</f>
        <v>ตามเมืองปัก</v>
      </c>
      <c r="AK701" s="346"/>
      <c r="AL701" s="346"/>
      <c r="AM701" s="346"/>
      <c r="AN701" s="347"/>
      <c r="AO701" s="753"/>
      <c r="AP701" s="308"/>
      <c r="AQ701" s="308"/>
    </row>
    <row r="702" spans="1:43" s="1" customFormat="1" ht="22.5" customHeight="1" x14ac:dyDescent="0.2">
      <c r="E702" s="304"/>
      <c r="F702" s="305"/>
      <c r="G702" s="305"/>
      <c r="H702" s="305"/>
      <c r="I702" s="305"/>
      <c r="J702" s="305"/>
      <c r="K702" s="305"/>
      <c r="L702" s="305"/>
      <c r="M702" s="305"/>
      <c r="N702" s="305"/>
      <c r="O702" s="306"/>
      <c r="P702" s="307" t="s">
        <v>462</v>
      </c>
      <c r="Q702" s="308"/>
      <c r="R702" s="308"/>
      <c r="S702" s="1007" t="str">
        <f>E710</f>
        <v>23</v>
      </c>
      <c r="T702" s="1008"/>
      <c r="U702" s="310" t="str">
        <f>F710</f>
        <v>หมู่ที่</v>
      </c>
      <c r="V702" s="1009">
        <f>G710</f>
        <v>10</v>
      </c>
      <c r="W702" s="1009"/>
      <c r="X702" s="308"/>
      <c r="Y702" s="311"/>
      <c r="Z702" s="312" t="str">
        <f>H710</f>
        <v>ถนน</v>
      </c>
      <c r="AA702" s="313"/>
      <c r="AB702" s="308"/>
      <c r="AC702" s="309"/>
      <c r="AD702" s="307" t="s">
        <v>462</v>
      </c>
      <c r="AE702" s="728"/>
      <c r="AF702" s="728"/>
      <c r="AG702" s="314" t="str">
        <f>E710</f>
        <v>23</v>
      </c>
      <c r="AH702" s="308"/>
      <c r="AI702" s="315" t="str">
        <f>F710</f>
        <v>หมู่ที่</v>
      </c>
      <c r="AJ702" s="727">
        <f>G710</f>
        <v>10</v>
      </c>
      <c r="AK702" s="308"/>
      <c r="AL702" s="315" t="str">
        <f>H710</f>
        <v>ถนน</v>
      </c>
      <c r="AM702" s="308"/>
      <c r="AN702" s="309"/>
      <c r="AO702" s="753"/>
      <c r="AP702" s="308"/>
      <c r="AQ702" s="308"/>
    </row>
    <row r="703" spans="1:43" s="1" customFormat="1" ht="22.5" customHeight="1" x14ac:dyDescent="0.2">
      <c r="E703" s="304"/>
      <c r="F703" s="305"/>
      <c r="G703" s="305"/>
      <c r="H703" s="305"/>
      <c r="I703" s="305"/>
      <c r="J703" s="305"/>
      <c r="K703" s="305"/>
      <c r="L703" s="305"/>
      <c r="M703" s="305"/>
      <c r="N703" s="305"/>
      <c r="O703" s="306"/>
      <c r="P703" s="307" t="s">
        <v>463</v>
      </c>
      <c r="Q703" s="308"/>
      <c r="R703" s="308"/>
      <c r="S703" s="308"/>
      <c r="T703" s="308"/>
      <c r="U703" s="1009" t="str">
        <f>I710</f>
        <v>ตำบลตะขบ</v>
      </c>
      <c r="V703" s="993"/>
      <c r="W703" s="993"/>
      <c r="X703" s="993"/>
      <c r="Y703" s="312"/>
      <c r="Z703" s="315" t="str">
        <f>J710</f>
        <v>อำเภอปักธงชัย</v>
      </c>
      <c r="AA703" s="313"/>
      <c r="AB703" s="308"/>
      <c r="AC703" s="308"/>
      <c r="AD703" s="307" t="s">
        <v>463</v>
      </c>
      <c r="AE703" s="728"/>
      <c r="AF703" s="308"/>
      <c r="AG703" s="308"/>
      <c r="AH703" s="308"/>
      <c r="AI703" s="315" t="str">
        <f>I710</f>
        <v>ตำบลตะขบ</v>
      </c>
      <c r="AJ703" s="308"/>
      <c r="AK703" s="308"/>
      <c r="AL703" s="315" t="str">
        <f>J710</f>
        <v>อำเภอปักธงชัย</v>
      </c>
      <c r="AM703" s="308"/>
      <c r="AN703" s="309"/>
      <c r="AO703" s="753"/>
      <c r="AP703" s="308"/>
      <c r="AQ703" s="308"/>
    </row>
    <row r="704" spans="1:43" s="1" customFormat="1" ht="22.5" customHeight="1" x14ac:dyDescent="0.2">
      <c r="E704" s="304"/>
      <c r="F704" s="305"/>
      <c r="G704" s="305"/>
      <c r="H704" s="305"/>
      <c r="I704" s="305"/>
      <c r="J704" s="305"/>
      <c r="K704" s="305"/>
      <c r="L704" s="305"/>
      <c r="M704" s="305"/>
      <c r="N704" s="305"/>
      <c r="O704" s="306"/>
      <c r="P704" s="316" t="str">
        <f>K710</f>
        <v>จังหวัดนครราชสีมา</v>
      </c>
      <c r="Q704" s="317"/>
      <c r="R704" s="317"/>
      <c r="S704" s="317"/>
      <c r="T704" s="317"/>
      <c r="U704" s="317" t="s">
        <v>464</v>
      </c>
      <c r="V704" s="317"/>
      <c r="W704" s="317"/>
      <c r="X704" s="317"/>
      <c r="Y704" s="318"/>
      <c r="Z704" s="317"/>
      <c r="AA704" s="319"/>
      <c r="AB704" s="317"/>
      <c r="AC704" s="317"/>
      <c r="AD704" s="316" t="str">
        <f>K710</f>
        <v>จังหวัดนครราชสีมา</v>
      </c>
      <c r="AE704" s="744"/>
      <c r="AF704" s="317"/>
      <c r="AG704" s="317"/>
      <c r="AH704" s="317"/>
      <c r="AI704" s="317" t="s">
        <v>464</v>
      </c>
      <c r="AJ704" s="317"/>
      <c r="AK704" s="317"/>
      <c r="AL704" s="317"/>
      <c r="AM704" s="317"/>
      <c r="AN704" s="320"/>
      <c r="AO704" s="753"/>
      <c r="AP704" s="317"/>
      <c r="AQ704" s="317"/>
    </row>
    <row r="705" spans="1:43" s="323" customFormat="1" ht="22.5" customHeight="1" x14ac:dyDescent="0.2">
      <c r="A705" s="753"/>
      <c r="B705" s="753"/>
      <c r="C705" s="753"/>
      <c r="D705" s="753"/>
      <c r="E705" s="9"/>
      <c r="F705" s="321"/>
      <c r="G705" s="321"/>
      <c r="H705" s="321"/>
      <c r="I705" s="321"/>
      <c r="J705" s="321"/>
      <c r="K705" s="321"/>
      <c r="L705" s="321"/>
      <c r="M705" s="321"/>
      <c r="N705" s="321"/>
      <c r="O705" s="306"/>
      <c r="P705" s="1004" t="s">
        <v>5</v>
      </c>
      <c r="Q705" s="1005"/>
      <c r="R705" s="1005"/>
      <c r="S705" s="1005"/>
      <c r="T705" s="1005"/>
      <c r="U705" s="1005"/>
      <c r="V705" s="1005"/>
      <c r="W705" s="1005"/>
      <c r="X705" s="1005"/>
      <c r="Y705" s="1005"/>
      <c r="Z705" s="1005"/>
      <c r="AA705" s="1005"/>
      <c r="AB705" s="1005"/>
      <c r="AC705" s="1006"/>
      <c r="AD705" s="1004" t="s">
        <v>6</v>
      </c>
      <c r="AE705" s="1005"/>
      <c r="AF705" s="1005"/>
      <c r="AG705" s="1005"/>
      <c r="AH705" s="1005"/>
      <c r="AI705" s="1005"/>
      <c r="AJ705" s="1005"/>
      <c r="AK705" s="1005"/>
      <c r="AL705" s="1005"/>
      <c r="AM705" s="1005"/>
      <c r="AN705" s="1006"/>
      <c r="AO705" s="429"/>
    </row>
    <row r="706" spans="1:43" s="323" customFormat="1" ht="24.75" customHeight="1" x14ac:dyDescent="0.2">
      <c r="A706" s="753"/>
      <c r="B706" s="753"/>
      <c r="C706" s="753"/>
      <c r="D706" s="753"/>
      <c r="E706" s="9"/>
      <c r="F706" s="321"/>
      <c r="G706" s="321"/>
      <c r="H706" s="321"/>
      <c r="I706" s="321"/>
      <c r="J706" s="321"/>
      <c r="K706" s="321"/>
      <c r="L706" s="321"/>
      <c r="M706" s="321"/>
      <c r="N706" s="321"/>
      <c r="O706" s="306"/>
      <c r="P706" s="995" t="s">
        <v>7</v>
      </c>
      <c r="Q706" s="995" t="s">
        <v>8</v>
      </c>
      <c r="R706" s="995" t="s">
        <v>9</v>
      </c>
      <c r="S706" s="1010" t="s">
        <v>10</v>
      </c>
      <c r="T706" s="1011"/>
      <c r="U706" s="995" t="s">
        <v>11</v>
      </c>
      <c r="V706" s="1004" t="s">
        <v>12</v>
      </c>
      <c r="W706" s="1005"/>
      <c r="X706" s="1006"/>
      <c r="Y706" s="1004" t="s">
        <v>13</v>
      </c>
      <c r="Z706" s="1005"/>
      <c r="AA706" s="1005"/>
      <c r="AB706" s="1005"/>
      <c r="AC706" s="1006"/>
      <c r="AD706" s="995" t="s">
        <v>7</v>
      </c>
      <c r="AE706" s="995" t="s">
        <v>14</v>
      </c>
      <c r="AF706" s="995" t="s">
        <v>15</v>
      </c>
      <c r="AG706" s="995" t="s">
        <v>16</v>
      </c>
      <c r="AH706" s="1021" t="s">
        <v>17</v>
      </c>
      <c r="AI706" s="1004" t="s">
        <v>18</v>
      </c>
      <c r="AJ706" s="1005"/>
      <c r="AK706" s="1005"/>
      <c r="AL706" s="1006"/>
      <c r="AM706" s="995" t="s">
        <v>19</v>
      </c>
      <c r="AN706" s="995" t="s">
        <v>20</v>
      </c>
      <c r="AO706" s="429"/>
      <c r="AP706" s="995" t="s">
        <v>19</v>
      </c>
      <c r="AQ706" s="995" t="s">
        <v>19</v>
      </c>
    </row>
    <row r="707" spans="1:43" s="323" customFormat="1" ht="24.75" customHeight="1" x14ac:dyDescent="0.2">
      <c r="A707" s="753"/>
      <c r="B707" s="753"/>
      <c r="C707" s="753"/>
      <c r="D707" s="753"/>
      <c r="E707" s="9"/>
      <c r="F707" s="321"/>
      <c r="G707" s="321"/>
      <c r="H707" s="321"/>
      <c r="I707" s="321"/>
      <c r="J707" s="321"/>
      <c r="K707" s="321"/>
      <c r="L707" s="321"/>
      <c r="M707" s="321"/>
      <c r="N707" s="321"/>
      <c r="O707" s="306"/>
      <c r="P707" s="996"/>
      <c r="Q707" s="996"/>
      <c r="R707" s="996"/>
      <c r="S707" s="995" t="s">
        <v>21</v>
      </c>
      <c r="T707" s="995" t="s">
        <v>22</v>
      </c>
      <c r="U707" s="996"/>
      <c r="V707" s="1015" t="s">
        <v>23</v>
      </c>
      <c r="W707" s="1015" t="s">
        <v>24</v>
      </c>
      <c r="X707" s="1015" t="s">
        <v>25</v>
      </c>
      <c r="Y707" s="1018" t="s">
        <v>26</v>
      </c>
      <c r="Z707" s="995" t="s">
        <v>27</v>
      </c>
      <c r="AA707" s="995" t="s">
        <v>28</v>
      </c>
      <c r="AB707" s="995" t="s">
        <v>29</v>
      </c>
      <c r="AC707" s="995" t="s">
        <v>30</v>
      </c>
      <c r="AD707" s="996"/>
      <c r="AE707" s="996"/>
      <c r="AF707" s="996"/>
      <c r="AG707" s="996"/>
      <c r="AH707" s="1022"/>
      <c r="AI707" s="995" t="s">
        <v>31</v>
      </c>
      <c r="AJ707" s="998" t="s">
        <v>27</v>
      </c>
      <c r="AK707" s="1001" t="s">
        <v>28</v>
      </c>
      <c r="AL707" s="995" t="s">
        <v>29</v>
      </c>
      <c r="AM707" s="996"/>
      <c r="AN707" s="996"/>
      <c r="AO707" s="429"/>
      <c r="AP707" s="996"/>
      <c r="AQ707" s="996"/>
    </row>
    <row r="708" spans="1:43" s="323" customFormat="1" ht="48.75" customHeight="1" x14ac:dyDescent="0.2">
      <c r="A708" s="753"/>
      <c r="B708" s="753"/>
      <c r="C708" s="753"/>
      <c r="D708" s="753"/>
      <c r="E708" s="9"/>
      <c r="F708" s="321"/>
      <c r="G708" s="321"/>
      <c r="H708" s="321"/>
      <c r="I708" s="321"/>
      <c r="J708" s="321"/>
      <c r="K708" s="321"/>
      <c r="L708" s="321"/>
      <c r="M708" s="321"/>
      <c r="N708" s="321"/>
      <c r="O708" s="306"/>
      <c r="P708" s="996"/>
      <c r="Q708" s="996"/>
      <c r="R708" s="996"/>
      <c r="S708" s="996"/>
      <c r="T708" s="996"/>
      <c r="U708" s="996"/>
      <c r="V708" s="1016"/>
      <c r="W708" s="1016"/>
      <c r="X708" s="1016"/>
      <c r="Y708" s="1019"/>
      <c r="Z708" s="996"/>
      <c r="AA708" s="996"/>
      <c r="AB708" s="996"/>
      <c r="AC708" s="996"/>
      <c r="AD708" s="996"/>
      <c r="AE708" s="996"/>
      <c r="AF708" s="996"/>
      <c r="AG708" s="996"/>
      <c r="AH708" s="1022"/>
      <c r="AI708" s="996"/>
      <c r="AJ708" s="999"/>
      <c r="AK708" s="1002"/>
      <c r="AL708" s="996"/>
      <c r="AM708" s="996"/>
      <c r="AN708" s="996"/>
      <c r="AO708" s="430" t="s">
        <v>630</v>
      </c>
      <c r="AP708" s="996"/>
      <c r="AQ708" s="996"/>
    </row>
    <row r="709" spans="1:43" s="323" customFormat="1" ht="32.25" customHeight="1" x14ac:dyDescent="0.2">
      <c r="A709" s="753" t="s">
        <v>465</v>
      </c>
      <c r="B709" s="306" t="s">
        <v>466</v>
      </c>
      <c r="C709" s="749" t="s">
        <v>467</v>
      </c>
      <c r="D709" s="749" t="s">
        <v>468</v>
      </c>
      <c r="E709" s="749" t="s">
        <v>469</v>
      </c>
      <c r="F709" s="749"/>
      <c r="G709" s="749" t="s">
        <v>470</v>
      </c>
      <c r="H709" s="749" t="s">
        <v>471</v>
      </c>
      <c r="I709" s="749" t="s">
        <v>472</v>
      </c>
      <c r="J709" s="749" t="s">
        <v>473</v>
      </c>
      <c r="K709" s="749" t="s">
        <v>474</v>
      </c>
      <c r="L709" s="520" t="s">
        <v>475</v>
      </c>
      <c r="M709" s="9" t="s">
        <v>476</v>
      </c>
      <c r="N709" s="9" t="s">
        <v>477</v>
      </c>
      <c r="O709" s="306" t="s">
        <v>478</v>
      </c>
      <c r="P709" s="997"/>
      <c r="Q709" s="997"/>
      <c r="R709" s="997"/>
      <c r="S709" s="997"/>
      <c r="T709" s="997"/>
      <c r="U709" s="997"/>
      <c r="V709" s="1017"/>
      <c r="W709" s="1017"/>
      <c r="X709" s="1017"/>
      <c r="Y709" s="1020"/>
      <c r="Z709" s="997"/>
      <c r="AA709" s="997"/>
      <c r="AB709" s="997"/>
      <c r="AC709" s="997"/>
      <c r="AD709" s="997"/>
      <c r="AE709" s="997"/>
      <c r="AF709" s="997"/>
      <c r="AG709" s="997"/>
      <c r="AH709" s="1023"/>
      <c r="AI709" s="997"/>
      <c r="AJ709" s="1000"/>
      <c r="AK709" s="1003"/>
      <c r="AL709" s="997"/>
      <c r="AM709" s="997"/>
      <c r="AN709" s="997"/>
      <c r="AO709" s="430" t="s">
        <v>631</v>
      </c>
      <c r="AP709" s="997"/>
      <c r="AQ709" s="997"/>
    </row>
    <row r="710" spans="1:43" s="337" customFormat="1" ht="43.5" customHeight="1" x14ac:dyDescent="0.2">
      <c r="A710" s="324"/>
      <c r="B710" s="324" t="s">
        <v>496</v>
      </c>
      <c r="C710" s="324" t="s">
        <v>635</v>
      </c>
      <c r="D710" s="324" t="s">
        <v>636</v>
      </c>
      <c r="E710" s="325" t="s">
        <v>637</v>
      </c>
      <c r="F710" s="326" t="s">
        <v>482</v>
      </c>
      <c r="G710" s="326">
        <v>10</v>
      </c>
      <c r="H710" s="326" t="s">
        <v>471</v>
      </c>
      <c r="I710" s="305" t="s">
        <v>483</v>
      </c>
      <c r="J710" s="305" t="s">
        <v>484</v>
      </c>
      <c r="K710" s="305" t="s">
        <v>485</v>
      </c>
      <c r="L710" s="304">
        <v>30150</v>
      </c>
      <c r="M710" s="326"/>
      <c r="N710" s="326"/>
      <c r="O710" s="329"/>
      <c r="P710" s="38">
        <v>80</v>
      </c>
      <c r="Q710" s="413" t="s">
        <v>68</v>
      </c>
      <c r="R710" s="420"/>
      <c r="S710" s="420"/>
      <c r="T710" s="420"/>
      <c r="U710" s="420" t="s">
        <v>120</v>
      </c>
      <c r="V710" s="420">
        <v>0</v>
      </c>
      <c r="W710" s="420">
        <v>0</v>
      </c>
      <c r="X710" s="420">
        <v>4.5</v>
      </c>
      <c r="Y710" s="546"/>
      <c r="Z710" s="38"/>
      <c r="AA710" s="546">
        <v>4.5</v>
      </c>
      <c r="AB710" s="38"/>
      <c r="AC710" s="546"/>
      <c r="AD710" s="38"/>
      <c r="AE710" s="38"/>
      <c r="AF710" s="38"/>
      <c r="AG710" s="38"/>
      <c r="AH710" s="40"/>
      <c r="AI710" s="39"/>
      <c r="AJ710" s="40"/>
      <c r="AK710" s="547"/>
      <c r="AL710" s="38"/>
      <c r="AM710" s="38"/>
      <c r="AN710" s="38"/>
      <c r="AO710" s="442"/>
      <c r="AP710" s="548"/>
      <c r="AQ710" s="548"/>
    </row>
    <row r="711" spans="1:43" s="337" customFormat="1" ht="56.25" x14ac:dyDescent="0.2">
      <c r="A711" s="324"/>
      <c r="B711" s="324"/>
      <c r="C711" s="324"/>
      <c r="D711" s="324"/>
      <c r="E711" s="325"/>
      <c r="F711" s="326"/>
      <c r="G711" s="326"/>
      <c r="H711" s="326"/>
      <c r="I711" s="326"/>
      <c r="J711" s="326"/>
      <c r="K711" s="326"/>
      <c r="L711" s="326"/>
      <c r="M711" s="326"/>
      <c r="N711" s="326"/>
      <c r="O711" s="329"/>
      <c r="P711" s="420"/>
      <c r="Q711" s="420"/>
      <c r="R711" s="420"/>
      <c r="S711" s="420"/>
      <c r="T711" s="420"/>
      <c r="U711" s="420"/>
      <c r="V711" s="420"/>
      <c r="W711" s="420"/>
      <c r="X711" s="420"/>
      <c r="Y711" s="546"/>
      <c r="Z711" s="549"/>
      <c r="AA711" s="546"/>
      <c r="AB711" s="420"/>
      <c r="AC711" s="546"/>
      <c r="AD711" s="420">
        <v>1</v>
      </c>
      <c r="AE711" s="38">
        <v>25</v>
      </c>
      <c r="AF711" s="41" t="s">
        <v>55</v>
      </c>
      <c r="AG711" s="38" t="s">
        <v>35</v>
      </c>
      <c r="AH711" s="40">
        <v>18</v>
      </c>
      <c r="AI711" s="39"/>
      <c r="AJ711" s="40"/>
      <c r="AK711" s="547">
        <v>18</v>
      </c>
      <c r="AL711" s="38"/>
      <c r="AM711" s="38">
        <v>1</v>
      </c>
      <c r="AN711" s="41" t="s">
        <v>53</v>
      </c>
      <c r="AO711" s="442">
        <v>2</v>
      </c>
      <c r="AP711" s="548">
        <v>0</v>
      </c>
      <c r="AQ711" s="548">
        <v>0</v>
      </c>
    </row>
    <row r="712" spans="1:43" s="337" customFormat="1" ht="30.75" customHeight="1" x14ac:dyDescent="0.2">
      <c r="A712" s="324"/>
      <c r="B712" s="324"/>
      <c r="C712" s="324"/>
      <c r="D712" s="324"/>
      <c r="E712" s="325"/>
      <c r="F712" s="326"/>
      <c r="G712" s="326"/>
      <c r="H712" s="326"/>
      <c r="I712" s="326"/>
      <c r="J712" s="326"/>
      <c r="K712" s="326"/>
      <c r="L712" s="326"/>
      <c r="M712" s="326"/>
      <c r="N712" s="326"/>
      <c r="O712" s="329"/>
      <c r="P712" s="550"/>
      <c r="Q712" s="550"/>
      <c r="R712" s="550"/>
      <c r="S712" s="550"/>
      <c r="T712" s="550"/>
      <c r="U712" s="550"/>
      <c r="V712" s="550"/>
      <c r="W712" s="550"/>
      <c r="X712" s="550"/>
      <c r="Y712" s="551"/>
      <c r="Z712" s="550"/>
      <c r="AA712" s="551"/>
      <c r="AB712" s="550"/>
      <c r="AC712" s="551"/>
      <c r="AD712" s="550"/>
      <c r="AE712" s="552"/>
      <c r="AF712" s="552"/>
      <c r="AG712" s="552"/>
      <c r="AH712" s="553"/>
      <c r="AI712" s="554"/>
      <c r="AJ712" s="553"/>
      <c r="AK712" s="555"/>
      <c r="AL712" s="552"/>
      <c r="AM712" s="552"/>
      <c r="AN712" s="552"/>
      <c r="AO712" s="442"/>
      <c r="AP712" s="556"/>
      <c r="AQ712" s="556"/>
    </row>
    <row r="713" spans="1:43" s="1" customFormat="1" ht="22.5" customHeight="1" x14ac:dyDescent="0.2">
      <c r="E713" s="304"/>
      <c r="F713" s="305"/>
      <c r="G713" s="305"/>
      <c r="H713" s="305"/>
      <c r="I713" s="305"/>
      <c r="J713" s="305"/>
      <c r="K713" s="305"/>
      <c r="L713" s="305"/>
      <c r="M713" s="305"/>
      <c r="N713" s="305"/>
      <c r="O713" s="306"/>
      <c r="P713" s="345" t="s">
        <v>460</v>
      </c>
      <c r="Q713" s="346"/>
      <c r="R713" s="346"/>
      <c r="S713" s="346"/>
      <c r="T713" s="346"/>
      <c r="U713" s="346"/>
      <c r="V713" s="1012" t="str">
        <f>B722</f>
        <v>นาง</v>
      </c>
      <c r="W713" s="1012"/>
      <c r="X713" s="1013" t="str">
        <f>C722</f>
        <v>ยุพิน</v>
      </c>
      <c r="Y713" s="1013"/>
      <c r="Z713" s="1013" t="str">
        <f>D722</f>
        <v>มงคลฝั่ง</v>
      </c>
      <c r="AA713" s="1013"/>
      <c r="AB713" s="1013"/>
      <c r="AC713" s="1014"/>
      <c r="AD713" s="345" t="s">
        <v>461</v>
      </c>
      <c r="AE713" s="730"/>
      <c r="AF713" s="346"/>
      <c r="AG713" s="745" t="str">
        <f>B722</f>
        <v>นาง</v>
      </c>
      <c r="AH713" s="731" t="str">
        <f>C722</f>
        <v>ยุพิน</v>
      </c>
      <c r="AI713" s="346"/>
      <c r="AJ713" s="346" t="str">
        <f>D722</f>
        <v>มงคลฝั่ง</v>
      </c>
      <c r="AK713" s="346"/>
      <c r="AL713" s="346"/>
      <c r="AM713" s="346"/>
      <c r="AN713" s="347"/>
      <c r="AO713" s="753"/>
      <c r="AP713" s="308"/>
      <c r="AQ713" s="308"/>
    </row>
    <row r="714" spans="1:43" s="1" customFormat="1" ht="22.5" customHeight="1" x14ac:dyDescent="0.2">
      <c r="E714" s="304"/>
      <c r="F714" s="305"/>
      <c r="G714" s="305"/>
      <c r="H714" s="305"/>
      <c r="I714" s="305"/>
      <c r="J714" s="305"/>
      <c r="K714" s="305"/>
      <c r="L714" s="305"/>
      <c r="M714" s="305"/>
      <c r="N714" s="305"/>
      <c r="O714" s="306"/>
      <c r="P714" s="307" t="s">
        <v>462</v>
      </c>
      <c r="Q714" s="308"/>
      <c r="R714" s="308"/>
      <c r="S714" s="1007" t="str">
        <f>E722</f>
        <v xml:space="preserve">15 </v>
      </c>
      <c r="T714" s="1008"/>
      <c r="U714" s="310" t="str">
        <f>F722</f>
        <v>หมู่ที่</v>
      </c>
      <c r="V714" s="1009">
        <f>G722</f>
        <v>10</v>
      </c>
      <c r="W714" s="1009"/>
      <c r="X714" s="308"/>
      <c r="Y714" s="311"/>
      <c r="Z714" s="312" t="str">
        <f>H722</f>
        <v>ถนน</v>
      </c>
      <c r="AA714" s="313"/>
      <c r="AB714" s="308"/>
      <c r="AC714" s="309"/>
      <c r="AD714" s="307" t="s">
        <v>462</v>
      </c>
      <c r="AE714" s="728"/>
      <c r="AF714" s="728"/>
      <c r="AG714" s="314" t="str">
        <f>E722</f>
        <v xml:space="preserve">15 </v>
      </c>
      <c r="AH714" s="308"/>
      <c r="AI714" s="315" t="str">
        <f>F722</f>
        <v>หมู่ที่</v>
      </c>
      <c r="AJ714" s="727">
        <f>G722</f>
        <v>10</v>
      </c>
      <c r="AK714" s="308"/>
      <c r="AL714" s="315" t="str">
        <f>H722</f>
        <v>ถนน</v>
      </c>
      <c r="AM714" s="308"/>
      <c r="AN714" s="309"/>
      <c r="AO714" s="753"/>
      <c r="AP714" s="308"/>
      <c r="AQ714" s="308"/>
    </row>
    <row r="715" spans="1:43" s="1" customFormat="1" ht="22.5" customHeight="1" x14ac:dyDescent="0.2">
      <c r="E715" s="304"/>
      <c r="F715" s="305"/>
      <c r="G715" s="305"/>
      <c r="H715" s="305"/>
      <c r="I715" s="305"/>
      <c r="J715" s="305"/>
      <c r="K715" s="305"/>
      <c r="L715" s="305"/>
      <c r="M715" s="305"/>
      <c r="N715" s="305"/>
      <c r="O715" s="306"/>
      <c r="P715" s="307" t="s">
        <v>463</v>
      </c>
      <c r="Q715" s="308"/>
      <c r="R715" s="308"/>
      <c r="S715" s="308"/>
      <c r="T715" s="308"/>
      <c r="U715" s="1009" t="str">
        <f>I722</f>
        <v>ตำบลตะขบ</v>
      </c>
      <c r="V715" s="993"/>
      <c r="W715" s="993"/>
      <c r="X715" s="993"/>
      <c r="Y715" s="312"/>
      <c r="Z715" s="315" t="str">
        <f>J722</f>
        <v>อำเภอปักธงชัย</v>
      </c>
      <c r="AA715" s="313"/>
      <c r="AB715" s="308"/>
      <c r="AC715" s="308"/>
      <c r="AD715" s="307" t="s">
        <v>463</v>
      </c>
      <c r="AE715" s="728"/>
      <c r="AF715" s="308"/>
      <c r="AG715" s="308"/>
      <c r="AH715" s="308"/>
      <c r="AI715" s="315" t="str">
        <f>I722</f>
        <v>ตำบลตะขบ</v>
      </c>
      <c r="AJ715" s="308"/>
      <c r="AK715" s="308"/>
      <c r="AL715" s="315" t="str">
        <f>J722</f>
        <v>อำเภอปักธงชัย</v>
      </c>
      <c r="AM715" s="308"/>
      <c r="AN715" s="309"/>
      <c r="AO715" s="753"/>
      <c r="AP715" s="308"/>
      <c r="AQ715" s="308"/>
    </row>
    <row r="716" spans="1:43" s="1" customFormat="1" ht="22.5" customHeight="1" x14ac:dyDescent="0.2">
      <c r="E716" s="304"/>
      <c r="F716" s="305"/>
      <c r="G716" s="305"/>
      <c r="H716" s="305"/>
      <c r="I716" s="305"/>
      <c r="J716" s="305"/>
      <c r="K716" s="305"/>
      <c r="L716" s="305"/>
      <c r="M716" s="305"/>
      <c r="N716" s="305"/>
      <c r="O716" s="306"/>
      <c r="P716" s="316" t="str">
        <f>K722</f>
        <v>จังหวัดนครราชสีมา</v>
      </c>
      <c r="Q716" s="317"/>
      <c r="R716" s="317"/>
      <c r="S716" s="317"/>
      <c r="T716" s="317"/>
      <c r="U716" s="317" t="s">
        <v>464</v>
      </c>
      <c r="V716" s="317"/>
      <c r="W716" s="317"/>
      <c r="X716" s="317"/>
      <c r="Y716" s="318"/>
      <c r="Z716" s="317"/>
      <c r="AA716" s="319"/>
      <c r="AB716" s="317"/>
      <c r="AC716" s="317"/>
      <c r="AD716" s="316" t="str">
        <f>K722</f>
        <v>จังหวัดนครราชสีมา</v>
      </c>
      <c r="AE716" s="744"/>
      <c r="AF716" s="317"/>
      <c r="AG716" s="317"/>
      <c r="AH716" s="317"/>
      <c r="AI716" s="317" t="s">
        <v>464</v>
      </c>
      <c r="AJ716" s="317"/>
      <c r="AK716" s="317"/>
      <c r="AL716" s="317"/>
      <c r="AM716" s="317"/>
      <c r="AN716" s="320"/>
      <c r="AO716" s="753"/>
      <c r="AP716" s="317"/>
      <c r="AQ716" s="317"/>
    </row>
    <row r="717" spans="1:43" s="323" customFormat="1" ht="22.5" customHeight="1" x14ac:dyDescent="0.2">
      <c r="A717" s="753"/>
      <c r="B717" s="753"/>
      <c r="C717" s="753"/>
      <c r="D717" s="753"/>
      <c r="E717" s="9"/>
      <c r="F717" s="321"/>
      <c r="G717" s="321"/>
      <c r="H717" s="321"/>
      <c r="I717" s="321"/>
      <c r="J717" s="321"/>
      <c r="K717" s="321"/>
      <c r="L717" s="321"/>
      <c r="M717" s="321"/>
      <c r="N717" s="321"/>
      <c r="O717" s="306"/>
      <c r="P717" s="1004" t="s">
        <v>5</v>
      </c>
      <c r="Q717" s="1005"/>
      <c r="R717" s="1005"/>
      <c r="S717" s="1005"/>
      <c r="T717" s="1005"/>
      <c r="U717" s="1005"/>
      <c r="V717" s="1005"/>
      <c r="W717" s="1005"/>
      <c r="X717" s="1005"/>
      <c r="Y717" s="1005"/>
      <c r="Z717" s="1005"/>
      <c r="AA717" s="1005"/>
      <c r="AB717" s="1005"/>
      <c r="AC717" s="1006"/>
      <c r="AD717" s="1004" t="s">
        <v>6</v>
      </c>
      <c r="AE717" s="1005"/>
      <c r="AF717" s="1005"/>
      <c r="AG717" s="1005"/>
      <c r="AH717" s="1005"/>
      <c r="AI717" s="1005"/>
      <c r="AJ717" s="1005"/>
      <c r="AK717" s="1005"/>
      <c r="AL717" s="1005"/>
      <c r="AM717" s="1005"/>
      <c r="AN717" s="1006"/>
      <c r="AO717" s="429"/>
    </row>
    <row r="718" spans="1:43" s="323" customFormat="1" ht="24.75" customHeight="1" x14ac:dyDescent="0.2">
      <c r="A718" s="753"/>
      <c r="B718" s="753"/>
      <c r="C718" s="753"/>
      <c r="D718" s="753"/>
      <c r="E718" s="9"/>
      <c r="F718" s="321"/>
      <c r="G718" s="321"/>
      <c r="H718" s="321"/>
      <c r="I718" s="321"/>
      <c r="J718" s="321"/>
      <c r="K718" s="321"/>
      <c r="L718" s="321"/>
      <c r="M718" s="321"/>
      <c r="N718" s="321"/>
      <c r="O718" s="306"/>
      <c r="P718" s="995" t="s">
        <v>7</v>
      </c>
      <c r="Q718" s="995" t="s">
        <v>8</v>
      </c>
      <c r="R718" s="995" t="s">
        <v>9</v>
      </c>
      <c r="S718" s="1010" t="s">
        <v>10</v>
      </c>
      <c r="T718" s="1011"/>
      <c r="U718" s="995" t="s">
        <v>11</v>
      </c>
      <c r="V718" s="1004" t="s">
        <v>12</v>
      </c>
      <c r="W718" s="1005"/>
      <c r="X718" s="1006"/>
      <c r="Y718" s="1004" t="s">
        <v>13</v>
      </c>
      <c r="Z718" s="1005"/>
      <c r="AA718" s="1005"/>
      <c r="AB718" s="1005"/>
      <c r="AC718" s="1006"/>
      <c r="AD718" s="995" t="s">
        <v>7</v>
      </c>
      <c r="AE718" s="995" t="s">
        <v>14</v>
      </c>
      <c r="AF718" s="995" t="s">
        <v>15</v>
      </c>
      <c r="AG718" s="995" t="s">
        <v>16</v>
      </c>
      <c r="AH718" s="1021" t="s">
        <v>17</v>
      </c>
      <c r="AI718" s="1004" t="s">
        <v>18</v>
      </c>
      <c r="AJ718" s="1005"/>
      <c r="AK718" s="1005"/>
      <c r="AL718" s="1006"/>
      <c r="AM718" s="995" t="s">
        <v>19</v>
      </c>
      <c r="AN718" s="995" t="s">
        <v>20</v>
      </c>
      <c r="AO718" s="429"/>
      <c r="AP718" s="995" t="s">
        <v>19</v>
      </c>
      <c r="AQ718" s="995" t="s">
        <v>19</v>
      </c>
    </row>
    <row r="719" spans="1:43" s="323" customFormat="1" ht="24.75" customHeight="1" x14ac:dyDescent="0.2">
      <c r="A719" s="753"/>
      <c r="B719" s="753"/>
      <c r="C719" s="753"/>
      <c r="D719" s="753"/>
      <c r="E719" s="9"/>
      <c r="F719" s="321"/>
      <c r="G719" s="321"/>
      <c r="H719" s="321"/>
      <c r="I719" s="321"/>
      <c r="J719" s="321"/>
      <c r="K719" s="321"/>
      <c r="L719" s="321"/>
      <c r="M719" s="321"/>
      <c r="N719" s="321"/>
      <c r="O719" s="306"/>
      <c r="P719" s="996"/>
      <c r="Q719" s="996"/>
      <c r="R719" s="996"/>
      <c r="S719" s="995" t="s">
        <v>21</v>
      </c>
      <c r="T719" s="995" t="s">
        <v>22</v>
      </c>
      <c r="U719" s="996"/>
      <c r="V719" s="1015" t="s">
        <v>23</v>
      </c>
      <c r="W719" s="1015" t="s">
        <v>24</v>
      </c>
      <c r="X719" s="1015" t="s">
        <v>25</v>
      </c>
      <c r="Y719" s="1018" t="s">
        <v>26</v>
      </c>
      <c r="Z719" s="995" t="s">
        <v>27</v>
      </c>
      <c r="AA719" s="995" t="s">
        <v>28</v>
      </c>
      <c r="AB719" s="995" t="s">
        <v>29</v>
      </c>
      <c r="AC719" s="995" t="s">
        <v>30</v>
      </c>
      <c r="AD719" s="996"/>
      <c r="AE719" s="996"/>
      <c r="AF719" s="996"/>
      <c r="AG719" s="996"/>
      <c r="AH719" s="1022"/>
      <c r="AI719" s="995" t="s">
        <v>31</v>
      </c>
      <c r="AJ719" s="998" t="s">
        <v>27</v>
      </c>
      <c r="AK719" s="1001" t="s">
        <v>28</v>
      </c>
      <c r="AL719" s="995" t="s">
        <v>29</v>
      </c>
      <c r="AM719" s="996"/>
      <c r="AN719" s="996"/>
      <c r="AO719" s="429"/>
      <c r="AP719" s="996"/>
      <c r="AQ719" s="996"/>
    </row>
    <row r="720" spans="1:43" s="323" customFormat="1" ht="48.75" customHeight="1" x14ac:dyDescent="0.2">
      <c r="A720" s="753"/>
      <c r="B720" s="753"/>
      <c r="C720" s="753"/>
      <c r="D720" s="753"/>
      <c r="E720" s="9"/>
      <c r="F720" s="321"/>
      <c r="G720" s="321"/>
      <c r="H720" s="321"/>
      <c r="I720" s="321"/>
      <c r="J720" s="321"/>
      <c r="K720" s="321"/>
      <c r="L720" s="321"/>
      <c r="M720" s="321"/>
      <c r="N720" s="321"/>
      <c r="O720" s="306"/>
      <c r="P720" s="996"/>
      <c r="Q720" s="996"/>
      <c r="R720" s="996"/>
      <c r="S720" s="996"/>
      <c r="T720" s="996"/>
      <c r="U720" s="996"/>
      <c r="V720" s="1016"/>
      <c r="W720" s="1016"/>
      <c r="X720" s="1016"/>
      <c r="Y720" s="1019"/>
      <c r="Z720" s="996"/>
      <c r="AA720" s="996"/>
      <c r="AB720" s="996"/>
      <c r="AC720" s="996"/>
      <c r="AD720" s="996"/>
      <c r="AE720" s="996"/>
      <c r="AF720" s="996"/>
      <c r="AG720" s="996"/>
      <c r="AH720" s="1022"/>
      <c r="AI720" s="996"/>
      <c r="AJ720" s="999"/>
      <c r="AK720" s="1002"/>
      <c r="AL720" s="996"/>
      <c r="AM720" s="996"/>
      <c r="AN720" s="996"/>
      <c r="AO720" s="430" t="s">
        <v>630</v>
      </c>
      <c r="AP720" s="996"/>
      <c r="AQ720" s="996"/>
    </row>
    <row r="721" spans="1:43" s="323" customFormat="1" ht="34.5" customHeight="1" x14ac:dyDescent="0.2">
      <c r="A721" s="753" t="s">
        <v>465</v>
      </c>
      <c r="B721" s="306" t="s">
        <v>466</v>
      </c>
      <c r="C721" s="749" t="s">
        <v>467</v>
      </c>
      <c r="D721" s="749" t="s">
        <v>468</v>
      </c>
      <c r="E721" s="749" t="s">
        <v>469</v>
      </c>
      <c r="F721" s="749"/>
      <c r="G721" s="749" t="s">
        <v>470</v>
      </c>
      <c r="H721" s="749" t="s">
        <v>471</v>
      </c>
      <c r="I721" s="749" t="s">
        <v>472</v>
      </c>
      <c r="J721" s="749" t="s">
        <v>473</v>
      </c>
      <c r="K721" s="749" t="s">
        <v>474</v>
      </c>
      <c r="L721" s="520" t="s">
        <v>475</v>
      </c>
      <c r="M721" s="9" t="s">
        <v>476</v>
      </c>
      <c r="N721" s="9" t="s">
        <v>477</v>
      </c>
      <c r="O721" s="306" t="s">
        <v>478</v>
      </c>
      <c r="P721" s="997"/>
      <c r="Q721" s="997"/>
      <c r="R721" s="997"/>
      <c r="S721" s="997"/>
      <c r="T721" s="997"/>
      <c r="U721" s="997"/>
      <c r="V721" s="1017"/>
      <c r="W721" s="1017"/>
      <c r="X721" s="1017"/>
      <c r="Y721" s="1020"/>
      <c r="Z721" s="997"/>
      <c r="AA721" s="997"/>
      <c r="AB721" s="997"/>
      <c r="AC721" s="997"/>
      <c r="AD721" s="997"/>
      <c r="AE721" s="997"/>
      <c r="AF721" s="997"/>
      <c r="AG721" s="997"/>
      <c r="AH721" s="1023"/>
      <c r="AI721" s="997"/>
      <c r="AJ721" s="1000"/>
      <c r="AK721" s="1003"/>
      <c r="AL721" s="997"/>
      <c r="AM721" s="997"/>
      <c r="AN721" s="997"/>
      <c r="AO721" s="430" t="s">
        <v>631</v>
      </c>
      <c r="AP721" s="997"/>
      <c r="AQ721" s="997"/>
    </row>
    <row r="722" spans="1:43" s="418" customFormat="1" ht="25.5" customHeight="1" x14ac:dyDescent="0.2">
      <c r="A722" s="324"/>
      <c r="B722" s="324" t="s">
        <v>487</v>
      </c>
      <c r="C722" s="324" t="s">
        <v>638</v>
      </c>
      <c r="D722" s="324" t="s">
        <v>639</v>
      </c>
      <c r="E722" s="325" t="s">
        <v>640</v>
      </c>
      <c r="F722" s="326" t="s">
        <v>482</v>
      </c>
      <c r="G722" s="326">
        <v>10</v>
      </c>
      <c r="H722" s="326" t="s">
        <v>471</v>
      </c>
      <c r="I722" s="305" t="s">
        <v>483</v>
      </c>
      <c r="J722" s="305" t="s">
        <v>484</v>
      </c>
      <c r="K722" s="305" t="s">
        <v>485</v>
      </c>
      <c r="L722" s="304">
        <v>30150</v>
      </c>
      <c r="M722" s="326"/>
      <c r="N722" s="326"/>
      <c r="O722" s="329"/>
      <c r="P722" s="420">
        <v>81</v>
      </c>
      <c r="Q722" s="420" t="s">
        <v>39</v>
      </c>
      <c r="R722" s="420" t="s">
        <v>121</v>
      </c>
      <c r="S722" s="420"/>
      <c r="T722" s="420"/>
      <c r="U722" s="420" t="s">
        <v>120</v>
      </c>
      <c r="V722" s="420">
        <v>0</v>
      </c>
      <c r="W722" s="420">
        <v>2</v>
      </c>
      <c r="X722" s="420">
        <v>0</v>
      </c>
      <c r="Y722" s="546">
        <v>186.5</v>
      </c>
      <c r="Z722" s="557"/>
      <c r="AA722" s="546">
        <v>13.5</v>
      </c>
      <c r="AB722" s="420"/>
      <c r="AC722" s="546"/>
      <c r="AD722" s="420"/>
      <c r="AE722" s="420"/>
      <c r="AF722" s="420"/>
      <c r="AG722" s="420"/>
      <c r="AH722" s="549"/>
      <c r="AI722" s="558"/>
      <c r="AJ722" s="549"/>
      <c r="AK722" s="559"/>
      <c r="AL722" s="420"/>
      <c r="AM722" s="420"/>
      <c r="AN722" s="420"/>
      <c r="AO722" s="385"/>
      <c r="AP722" s="385"/>
      <c r="AQ722" s="385"/>
    </row>
    <row r="723" spans="1:43" s="418" customFormat="1" ht="56.25" x14ac:dyDescent="0.2">
      <c r="A723" s="324"/>
      <c r="B723" s="324"/>
      <c r="C723" s="324"/>
      <c r="D723" s="324"/>
      <c r="E723" s="325"/>
      <c r="F723" s="326"/>
      <c r="G723" s="326"/>
      <c r="H723" s="326"/>
      <c r="I723" s="326"/>
      <c r="J723" s="326"/>
      <c r="K723" s="326"/>
      <c r="L723" s="326"/>
      <c r="M723" s="326"/>
      <c r="N723" s="326"/>
      <c r="O723" s="329"/>
      <c r="P723" s="420"/>
      <c r="Q723" s="420"/>
      <c r="R723" s="420"/>
      <c r="S723" s="420"/>
      <c r="T723" s="420"/>
      <c r="U723" s="420"/>
      <c r="V723" s="420"/>
      <c r="W723" s="420"/>
      <c r="X723" s="420"/>
      <c r="Y723" s="546"/>
      <c r="Z723" s="420"/>
      <c r="AA723" s="546"/>
      <c r="AB723" s="420"/>
      <c r="AC723" s="546"/>
      <c r="AD723" s="420">
        <v>1</v>
      </c>
      <c r="AE723" s="420">
        <v>15</v>
      </c>
      <c r="AF723" s="413" t="s">
        <v>55</v>
      </c>
      <c r="AG723" s="413" t="s">
        <v>122</v>
      </c>
      <c r="AH723" s="549">
        <v>54</v>
      </c>
      <c r="AI723" s="558"/>
      <c r="AJ723" s="549"/>
      <c r="AK723" s="559">
        <v>54</v>
      </c>
      <c r="AL723" s="420"/>
      <c r="AM723" s="420">
        <v>25</v>
      </c>
      <c r="AN723" s="413" t="s">
        <v>53</v>
      </c>
      <c r="AO723" s="385">
        <v>2</v>
      </c>
      <c r="AP723" s="385">
        <v>24</v>
      </c>
      <c r="AQ723" s="385">
        <v>23</v>
      </c>
    </row>
    <row r="724" spans="1:43" s="337" customFormat="1" ht="30.75" customHeight="1" x14ac:dyDescent="0.2">
      <c r="A724" s="324"/>
      <c r="B724" s="324"/>
      <c r="C724" s="324"/>
      <c r="D724" s="324"/>
      <c r="E724" s="325"/>
      <c r="F724" s="326"/>
      <c r="G724" s="326"/>
      <c r="H724" s="326"/>
      <c r="I724" s="326"/>
      <c r="J724" s="326"/>
      <c r="K724" s="326"/>
      <c r="L724" s="326"/>
      <c r="M724" s="326"/>
      <c r="N724" s="326"/>
      <c r="O724" s="329"/>
      <c r="P724" s="550"/>
      <c r="Q724" s="550"/>
      <c r="R724" s="550"/>
      <c r="S724" s="550"/>
      <c r="T724" s="550"/>
      <c r="U724" s="550"/>
      <c r="V724" s="550"/>
      <c r="W724" s="550"/>
      <c r="X724" s="550"/>
      <c r="Y724" s="551"/>
      <c r="Z724" s="550"/>
      <c r="AA724" s="551"/>
      <c r="AB724" s="550"/>
      <c r="AC724" s="551"/>
      <c r="AD724" s="550"/>
      <c r="AE724" s="420"/>
      <c r="AF724" s="420"/>
      <c r="AG724" s="420"/>
      <c r="AH724" s="549"/>
      <c r="AI724" s="558"/>
      <c r="AJ724" s="549"/>
      <c r="AK724" s="559"/>
      <c r="AL724" s="420"/>
      <c r="AM724" s="420"/>
      <c r="AN724" s="420"/>
      <c r="AO724" s="442"/>
      <c r="AP724" s="560"/>
      <c r="AQ724" s="560"/>
    </row>
    <row r="725" spans="1:43" s="1" customFormat="1" ht="22.5" customHeight="1" x14ac:dyDescent="0.2">
      <c r="E725" s="304"/>
      <c r="F725" s="305"/>
      <c r="G725" s="305"/>
      <c r="H725" s="305"/>
      <c r="I725" s="305"/>
      <c r="J725" s="305"/>
      <c r="K725" s="305"/>
      <c r="L725" s="305"/>
      <c r="M725" s="305"/>
      <c r="N725" s="305"/>
      <c r="O725" s="306"/>
      <c r="P725" s="345" t="s">
        <v>460</v>
      </c>
      <c r="Q725" s="346"/>
      <c r="R725" s="346"/>
      <c r="S725" s="346"/>
      <c r="T725" s="346"/>
      <c r="U725" s="346"/>
      <c r="V725" s="1012" t="str">
        <f>B734</f>
        <v>นาย</v>
      </c>
      <c r="W725" s="1012"/>
      <c r="X725" s="1013" t="str">
        <f>C734</f>
        <v>สม</v>
      </c>
      <c r="Y725" s="1013"/>
      <c r="Z725" s="1013" t="str">
        <f>D734</f>
        <v>เหงี่ยมดอน</v>
      </c>
      <c r="AA725" s="1013"/>
      <c r="AB725" s="1013"/>
      <c r="AC725" s="1014"/>
      <c r="AD725" s="345" t="s">
        <v>461</v>
      </c>
      <c r="AE725" s="730"/>
      <c r="AF725" s="346"/>
      <c r="AG725" s="745" t="str">
        <f>B734</f>
        <v>นาย</v>
      </c>
      <c r="AH725" s="731" t="str">
        <f>C734</f>
        <v>สม</v>
      </c>
      <c r="AI725" s="346"/>
      <c r="AJ725" s="346" t="str">
        <f>D734</f>
        <v>เหงี่ยมดอน</v>
      </c>
      <c r="AK725" s="346"/>
      <c r="AL725" s="346"/>
      <c r="AM725" s="346"/>
      <c r="AN725" s="347"/>
      <c r="AO725" s="753"/>
      <c r="AP725" s="308"/>
      <c r="AQ725" s="308"/>
    </row>
    <row r="726" spans="1:43" s="1" customFormat="1" ht="22.5" customHeight="1" x14ac:dyDescent="0.2">
      <c r="E726" s="304"/>
      <c r="F726" s="305"/>
      <c r="G726" s="305"/>
      <c r="H726" s="305"/>
      <c r="I726" s="305"/>
      <c r="J726" s="305"/>
      <c r="K726" s="305"/>
      <c r="L726" s="305"/>
      <c r="M726" s="305"/>
      <c r="N726" s="305"/>
      <c r="O726" s="306"/>
      <c r="P726" s="307" t="s">
        <v>462</v>
      </c>
      <c r="Q726" s="308"/>
      <c r="R726" s="308"/>
      <c r="S726" s="1007" t="str">
        <f>E734</f>
        <v>21/1</v>
      </c>
      <c r="T726" s="1008"/>
      <c r="U726" s="310" t="str">
        <f>F734</f>
        <v>หมู่ที่</v>
      </c>
      <c r="V726" s="1009">
        <f>G734</f>
        <v>10</v>
      </c>
      <c r="W726" s="1009"/>
      <c r="X726" s="308"/>
      <c r="Y726" s="311"/>
      <c r="Z726" s="312" t="str">
        <f>H734</f>
        <v>ถนน</v>
      </c>
      <c r="AA726" s="313"/>
      <c r="AB726" s="308"/>
      <c r="AC726" s="309"/>
      <c r="AD726" s="307" t="s">
        <v>462</v>
      </c>
      <c r="AE726" s="728"/>
      <c r="AF726" s="728"/>
      <c r="AG726" s="314" t="str">
        <f>E734</f>
        <v>21/1</v>
      </c>
      <c r="AH726" s="308"/>
      <c r="AI726" s="315" t="str">
        <f>F734</f>
        <v>หมู่ที่</v>
      </c>
      <c r="AJ726" s="727">
        <f>G734</f>
        <v>10</v>
      </c>
      <c r="AK726" s="308"/>
      <c r="AL726" s="315" t="str">
        <f>H734</f>
        <v>ถนน</v>
      </c>
      <c r="AM726" s="308"/>
      <c r="AN726" s="309"/>
      <c r="AO726" s="753"/>
      <c r="AP726" s="308"/>
      <c r="AQ726" s="308"/>
    </row>
    <row r="727" spans="1:43" s="1" customFormat="1" ht="22.5" customHeight="1" x14ac:dyDescent="0.2">
      <c r="E727" s="304"/>
      <c r="F727" s="305"/>
      <c r="G727" s="305"/>
      <c r="H727" s="305"/>
      <c r="I727" s="305"/>
      <c r="J727" s="305"/>
      <c r="K727" s="305"/>
      <c r="L727" s="305"/>
      <c r="M727" s="305"/>
      <c r="N727" s="305"/>
      <c r="O727" s="306"/>
      <c r="P727" s="307" t="s">
        <v>463</v>
      </c>
      <c r="Q727" s="308"/>
      <c r="R727" s="308"/>
      <c r="S727" s="308"/>
      <c r="T727" s="308"/>
      <c r="U727" s="1009" t="str">
        <f>I734</f>
        <v>ตำบลตะขบ</v>
      </c>
      <c r="V727" s="993"/>
      <c r="W727" s="993"/>
      <c r="X727" s="993"/>
      <c r="Y727" s="312"/>
      <c r="Z727" s="315" t="str">
        <f>J734</f>
        <v>อำเภอปักธงชัย</v>
      </c>
      <c r="AA727" s="313"/>
      <c r="AB727" s="308"/>
      <c r="AC727" s="308"/>
      <c r="AD727" s="307" t="s">
        <v>463</v>
      </c>
      <c r="AE727" s="728"/>
      <c r="AF727" s="308"/>
      <c r="AG727" s="308"/>
      <c r="AH727" s="308"/>
      <c r="AI727" s="315" t="str">
        <f>I734</f>
        <v>ตำบลตะขบ</v>
      </c>
      <c r="AJ727" s="308"/>
      <c r="AK727" s="308"/>
      <c r="AL727" s="315" t="str">
        <f>J734</f>
        <v>อำเภอปักธงชัย</v>
      </c>
      <c r="AM727" s="308"/>
      <c r="AN727" s="309"/>
      <c r="AO727" s="753"/>
      <c r="AP727" s="308"/>
      <c r="AQ727" s="308"/>
    </row>
    <row r="728" spans="1:43" s="1" customFormat="1" ht="22.5" customHeight="1" x14ac:dyDescent="0.2">
      <c r="E728" s="304"/>
      <c r="F728" s="305"/>
      <c r="G728" s="305"/>
      <c r="H728" s="305"/>
      <c r="I728" s="305"/>
      <c r="J728" s="305"/>
      <c r="K728" s="305"/>
      <c r="L728" s="305"/>
      <c r="M728" s="305"/>
      <c r="N728" s="305"/>
      <c r="O728" s="306"/>
      <c r="P728" s="316" t="str">
        <f>K734</f>
        <v>จังหวัดนครราชสีมา</v>
      </c>
      <c r="Q728" s="317"/>
      <c r="R728" s="317"/>
      <c r="S728" s="317"/>
      <c r="T728" s="317"/>
      <c r="U728" s="317" t="s">
        <v>464</v>
      </c>
      <c r="V728" s="317"/>
      <c r="W728" s="317"/>
      <c r="X728" s="317"/>
      <c r="Y728" s="318"/>
      <c r="Z728" s="317"/>
      <c r="AA728" s="319"/>
      <c r="AB728" s="317"/>
      <c r="AC728" s="317"/>
      <c r="AD728" s="316" t="str">
        <f>K734</f>
        <v>จังหวัดนครราชสีมา</v>
      </c>
      <c r="AE728" s="744"/>
      <c r="AF728" s="317"/>
      <c r="AG728" s="317"/>
      <c r="AH728" s="317"/>
      <c r="AI728" s="317" t="s">
        <v>464</v>
      </c>
      <c r="AJ728" s="317"/>
      <c r="AK728" s="317"/>
      <c r="AL728" s="317"/>
      <c r="AM728" s="317"/>
      <c r="AN728" s="320"/>
      <c r="AO728" s="753"/>
      <c r="AP728" s="317"/>
      <c r="AQ728" s="317"/>
    </row>
    <row r="729" spans="1:43" s="323" customFormat="1" ht="22.5" customHeight="1" x14ac:dyDescent="0.2">
      <c r="A729" s="753"/>
      <c r="B729" s="753"/>
      <c r="C729" s="753"/>
      <c r="D729" s="753"/>
      <c r="E729" s="9"/>
      <c r="F729" s="321"/>
      <c r="G729" s="321"/>
      <c r="H729" s="321"/>
      <c r="I729" s="321"/>
      <c r="J729" s="321"/>
      <c r="K729" s="321"/>
      <c r="L729" s="321"/>
      <c r="M729" s="321"/>
      <c r="N729" s="321"/>
      <c r="O729" s="306"/>
      <c r="P729" s="1004" t="s">
        <v>5</v>
      </c>
      <c r="Q729" s="1005"/>
      <c r="R729" s="1005"/>
      <c r="S729" s="1005"/>
      <c r="T729" s="1005"/>
      <c r="U729" s="1005"/>
      <c r="V729" s="1005"/>
      <c r="W729" s="1005"/>
      <c r="X729" s="1005"/>
      <c r="Y729" s="1005"/>
      <c r="Z729" s="1005"/>
      <c r="AA729" s="1005"/>
      <c r="AB729" s="1005"/>
      <c r="AC729" s="1006"/>
      <c r="AD729" s="1004" t="s">
        <v>6</v>
      </c>
      <c r="AE729" s="1005"/>
      <c r="AF729" s="1005"/>
      <c r="AG729" s="1005"/>
      <c r="AH729" s="1005"/>
      <c r="AI729" s="1005"/>
      <c r="AJ729" s="1005"/>
      <c r="AK729" s="1005"/>
      <c r="AL729" s="1005"/>
      <c r="AM729" s="1005"/>
      <c r="AN729" s="1006"/>
      <c r="AO729" s="429"/>
    </row>
    <row r="730" spans="1:43" s="323" customFormat="1" ht="24.75" customHeight="1" x14ac:dyDescent="0.2">
      <c r="A730" s="753"/>
      <c r="B730" s="753"/>
      <c r="C730" s="753"/>
      <c r="D730" s="753"/>
      <c r="E730" s="9"/>
      <c r="F730" s="321"/>
      <c r="G730" s="321"/>
      <c r="H730" s="321"/>
      <c r="I730" s="321"/>
      <c r="J730" s="321"/>
      <c r="K730" s="321"/>
      <c r="L730" s="321"/>
      <c r="M730" s="321"/>
      <c r="N730" s="321"/>
      <c r="O730" s="306"/>
      <c r="P730" s="995" t="s">
        <v>7</v>
      </c>
      <c r="Q730" s="995" t="s">
        <v>8</v>
      </c>
      <c r="R730" s="995" t="s">
        <v>9</v>
      </c>
      <c r="S730" s="1010" t="s">
        <v>10</v>
      </c>
      <c r="T730" s="1011"/>
      <c r="U730" s="995" t="s">
        <v>11</v>
      </c>
      <c r="V730" s="1004" t="s">
        <v>12</v>
      </c>
      <c r="W730" s="1005"/>
      <c r="X730" s="1006"/>
      <c r="Y730" s="1004" t="s">
        <v>13</v>
      </c>
      <c r="Z730" s="1005"/>
      <c r="AA730" s="1005"/>
      <c r="AB730" s="1005"/>
      <c r="AC730" s="1006"/>
      <c r="AD730" s="995" t="s">
        <v>7</v>
      </c>
      <c r="AE730" s="995" t="s">
        <v>14</v>
      </c>
      <c r="AF730" s="995" t="s">
        <v>15</v>
      </c>
      <c r="AG730" s="995" t="s">
        <v>16</v>
      </c>
      <c r="AH730" s="1021" t="s">
        <v>17</v>
      </c>
      <c r="AI730" s="1004" t="s">
        <v>18</v>
      </c>
      <c r="AJ730" s="1005"/>
      <c r="AK730" s="1005"/>
      <c r="AL730" s="1006"/>
      <c r="AM730" s="995" t="s">
        <v>19</v>
      </c>
      <c r="AN730" s="995" t="s">
        <v>20</v>
      </c>
      <c r="AO730" s="429"/>
      <c r="AP730" s="995" t="s">
        <v>19</v>
      </c>
      <c r="AQ730" s="995" t="s">
        <v>19</v>
      </c>
    </row>
    <row r="731" spans="1:43" s="323" customFormat="1" ht="24.75" customHeight="1" x14ac:dyDescent="0.2">
      <c r="A731" s="753"/>
      <c r="B731" s="753"/>
      <c r="C731" s="753"/>
      <c r="D731" s="753"/>
      <c r="E731" s="9"/>
      <c r="F731" s="321"/>
      <c r="G731" s="321"/>
      <c r="H731" s="321"/>
      <c r="I731" s="321"/>
      <c r="J731" s="321"/>
      <c r="K731" s="321"/>
      <c r="L731" s="321"/>
      <c r="M731" s="321"/>
      <c r="N731" s="321"/>
      <c r="O731" s="306"/>
      <c r="P731" s="996"/>
      <c r="Q731" s="996"/>
      <c r="R731" s="996"/>
      <c r="S731" s="995" t="s">
        <v>21</v>
      </c>
      <c r="T731" s="995" t="s">
        <v>22</v>
      </c>
      <c r="U731" s="996"/>
      <c r="V731" s="1015" t="s">
        <v>23</v>
      </c>
      <c r="W731" s="1015" t="s">
        <v>24</v>
      </c>
      <c r="X731" s="1015" t="s">
        <v>25</v>
      </c>
      <c r="Y731" s="1018" t="s">
        <v>26</v>
      </c>
      <c r="Z731" s="995" t="s">
        <v>27</v>
      </c>
      <c r="AA731" s="995" t="s">
        <v>28</v>
      </c>
      <c r="AB731" s="995" t="s">
        <v>29</v>
      </c>
      <c r="AC731" s="995" t="s">
        <v>30</v>
      </c>
      <c r="AD731" s="996"/>
      <c r="AE731" s="996"/>
      <c r="AF731" s="996"/>
      <c r="AG731" s="996"/>
      <c r="AH731" s="1022"/>
      <c r="AI731" s="995" t="s">
        <v>31</v>
      </c>
      <c r="AJ731" s="998" t="s">
        <v>27</v>
      </c>
      <c r="AK731" s="1001" t="s">
        <v>28</v>
      </c>
      <c r="AL731" s="995" t="s">
        <v>29</v>
      </c>
      <c r="AM731" s="996"/>
      <c r="AN731" s="996"/>
      <c r="AO731" s="429"/>
      <c r="AP731" s="996"/>
      <c r="AQ731" s="996"/>
    </row>
    <row r="732" spans="1:43" s="323" customFormat="1" ht="48.75" customHeight="1" x14ac:dyDescent="0.2">
      <c r="A732" s="753"/>
      <c r="B732" s="753"/>
      <c r="C732" s="753"/>
      <c r="D732" s="753"/>
      <c r="E732" s="9"/>
      <c r="F732" s="321"/>
      <c r="G732" s="321"/>
      <c r="H732" s="321"/>
      <c r="I732" s="321"/>
      <c r="J732" s="321"/>
      <c r="K732" s="321"/>
      <c r="L732" s="321"/>
      <c r="M732" s="321"/>
      <c r="N732" s="321"/>
      <c r="O732" s="306"/>
      <c r="P732" s="996"/>
      <c r="Q732" s="996"/>
      <c r="R732" s="996"/>
      <c r="S732" s="996"/>
      <c r="T732" s="996"/>
      <c r="U732" s="996"/>
      <c r="V732" s="1016"/>
      <c r="W732" s="1016"/>
      <c r="X732" s="1016"/>
      <c r="Y732" s="1019"/>
      <c r="Z732" s="996"/>
      <c r="AA732" s="996"/>
      <c r="AB732" s="996"/>
      <c r="AC732" s="996"/>
      <c r="AD732" s="996"/>
      <c r="AE732" s="996"/>
      <c r="AF732" s="996"/>
      <c r="AG732" s="996"/>
      <c r="AH732" s="1022"/>
      <c r="AI732" s="996"/>
      <c r="AJ732" s="999"/>
      <c r="AK732" s="1002"/>
      <c r="AL732" s="996"/>
      <c r="AM732" s="996"/>
      <c r="AN732" s="996"/>
      <c r="AO732" s="430" t="s">
        <v>630</v>
      </c>
      <c r="AP732" s="996"/>
      <c r="AQ732" s="996"/>
    </row>
    <row r="733" spans="1:43" s="323" customFormat="1" ht="35.25" customHeight="1" x14ac:dyDescent="0.2">
      <c r="A733" s="753" t="s">
        <v>465</v>
      </c>
      <c r="B733" s="306" t="s">
        <v>466</v>
      </c>
      <c r="C733" s="749" t="s">
        <v>467</v>
      </c>
      <c r="D733" s="749" t="s">
        <v>468</v>
      </c>
      <c r="E733" s="749" t="s">
        <v>469</v>
      </c>
      <c r="F733" s="749"/>
      <c r="G733" s="749" t="s">
        <v>470</v>
      </c>
      <c r="H733" s="749" t="s">
        <v>471</v>
      </c>
      <c r="I733" s="749" t="s">
        <v>472</v>
      </c>
      <c r="J733" s="749" t="s">
        <v>473</v>
      </c>
      <c r="K733" s="749" t="s">
        <v>474</v>
      </c>
      <c r="L733" s="520" t="s">
        <v>475</v>
      </c>
      <c r="M733" s="9" t="s">
        <v>476</v>
      </c>
      <c r="N733" s="9" t="s">
        <v>477</v>
      </c>
      <c r="O733" s="306" t="s">
        <v>478</v>
      </c>
      <c r="P733" s="997"/>
      <c r="Q733" s="997"/>
      <c r="R733" s="997"/>
      <c r="S733" s="997"/>
      <c r="T733" s="997"/>
      <c r="U733" s="997"/>
      <c r="V733" s="1017"/>
      <c r="W733" s="1017"/>
      <c r="X733" s="1017"/>
      <c r="Y733" s="1020"/>
      <c r="Z733" s="997"/>
      <c r="AA733" s="997"/>
      <c r="AB733" s="997"/>
      <c r="AC733" s="997"/>
      <c r="AD733" s="997"/>
      <c r="AE733" s="997"/>
      <c r="AF733" s="997"/>
      <c r="AG733" s="997"/>
      <c r="AH733" s="1023"/>
      <c r="AI733" s="997"/>
      <c r="AJ733" s="1000"/>
      <c r="AK733" s="1003"/>
      <c r="AL733" s="997"/>
      <c r="AM733" s="997"/>
      <c r="AN733" s="997"/>
      <c r="AO733" s="430" t="s">
        <v>631</v>
      </c>
      <c r="AP733" s="997"/>
      <c r="AQ733" s="997"/>
    </row>
    <row r="734" spans="1:43" s="337" customFormat="1" ht="30.75" customHeight="1" x14ac:dyDescent="0.2">
      <c r="A734" s="324"/>
      <c r="B734" s="324" t="s">
        <v>479</v>
      </c>
      <c r="C734" s="324" t="s">
        <v>641</v>
      </c>
      <c r="D734" s="324" t="s">
        <v>642</v>
      </c>
      <c r="E734" s="325" t="s">
        <v>123</v>
      </c>
      <c r="F734" s="326" t="s">
        <v>482</v>
      </c>
      <c r="G734" s="326">
        <v>10</v>
      </c>
      <c r="H734" s="326" t="s">
        <v>471</v>
      </c>
      <c r="I734" s="305" t="s">
        <v>483</v>
      </c>
      <c r="J734" s="305" t="s">
        <v>484</v>
      </c>
      <c r="K734" s="305" t="s">
        <v>485</v>
      </c>
      <c r="L734" s="304">
        <v>30150</v>
      </c>
      <c r="M734" s="326"/>
      <c r="N734" s="326"/>
      <c r="O734" s="329"/>
      <c r="P734" s="529">
        <v>82</v>
      </c>
      <c r="Q734" s="529" t="s">
        <v>39</v>
      </c>
      <c r="R734" s="529" t="s">
        <v>124</v>
      </c>
      <c r="S734" s="529"/>
      <c r="T734" s="529"/>
      <c r="U734" s="529" t="s">
        <v>120</v>
      </c>
      <c r="V734" s="529">
        <v>1</v>
      </c>
      <c r="W734" s="529">
        <v>2</v>
      </c>
      <c r="X734" s="529">
        <v>0</v>
      </c>
      <c r="Y734" s="561">
        <v>597.37</v>
      </c>
      <c r="Z734" s="529"/>
      <c r="AA734" s="561">
        <v>2.63</v>
      </c>
      <c r="AB734" s="529"/>
      <c r="AC734" s="561"/>
      <c r="AD734" s="529"/>
      <c r="AE734" s="420"/>
      <c r="AF734" s="420"/>
      <c r="AG734" s="420"/>
      <c r="AH734" s="549"/>
      <c r="AI734" s="558"/>
      <c r="AJ734" s="549"/>
      <c r="AK734" s="559"/>
      <c r="AL734" s="420"/>
      <c r="AM734" s="420"/>
      <c r="AN734" s="420"/>
      <c r="AO734" s="442"/>
      <c r="AP734" s="385"/>
      <c r="AQ734" s="385"/>
    </row>
    <row r="735" spans="1:43" s="337" customFormat="1" ht="56.25" x14ac:dyDescent="0.2">
      <c r="A735" s="324"/>
      <c r="B735" s="324"/>
      <c r="C735" s="324"/>
      <c r="D735" s="324"/>
      <c r="E735" s="325"/>
      <c r="F735" s="326"/>
      <c r="G735" s="326"/>
      <c r="H735" s="326"/>
      <c r="I735" s="326"/>
      <c r="J735" s="326"/>
      <c r="K735" s="326"/>
      <c r="L735" s="326"/>
      <c r="M735" s="326"/>
      <c r="N735" s="326"/>
      <c r="O735" s="329"/>
      <c r="P735" s="420"/>
      <c r="Q735" s="420"/>
      <c r="R735" s="420"/>
      <c r="S735" s="420"/>
      <c r="T735" s="420"/>
      <c r="U735" s="420"/>
      <c r="V735" s="420"/>
      <c r="W735" s="420"/>
      <c r="X735" s="420"/>
      <c r="Y735" s="546"/>
      <c r="Z735" s="420"/>
      <c r="AA735" s="546"/>
      <c r="AB735" s="420"/>
      <c r="AC735" s="546"/>
      <c r="AD735" s="420">
        <v>1</v>
      </c>
      <c r="AE735" s="562" t="s">
        <v>123</v>
      </c>
      <c r="AF735" s="413" t="s">
        <v>55</v>
      </c>
      <c r="AG735" s="420" t="s">
        <v>35</v>
      </c>
      <c r="AH735" s="549">
        <v>10.5</v>
      </c>
      <c r="AI735" s="558"/>
      <c r="AJ735" s="549"/>
      <c r="AK735" s="559">
        <v>10.5</v>
      </c>
      <c r="AL735" s="420"/>
      <c r="AM735" s="420">
        <v>5</v>
      </c>
      <c r="AN735" s="413" t="s">
        <v>53</v>
      </c>
      <c r="AO735" s="442">
        <v>18</v>
      </c>
      <c r="AP735" s="385">
        <v>4</v>
      </c>
      <c r="AQ735" s="385">
        <v>4</v>
      </c>
    </row>
    <row r="736" spans="1:43" s="337" customFormat="1" ht="30.75" customHeight="1" x14ac:dyDescent="0.2">
      <c r="A736" s="324"/>
      <c r="B736" s="324"/>
      <c r="C736" s="324"/>
      <c r="D736" s="324"/>
      <c r="E736" s="325"/>
      <c r="F736" s="326"/>
      <c r="G736" s="326"/>
      <c r="H736" s="326"/>
      <c r="I736" s="326"/>
      <c r="J736" s="326"/>
      <c r="K736" s="326"/>
      <c r="L736" s="326"/>
      <c r="M736" s="326"/>
      <c r="N736" s="326"/>
      <c r="O736" s="329"/>
      <c r="P736" s="550"/>
      <c r="Q736" s="550"/>
      <c r="R736" s="550"/>
      <c r="S736" s="550"/>
      <c r="T736" s="550"/>
      <c r="U736" s="550"/>
      <c r="V736" s="550"/>
      <c r="W736" s="550"/>
      <c r="X736" s="550"/>
      <c r="Y736" s="551"/>
      <c r="Z736" s="550"/>
      <c r="AA736" s="551"/>
      <c r="AB736" s="550"/>
      <c r="AC736" s="551"/>
      <c r="AD736" s="550"/>
      <c r="AE736" s="420"/>
      <c r="AF736" s="420"/>
      <c r="AG736" s="420"/>
      <c r="AH736" s="549"/>
      <c r="AI736" s="558"/>
      <c r="AJ736" s="549"/>
      <c r="AK736" s="559"/>
      <c r="AL736" s="420"/>
      <c r="AM736" s="420"/>
      <c r="AN736" s="420"/>
      <c r="AO736" s="442"/>
      <c r="AP736" s="560"/>
      <c r="AQ736" s="560"/>
    </row>
    <row r="737" spans="1:43" s="1" customFormat="1" ht="22.5" customHeight="1" x14ac:dyDescent="0.2">
      <c r="E737" s="304"/>
      <c r="F737" s="305"/>
      <c r="G737" s="305"/>
      <c r="H737" s="305"/>
      <c r="I737" s="305"/>
      <c r="J737" s="305"/>
      <c r="K737" s="305"/>
      <c r="L737" s="305"/>
      <c r="M737" s="305"/>
      <c r="N737" s="305"/>
      <c r="O737" s="306"/>
      <c r="P737" s="345" t="s">
        <v>460</v>
      </c>
      <c r="Q737" s="346"/>
      <c r="R737" s="346"/>
      <c r="S737" s="346"/>
      <c r="T737" s="346"/>
      <c r="U737" s="346"/>
      <c r="V737" s="1012" t="str">
        <f>B746</f>
        <v>นาง</v>
      </c>
      <c r="W737" s="1012"/>
      <c r="X737" s="1013" t="str">
        <f>C746</f>
        <v>นัยนา</v>
      </c>
      <c r="Y737" s="1013"/>
      <c r="Z737" s="1013" t="str">
        <f>D746</f>
        <v>ชอบตะขบ</v>
      </c>
      <c r="AA737" s="1013"/>
      <c r="AB737" s="1013"/>
      <c r="AC737" s="1014"/>
      <c r="AD737" s="345" t="s">
        <v>461</v>
      </c>
      <c r="AE737" s="730"/>
      <c r="AF737" s="346"/>
      <c r="AG737" s="745" t="str">
        <f>B746</f>
        <v>นาง</v>
      </c>
      <c r="AH737" s="731" t="str">
        <f>C746</f>
        <v>นัยนา</v>
      </c>
      <c r="AI737" s="346"/>
      <c r="AJ737" s="346" t="str">
        <f>D746</f>
        <v>ชอบตะขบ</v>
      </c>
      <c r="AK737" s="346"/>
      <c r="AL737" s="346"/>
      <c r="AM737" s="346"/>
      <c r="AN737" s="347"/>
      <c r="AO737" s="753"/>
      <c r="AP737" s="308"/>
      <c r="AQ737" s="308"/>
    </row>
    <row r="738" spans="1:43" s="1" customFormat="1" ht="22.5" customHeight="1" x14ac:dyDescent="0.2">
      <c r="E738" s="304"/>
      <c r="F738" s="305"/>
      <c r="G738" s="305"/>
      <c r="H738" s="305"/>
      <c r="I738" s="305"/>
      <c r="J738" s="305"/>
      <c r="K738" s="305"/>
      <c r="L738" s="305"/>
      <c r="M738" s="305"/>
      <c r="N738" s="305"/>
      <c r="O738" s="306"/>
      <c r="P738" s="307" t="s">
        <v>462</v>
      </c>
      <c r="Q738" s="308"/>
      <c r="R738" s="308"/>
      <c r="S738" s="1007" t="str">
        <f>E746</f>
        <v xml:space="preserve">26 </v>
      </c>
      <c r="T738" s="1008"/>
      <c r="U738" s="310" t="str">
        <f>F746</f>
        <v>หมู่ที่</v>
      </c>
      <c r="V738" s="1009">
        <f>G746</f>
        <v>10</v>
      </c>
      <c r="W738" s="1009"/>
      <c r="X738" s="308"/>
      <c r="Y738" s="311"/>
      <c r="Z738" s="312" t="str">
        <f>H746</f>
        <v>ถนน</v>
      </c>
      <c r="AA738" s="313"/>
      <c r="AB738" s="308"/>
      <c r="AC738" s="309"/>
      <c r="AD738" s="307" t="s">
        <v>462</v>
      </c>
      <c r="AE738" s="728"/>
      <c r="AF738" s="728"/>
      <c r="AG738" s="314" t="str">
        <f>E746</f>
        <v xml:space="preserve">26 </v>
      </c>
      <c r="AH738" s="308"/>
      <c r="AI738" s="315" t="str">
        <f>F746</f>
        <v>หมู่ที่</v>
      </c>
      <c r="AJ738" s="727">
        <f>G746</f>
        <v>10</v>
      </c>
      <c r="AK738" s="308"/>
      <c r="AL738" s="315" t="str">
        <f>H746</f>
        <v>ถนน</v>
      </c>
      <c r="AM738" s="308"/>
      <c r="AN738" s="309"/>
      <c r="AO738" s="753"/>
      <c r="AP738" s="308"/>
      <c r="AQ738" s="308"/>
    </row>
    <row r="739" spans="1:43" s="1" customFormat="1" ht="22.5" customHeight="1" x14ac:dyDescent="0.2">
      <c r="E739" s="304"/>
      <c r="F739" s="305"/>
      <c r="G739" s="305"/>
      <c r="H739" s="305"/>
      <c r="I739" s="305"/>
      <c r="J739" s="305"/>
      <c r="K739" s="305"/>
      <c r="L739" s="305"/>
      <c r="M739" s="305"/>
      <c r="N739" s="305"/>
      <c r="O739" s="306"/>
      <c r="P739" s="307" t="s">
        <v>463</v>
      </c>
      <c r="Q739" s="308"/>
      <c r="R739" s="308"/>
      <c r="S739" s="308"/>
      <c r="T739" s="308"/>
      <c r="U739" s="1009" t="str">
        <f>I746</f>
        <v>ตำบลตะขบ</v>
      </c>
      <c r="V739" s="993"/>
      <c r="W739" s="993"/>
      <c r="X739" s="993"/>
      <c r="Y739" s="312"/>
      <c r="Z739" s="315" t="str">
        <f>J746</f>
        <v>อำเภอปักธงชัย</v>
      </c>
      <c r="AA739" s="313"/>
      <c r="AB739" s="308"/>
      <c r="AC739" s="308"/>
      <c r="AD739" s="307" t="s">
        <v>463</v>
      </c>
      <c r="AE739" s="728"/>
      <c r="AF739" s="308"/>
      <c r="AG739" s="308"/>
      <c r="AH739" s="308"/>
      <c r="AI739" s="315" t="str">
        <f>I746</f>
        <v>ตำบลตะขบ</v>
      </c>
      <c r="AJ739" s="308"/>
      <c r="AK739" s="308"/>
      <c r="AL739" s="315" t="str">
        <f>J746</f>
        <v>อำเภอปักธงชัย</v>
      </c>
      <c r="AM739" s="308"/>
      <c r="AN739" s="309"/>
      <c r="AO739" s="753"/>
      <c r="AP739" s="308"/>
      <c r="AQ739" s="308"/>
    </row>
    <row r="740" spans="1:43" s="1" customFormat="1" ht="22.5" customHeight="1" x14ac:dyDescent="0.2">
      <c r="E740" s="304"/>
      <c r="F740" s="305"/>
      <c r="G740" s="305"/>
      <c r="H740" s="305"/>
      <c r="I740" s="305"/>
      <c r="J740" s="305"/>
      <c r="K740" s="305"/>
      <c r="L740" s="305"/>
      <c r="M740" s="305"/>
      <c r="N740" s="305"/>
      <c r="O740" s="306"/>
      <c r="P740" s="316" t="str">
        <f>K746</f>
        <v>จังหวัดนครราชสีมา</v>
      </c>
      <c r="Q740" s="317"/>
      <c r="R740" s="317"/>
      <c r="S740" s="317"/>
      <c r="T740" s="317"/>
      <c r="U740" s="317" t="s">
        <v>464</v>
      </c>
      <c r="V740" s="317"/>
      <c r="W740" s="317"/>
      <c r="X740" s="317"/>
      <c r="Y740" s="318"/>
      <c r="Z740" s="317"/>
      <c r="AA740" s="319"/>
      <c r="AB740" s="317"/>
      <c r="AC740" s="317"/>
      <c r="AD740" s="316" t="str">
        <f>K746</f>
        <v>จังหวัดนครราชสีมา</v>
      </c>
      <c r="AE740" s="744"/>
      <c r="AF740" s="317"/>
      <c r="AG740" s="317"/>
      <c r="AH740" s="317"/>
      <c r="AI740" s="317" t="s">
        <v>464</v>
      </c>
      <c r="AJ740" s="317"/>
      <c r="AK740" s="317"/>
      <c r="AL740" s="317"/>
      <c r="AM740" s="317"/>
      <c r="AN740" s="320"/>
      <c r="AO740" s="753"/>
      <c r="AP740" s="317"/>
      <c r="AQ740" s="317"/>
    </row>
    <row r="741" spans="1:43" s="323" customFormat="1" ht="22.5" customHeight="1" x14ac:dyDescent="0.2">
      <c r="A741" s="753"/>
      <c r="B741" s="753"/>
      <c r="C741" s="753"/>
      <c r="D741" s="753"/>
      <c r="E741" s="9"/>
      <c r="F741" s="321"/>
      <c r="G741" s="321"/>
      <c r="H741" s="321"/>
      <c r="I741" s="321"/>
      <c r="J741" s="321"/>
      <c r="K741" s="321"/>
      <c r="L741" s="321"/>
      <c r="M741" s="321"/>
      <c r="N741" s="321"/>
      <c r="O741" s="306"/>
      <c r="P741" s="1004" t="s">
        <v>5</v>
      </c>
      <c r="Q741" s="1005"/>
      <c r="R741" s="1005"/>
      <c r="S741" s="1005"/>
      <c r="T741" s="1005"/>
      <c r="U741" s="1005"/>
      <c r="V741" s="1005"/>
      <c r="W741" s="1005"/>
      <c r="X741" s="1005"/>
      <c r="Y741" s="1005"/>
      <c r="Z741" s="1005"/>
      <c r="AA741" s="1005"/>
      <c r="AB741" s="1005"/>
      <c r="AC741" s="1006"/>
      <c r="AD741" s="1004" t="s">
        <v>6</v>
      </c>
      <c r="AE741" s="1005"/>
      <c r="AF741" s="1005"/>
      <c r="AG741" s="1005"/>
      <c r="AH741" s="1005"/>
      <c r="AI741" s="1005"/>
      <c r="AJ741" s="1005"/>
      <c r="AK741" s="1005"/>
      <c r="AL741" s="1005"/>
      <c r="AM741" s="1005"/>
      <c r="AN741" s="1006"/>
      <c r="AO741" s="429"/>
    </row>
    <row r="742" spans="1:43" s="323" customFormat="1" ht="24.75" customHeight="1" x14ac:dyDescent="0.2">
      <c r="A742" s="753"/>
      <c r="B742" s="753"/>
      <c r="C742" s="753"/>
      <c r="D742" s="753"/>
      <c r="E742" s="9"/>
      <c r="F742" s="321"/>
      <c r="G742" s="321"/>
      <c r="H742" s="321"/>
      <c r="I742" s="321"/>
      <c r="J742" s="321"/>
      <c r="K742" s="321"/>
      <c r="L742" s="321"/>
      <c r="M742" s="321"/>
      <c r="N742" s="321"/>
      <c r="O742" s="306"/>
      <c r="P742" s="995" t="s">
        <v>7</v>
      </c>
      <c r="Q742" s="995" t="s">
        <v>8</v>
      </c>
      <c r="R742" s="995" t="s">
        <v>9</v>
      </c>
      <c r="S742" s="1010" t="s">
        <v>10</v>
      </c>
      <c r="T742" s="1011"/>
      <c r="U742" s="995" t="s">
        <v>11</v>
      </c>
      <c r="V742" s="1004" t="s">
        <v>12</v>
      </c>
      <c r="W742" s="1005"/>
      <c r="X742" s="1006"/>
      <c r="Y742" s="1004" t="s">
        <v>13</v>
      </c>
      <c r="Z742" s="1005"/>
      <c r="AA742" s="1005"/>
      <c r="AB742" s="1005"/>
      <c r="AC742" s="1006"/>
      <c r="AD742" s="995" t="s">
        <v>7</v>
      </c>
      <c r="AE742" s="995" t="s">
        <v>14</v>
      </c>
      <c r="AF742" s="995" t="s">
        <v>15</v>
      </c>
      <c r="AG742" s="995" t="s">
        <v>16</v>
      </c>
      <c r="AH742" s="1021" t="s">
        <v>17</v>
      </c>
      <c r="AI742" s="1004" t="s">
        <v>18</v>
      </c>
      <c r="AJ742" s="1005"/>
      <c r="AK742" s="1005"/>
      <c r="AL742" s="1006"/>
      <c r="AM742" s="995" t="s">
        <v>19</v>
      </c>
      <c r="AN742" s="995" t="s">
        <v>20</v>
      </c>
      <c r="AO742" s="429"/>
      <c r="AP742" s="995" t="s">
        <v>19</v>
      </c>
      <c r="AQ742" s="995" t="s">
        <v>19</v>
      </c>
    </row>
    <row r="743" spans="1:43" s="323" customFormat="1" ht="24.75" customHeight="1" x14ac:dyDescent="0.2">
      <c r="A743" s="753"/>
      <c r="B743" s="753"/>
      <c r="C743" s="753"/>
      <c r="D743" s="753"/>
      <c r="E743" s="9"/>
      <c r="F743" s="321"/>
      <c r="G743" s="321"/>
      <c r="H743" s="321"/>
      <c r="I743" s="321"/>
      <c r="J743" s="321"/>
      <c r="K743" s="321"/>
      <c r="L743" s="321"/>
      <c r="M743" s="321"/>
      <c r="N743" s="321"/>
      <c r="O743" s="306"/>
      <c r="P743" s="996"/>
      <c r="Q743" s="996"/>
      <c r="R743" s="996"/>
      <c r="S743" s="995" t="s">
        <v>21</v>
      </c>
      <c r="T743" s="995" t="s">
        <v>22</v>
      </c>
      <c r="U743" s="996"/>
      <c r="V743" s="1015" t="s">
        <v>23</v>
      </c>
      <c r="W743" s="1015" t="s">
        <v>24</v>
      </c>
      <c r="X743" s="1015" t="s">
        <v>25</v>
      </c>
      <c r="Y743" s="1018" t="s">
        <v>26</v>
      </c>
      <c r="Z743" s="995" t="s">
        <v>27</v>
      </c>
      <c r="AA743" s="995" t="s">
        <v>28</v>
      </c>
      <c r="AB743" s="995" t="s">
        <v>29</v>
      </c>
      <c r="AC743" s="995" t="s">
        <v>30</v>
      </c>
      <c r="AD743" s="996"/>
      <c r="AE743" s="996"/>
      <c r="AF743" s="996"/>
      <c r="AG743" s="996"/>
      <c r="AH743" s="1022"/>
      <c r="AI743" s="995" t="s">
        <v>31</v>
      </c>
      <c r="AJ743" s="998" t="s">
        <v>27</v>
      </c>
      <c r="AK743" s="1001" t="s">
        <v>28</v>
      </c>
      <c r="AL743" s="995" t="s">
        <v>29</v>
      </c>
      <c r="AM743" s="996"/>
      <c r="AN743" s="996"/>
      <c r="AO743" s="429"/>
      <c r="AP743" s="996"/>
      <c r="AQ743" s="996"/>
    </row>
    <row r="744" spans="1:43" s="323" customFormat="1" ht="48.75" customHeight="1" x14ac:dyDescent="0.2">
      <c r="A744" s="753"/>
      <c r="B744" s="753"/>
      <c r="C744" s="753"/>
      <c r="D744" s="753"/>
      <c r="E744" s="9"/>
      <c r="F744" s="321"/>
      <c r="G744" s="321"/>
      <c r="H744" s="321"/>
      <c r="I744" s="321"/>
      <c r="J744" s="321"/>
      <c r="K744" s="321"/>
      <c r="L744" s="321"/>
      <c r="M744" s="321"/>
      <c r="N744" s="321"/>
      <c r="O744" s="306"/>
      <c r="P744" s="996"/>
      <c r="Q744" s="996"/>
      <c r="R744" s="996"/>
      <c r="S744" s="996"/>
      <c r="T744" s="996"/>
      <c r="U744" s="996"/>
      <c r="V744" s="1016"/>
      <c r="W744" s="1016"/>
      <c r="X744" s="1016"/>
      <c r="Y744" s="1019"/>
      <c r="Z744" s="996"/>
      <c r="AA744" s="996"/>
      <c r="AB744" s="996"/>
      <c r="AC744" s="996"/>
      <c r="AD744" s="996"/>
      <c r="AE744" s="996"/>
      <c r="AF744" s="996"/>
      <c r="AG744" s="996"/>
      <c r="AH744" s="1022"/>
      <c r="AI744" s="996"/>
      <c r="AJ744" s="999"/>
      <c r="AK744" s="1002"/>
      <c r="AL744" s="996"/>
      <c r="AM744" s="996"/>
      <c r="AN744" s="996"/>
      <c r="AO744" s="430" t="s">
        <v>630</v>
      </c>
      <c r="AP744" s="996"/>
      <c r="AQ744" s="996"/>
    </row>
    <row r="745" spans="1:43" s="323" customFormat="1" ht="38.25" customHeight="1" x14ac:dyDescent="0.2">
      <c r="A745" s="753" t="s">
        <v>465</v>
      </c>
      <c r="B745" s="306" t="s">
        <v>466</v>
      </c>
      <c r="C745" s="749" t="s">
        <v>467</v>
      </c>
      <c r="D745" s="749" t="s">
        <v>468</v>
      </c>
      <c r="E745" s="749" t="s">
        <v>469</v>
      </c>
      <c r="F745" s="749"/>
      <c r="G745" s="749" t="s">
        <v>470</v>
      </c>
      <c r="H745" s="749" t="s">
        <v>471</v>
      </c>
      <c r="I745" s="749" t="s">
        <v>472</v>
      </c>
      <c r="J745" s="749" t="s">
        <v>473</v>
      </c>
      <c r="K745" s="749" t="s">
        <v>474</v>
      </c>
      <c r="L745" s="520" t="s">
        <v>475</v>
      </c>
      <c r="M745" s="9" t="s">
        <v>476</v>
      </c>
      <c r="N745" s="9" t="s">
        <v>477</v>
      </c>
      <c r="O745" s="306" t="s">
        <v>478</v>
      </c>
      <c r="P745" s="997"/>
      <c r="Q745" s="997"/>
      <c r="R745" s="997"/>
      <c r="S745" s="997"/>
      <c r="T745" s="997"/>
      <c r="U745" s="997"/>
      <c r="V745" s="1017"/>
      <c r="W745" s="1017"/>
      <c r="X745" s="1017"/>
      <c r="Y745" s="1020"/>
      <c r="Z745" s="997"/>
      <c r="AA745" s="997"/>
      <c r="AB745" s="997"/>
      <c r="AC745" s="997"/>
      <c r="AD745" s="997"/>
      <c r="AE745" s="997"/>
      <c r="AF745" s="997"/>
      <c r="AG745" s="997"/>
      <c r="AH745" s="1023"/>
      <c r="AI745" s="997"/>
      <c r="AJ745" s="1000"/>
      <c r="AK745" s="1003"/>
      <c r="AL745" s="997"/>
      <c r="AM745" s="997"/>
      <c r="AN745" s="997"/>
      <c r="AO745" s="430" t="s">
        <v>631</v>
      </c>
      <c r="AP745" s="997"/>
      <c r="AQ745" s="997"/>
    </row>
    <row r="746" spans="1:43" s="418" customFormat="1" ht="24" customHeight="1" x14ac:dyDescent="0.2">
      <c r="A746" s="324"/>
      <c r="B746" s="324" t="s">
        <v>487</v>
      </c>
      <c r="C746" s="324" t="s">
        <v>643</v>
      </c>
      <c r="D746" s="324" t="s">
        <v>644</v>
      </c>
      <c r="E746" s="325" t="s">
        <v>645</v>
      </c>
      <c r="F746" s="326" t="s">
        <v>482</v>
      </c>
      <c r="G746" s="326">
        <v>10</v>
      </c>
      <c r="H746" s="326" t="s">
        <v>471</v>
      </c>
      <c r="I746" s="305" t="s">
        <v>483</v>
      </c>
      <c r="J746" s="305" t="s">
        <v>484</v>
      </c>
      <c r="K746" s="305" t="s">
        <v>485</v>
      </c>
      <c r="L746" s="304">
        <v>30150</v>
      </c>
      <c r="M746" s="326"/>
      <c r="N746" s="326"/>
      <c r="O746" s="329"/>
      <c r="P746" s="420">
        <v>83</v>
      </c>
      <c r="Q746" s="420" t="s">
        <v>39</v>
      </c>
      <c r="R746" s="420"/>
      <c r="S746" s="420"/>
      <c r="T746" s="420"/>
      <c r="U746" s="420" t="s">
        <v>120</v>
      </c>
      <c r="V746" s="420">
        <v>0</v>
      </c>
      <c r="W746" s="420">
        <v>0</v>
      </c>
      <c r="X746" s="420">
        <v>5.25</v>
      </c>
      <c r="Y746" s="546"/>
      <c r="Z746" s="420"/>
      <c r="AA746" s="546">
        <v>5.25</v>
      </c>
      <c r="AB746" s="420"/>
      <c r="AC746" s="546"/>
      <c r="AD746" s="420"/>
      <c r="AE746" s="420"/>
      <c r="AF746" s="420"/>
      <c r="AG746" s="420"/>
      <c r="AH746" s="549"/>
      <c r="AI746" s="558"/>
      <c r="AJ746" s="549"/>
      <c r="AK746" s="558"/>
      <c r="AL746" s="420"/>
      <c r="AM746" s="420"/>
      <c r="AN746" s="420"/>
      <c r="AO746" s="385"/>
      <c r="AP746" s="385"/>
      <c r="AQ746" s="385"/>
    </row>
    <row r="747" spans="1:43" s="337" customFormat="1" ht="56.25" x14ac:dyDescent="0.2">
      <c r="A747" s="324"/>
      <c r="B747" s="324"/>
      <c r="C747" s="324"/>
      <c r="D747" s="324"/>
      <c r="E747" s="325"/>
      <c r="F747" s="326"/>
      <c r="G747" s="326"/>
      <c r="H747" s="326"/>
      <c r="I747" s="326"/>
      <c r="J747" s="326"/>
      <c r="K747" s="326"/>
      <c r="L747" s="326"/>
      <c r="M747" s="326"/>
      <c r="N747" s="326"/>
      <c r="O747" s="329"/>
      <c r="P747" s="550"/>
      <c r="Q747" s="420"/>
      <c r="R747" s="550"/>
      <c r="S747" s="550"/>
      <c r="T747" s="550"/>
      <c r="U747" s="420"/>
      <c r="V747" s="550"/>
      <c r="W747" s="550"/>
      <c r="X747" s="550"/>
      <c r="Y747" s="551"/>
      <c r="Z747" s="550"/>
      <c r="AA747" s="551"/>
      <c r="AB747" s="550"/>
      <c r="AC747" s="551"/>
      <c r="AD747" s="420">
        <v>1</v>
      </c>
      <c r="AE747" s="420">
        <v>26</v>
      </c>
      <c r="AF747" s="413" t="s">
        <v>55</v>
      </c>
      <c r="AG747" s="420" t="s">
        <v>35</v>
      </c>
      <c r="AH747" s="549">
        <v>21</v>
      </c>
      <c r="AI747" s="558"/>
      <c r="AJ747" s="549"/>
      <c r="AK747" s="558">
        <v>21</v>
      </c>
      <c r="AL747" s="420"/>
      <c r="AM747" s="420">
        <v>2</v>
      </c>
      <c r="AN747" s="413" t="s">
        <v>53</v>
      </c>
      <c r="AO747" s="385">
        <v>50</v>
      </c>
      <c r="AP747" s="385">
        <v>0</v>
      </c>
      <c r="AQ747" s="385">
        <v>0</v>
      </c>
    </row>
    <row r="748" spans="1:43" s="337" customFormat="1" ht="24" customHeight="1" x14ac:dyDescent="0.2">
      <c r="A748" s="324"/>
      <c r="B748" s="324"/>
      <c r="C748" s="324"/>
      <c r="D748" s="324"/>
      <c r="E748" s="325"/>
      <c r="F748" s="326"/>
      <c r="G748" s="326"/>
      <c r="H748" s="326"/>
      <c r="I748" s="326"/>
      <c r="J748" s="326"/>
      <c r="K748" s="326"/>
      <c r="L748" s="326"/>
      <c r="M748" s="326"/>
      <c r="N748" s="326"/>
      <c r="O748" s="329"/>
      <c r="P748" s="550"/>
      <c r="Q748" s="550"/>
      <c r="R748" s="550"/>
      <c r="S748" s="550"/>
      <c r="T748" s="550"/>
      <c r="U748" s="550"/>
      <c r="V748" s="550"/>
      <c r="W748" s="550"/>
      <c r="X748" s="550"/>
      <c r="Y748" s="551"/>
      <c r="Z748" s="550"/>
      <c r="AA748" s="551"/>
      <c r="AB748" s="550"/>
      <c r="AC748" s="551"/>
      <c r="AD748" s="550"/>
      <c r="AE748" s="550"/>
      <c r="AF748" s="550"/>
      <c r="AG748" s="550"/>
      <c r="AH748" s="563"/>
      <c r="AI748" s="564"/>
      <c r="AJ748" s="563"/>
      <c r="AK748" s="564"/>
      <c r="AL748" s="550"/>
      <c r="AM748" s="550"/>
      <c r="AN748" s="550"/>
      <c r="AO748" s="442"/>
      <c r="AP748" s="565"/>
      <c r="AQ748" s="565"/>
    </row>
    <row r="749" spans="1:43" s="337" customFormat="1" ht="24" customHeight="1" x14ac:dyDescent="0.2">
      <c r="A749" s="324"/>
      <c r="B749" s="324"/>
      <c r="C749" s="324"/>
      <c r="D749" s="324"/>
      <c r="E749" s="325"/>
      <c r="F749" s="326"/>
      <c r="G749" s="326"/>
      <c r="H749" s="326"/>
      <c r="I749" s="326"/>
      <c r="J749" s="326"/>
      <c r="K749" s="326"/>
      <c r="L749" s="326"/>
      <c r="M749" s="326"/>
      <c r="N749" s="326"/>
      <c r="O749" s="329"/>
      <c r="P749" s="550"/>
      <c r="Q749" s="550"/>
      <c r="R749" s="550"/>
      <c r="S749" s="550"/>
      <c r="T749" s="550"/>
      <c r="U749" s="550"/>
      <c r="V749" s="550"/>
      <c r="W749" s="550"/>
      <c r="X749" s="550"/>
      <c r="Y749" s="551"/>
      <c r="Z749" s="550"/>
      <c r="AA749" s="551"/>
      <c r="AB749" s="550"/>
      <c r="AC749" s="551"/>
      <c r="AD749" s="550"/>
      <c r="AE749" s="550"/>
      <c r="AF749" s="550"/>
      <c r="AG749" s="550"/>
      <c r="AH749" s="563"/>
      <c r="AI749" s="564"/>
      <c r="AJ749" s="563"/>
      <c r="AK749" s="564"/>
      <c r="AL749" s="550"/>
      <c r="AM749" s="550"/>
      <c r="AN749" s="550"/>
      <c r="AO749" s="442"/>
      <c r="AP749" s="565"/>
      <c r="AQ749" s="565"/>
    </row>
    <row r="750" spans="1:43" s="337" customFormat="1" ht="24" customHeight="1" x14ac:dyDescent="0.2">
      <c r="A750" s="324"/>
      <c r="B750" s="324"/>
      <c r="C750" s="324"/>
      <c r="D750" s="324"/>
      <c r="E750" s="325"/>
      <c r="F750" s="326"/>
      <c r="G750" s="326"/>
      <c r="H750" s="326"/>
      <c r="I750" s="326"/>
      <c r="J750" s="326"/>
      <c r="K750" s="326"/>
      <c r="L750" s="326"/>
      <c r="M750" s="326"/>
      <c r="N750" s="326"/>
      <c r="O750" s="329"/>
      <c r="P750" s="550"/>
      <c r="Q750" s="550"/>
      <c r="R750" s="550"/>
      <c r="S750" s="550"/>
      <c r="T750" s="550"/>
      <c r="U750" s="550"/>
      <c r="V750" s="550"/>
      <c r="W750" s="550"/>
      <c r="X750" s="550"/>
      <c r="Y750" s="551"/>
      <c r="Z750" s="550"/>
      <c r="AA750" s="551"/>
      <c r="AB750" s="550"/>
      <c r="AC750" s="551"/>
      <c r="AD750" s="550"/>
      <c r="AE750" s="550"/>
      <c r="AF750" s="550"/>
      <c r="AG750" s="550"/>
      <c r="AH750" s="563"/>
      <c r="AI750" s="564"/>
      <c r="AJ750" s="563"/>
      <c r="AK750" s="564"/>
      <c r="AL750" s="550"/>
      <c r="AM750" s="550"/>
      <c r="AN750" s="550"/>
      <c r="AO750" s="442"/>
      <c r="AP750" s="565"/>
      <c r="AQ750" s="565"/>
    </row>
    <row r="751" spans="1:43" s="1" customFormat="1" ht="22.5" customHeight="1" x14ac:dyDescent="0.2">
      <c r="E751" s="304"/>
      <c r="F751" s="305"/>
      <c r="G751" s="305"/>
      <c r="H751" s="305"/>
      <c r="I751" s="305"/>
      <c r="J751" s="305"/>
      <c r="K751" s="305"/>
      <c r="L751" s="305"/>
      <c r="M751" s="305"/>
      <c r="N751" s="305"/>
      <c r="O751" s="306"/>
      <c r="P751" s="345" t="s">
        <v>460</v>
      </c>
      <c r="Q751" s="346"/>
      <c r="R751" s="346"/>
      <c r="S751" s="346"/>
      <c r="T751" s="346"/>
      <c r="U751" s="346"/>
      <c r="V751" s="1012" t="str">
        <f>B760</f>
        <v>นาง</v>
      </c>
      <c r="W751" s="1012"/>
      <c r="X751" s="1013" t="str">
        <f>C760</f>
        <v>พรทิพย์</v>
      </c>
      <c r="Y751" s="1013"/>
      <c r="Z751" s="1013" t="str">
        <f>D760</f>
        <v>แต้วจอหอ</v>
      </c>
      <c r="AA751" s="1013"/>
      <c r="AB751" s="1013"/>
      <c r="AC751" s="1014"/>
      <c r="AD751" s="345" t="s">
        <v>461</v>
      </c>
      <c r="AE751" s="730"/>
      <c r="AF751" s="346"/>
      <c r="AG751" s="745" t="str">
        <f>B760</f>
        <v>นาง</v>
      </c>
      <c r="AH751" s="731" t="str">
        <f>C760</f>
        <v>พรทิพย์</v>
      </c>
      <c r="AI751" s="346"/>
      <c r="AJ751" s="346" t="str">
        <f>D760</f>
        <v>แต้วจอหอ</v>
      </c>
      <c r="AK751" s="346"/>
      <c r="AL751" s="346"/>
      <c r="AM751" s="346"/>
      <c r="AN751" s="347"/>
      <c r="AO751" s="753"/>
      <c r="AP751" s="308"/>
      <c r="AQ751" s="308"/>
    </row>
    <row r="752" spans="1:43" s="1" customFormat="1" ht="22.5" customHeight="1" x14ac:dyDescent="0.2">
      <c r="E752" s="304"/>
      <c r="F752" s="305"/>
      <c r="G752" s="305"/>
      <c r="H752" s="305"/>
      <c r="I752" s="305"/>
      <c r="J752" s="305"/>
      <c r="K752" s="305"/>
      <c r="L752" s="305"/>
      <c r="M752" s="305"/>
      <c r="N752" s="305"/>
      <c r="O752" s="306"/>
      <c r="P752" s="307" t="s">
        <v>462</v>
      </c>
      <c r="Q752" s="308"/>
      <c r="R752" s="308"/>
      <c r="S752" s="1007" t="str">
        <f>E760</f>
        <v xml:space="preserve">8/1 </v>
      </c>
      <c r="T752" s="1008"/>
      <c r="U752" s="310" t="str">
        <f>F760</f>
        <v>หมู่ที่</v>
      </c>
      <c r="V752" s="1009">
        <f>G760</f>
        <v>10</v>
      </c>
      <c r="W752" s="1009"/>
      <c r="X752" s="308"/>
      <c r="Y752" s="311"/>
      <c r="Z752" s="312" t="str">
        <f>H760</f>
        <v>ถนน</v>
      </c>
      <c r="AA752" s="313"/>
      <c r="AB752" s="308"/>
      <c r="AC752" s="309"/>
      <c r="AD752" s="307" t="s">
        <v>462</v>
      </c>
      <c r="AE752" s="728"/>
      <c r="AF752" s="728"/>
      <c r="AG752" s="314" t="str">
        <f>E760</f>
        <v xml:space="preserve">8/1 </v>
      </c>
      <c r="AH752" s="308"/>
      <c r="AI752" s="315" t="str">
        <f>F760</f>
        <v>หมู่ที่</v>
      </c>
      <c r="AJ752" s="727">
        <f>G760</f>
        <v>10</v>
      </c>
      <c r="AK752" s="308"/>
      <c r="AL752" s="315" t="str">
        <f>H760</f>
        <v>ถนน</v>
      </c>
      <c r="AM752" s="308"/>
      <c r="AN752" s="309"/>
      <c r="AO752" s="753"/>
      <c r="AP752" s="308"/>
      <c r="AQ752" s="308"/>
    </row>
    <row r="753" spans="1:43" s="1" customFormat="1" ht="22.5" customHeight="1" x14ac:dyDescent="0.2">
      <c r="E753" s="304"/>
      <c r="F753" s="305"/>
      <c r="G753" s="305"/>
      <c r="H753" s="305"/>
      <c r="I753" s="305"/>
      <c r="J753" s="305"/>
      <c r="K753" s="305"/>
      <c r="L753" s="305"/>
      <c r="M753" s="305"/>
      <c r="N753" s="305"/>
      <c r="O753" s="306"/>
      <c r="P753" s="307" t="s">
        <v>463</v>
      </c>
      <c r="Q753" s="308"/>
      <c r="R753" s="308"/>
      <c r="S753" s="308"/>
      <c r="T753" s="308"/>
      <c r="U753" s="1009" t="str">
        <f>I760</f>
        <v>ตำบลตะขบ</v>
      </c>
      <c r="V753" s="993"/>
      <c r="W753" s="993"/>
      <c r="X753" s="993"/>
      <c r="Y753" s="312"/>
      <c r="Z753" s="315" t="str">
        <f>J760</f>
        <v>อำเภอปักธงชัย</v>
      </c>
      <c r="AA753" s="313"/>
      <c r="AB753" s="308"/>
      <c r="AC753" s="308"/>
      <c r="AD753" s="307" t="s">
        <v>463</v>
      </c>
      <c r="AE753" s="728"/>
      <c r="AF753" s="308"/>
      <c r="AG753" s="308"/>
      <c r="AH753" s="308"/>
      <c r="AI753" s="315" t="str">
        <f>I760</f>
        <v>ตำบลตะขบ</v>
      </c>
      <c r="AJ753" s="308"/>
      <c r="AK753" s="308"/>
      <c r="AL753" s="315" t="str">
        <f>J760</f>
        <v>อำเภอปักธงชัย</v>
      </c>
      <c r="AM753" s="308"/>
      <c r="AN753" s="309"/>
      <c r="AO753" s="753"/>
      <c r="AP753" s="308"/>
      <c r="AQ753" s="308"/>
    </row>
    <row r="754" spans="1:43" s="1" customFormat="1" ht="22.5" customHeight="1" x14ac:dyDescent="0.2">
      <c r="E754" s="304"/>
      <c r="F754" s="305"/>
      <c r="G754" s="305"/>
      <c r="H754" s="305"/>
      <c r="I754" s="305"/>
      <c r="J754" s="305"/>
      <c r="K754" s="305"/>
      <c r="L754" s="305"/>
      <c r="M754" s="305"/>
      <c r="N754" s="305"/>
      <c r="O754" s="306"/>
      <c r="P754" s="316" t="str">
        <f>K760</f>
        <v>จังหวัดนครราชสีมา</v>
      </c>
      <c r="Q754" s="317"/>
      <c r="R754" s="317"/>
      <c r="S754" s="317"/>
      <c r="T754" s="317"/>
      <c r="U754" s="317" t="s">
        <v>464</v>
      </c>
      <c r="V754" s="317"/>
      <c r="W754" s="317"/>
      <c r="X754" s="317"/>
      <c r="Y754" s="318"/>
      <c r="Z754" s="317"/>
      <c r="AA754" s="319"/>
      <c r="AB754" s="317"/>
      <c r="AC754" s="317"/>
      <c r="AD754" s="316" t="str">
        <f>K760</f>
        <v>จังหวัดนครราชสีมา</v>
      </c>
      <c r="AE754" s="744"/>
      <c r="AF754" s="317"/>
      <c r="AG754" s="317"/>
      <c r="AH754" s="317"/>
      <c r="AI754" s="317" t="s">
        <v>464</v>
      </c>
      <c r="AJ754" s="317"/>
      <c r="AK754" s="317"/>
      <c r="AL754" s="317"/>
      <c r="AM754" s="317"/>
      <c r="AN754" s="320"/>
      <c r="AO754" s="753"/>
      <c r="AP754" s="317"/>
      <c r="AQ754" s="317"/>
    </row>
    <row r="755" spans="1:43" s="323" customFormat="1" ht="22.5" customHeight="1" x14ac:dyDescent="0.2">
      <c r="A755" s="753"/>
      <c r="B755" s="753"/>
      <c r="C755" s="753"/>
      <c r="D755" s="753"/>
      <c r="E755" s="9"/>
      <c r="F755" s="321"/>
      <c r="G755" s="321"/>
      <c r="H755" s="321"/>
      <c r="I755" s="321"/>
      <c r="J755" s="321"/>
      <c r="K755" s="321"/>
      <c r="L755" s="321"/>
      <c r="M755" s="321"/>
      <c r="N755" s="321"/>
      <c r="O755" s="306"/>
      <c r="P755" s="1004" t="s">
        <v>5</v>
      </c>
      <c r="Q755" s="1005"/>
      <c r="R755" s="1005"/>
      <c r="S755" s="1005"/>
      <c r="T755" s="1005"/>
      <c r="U755" s="1005"/>
      <c r="V755" s="1005"/>
      <c r="W755" s="1005"/>
      <c r="X755" s="1005"/>
      <c r="Y755" s="1005"/>
      <c r="Z755" s="1005"/>
      <c r="AA755" s="1005"/>
      <c r="AB755" s="1005"/>
      <c r="AC755" s="1006"/>
      <c r="AD755" s="1004" t="s">
        <v>6</v>
      </c>
      <c r="AE755" s="1005"/>
      <c r="AF755" s="1005"/>
      <c r="AG755" s="1005"/>
      <c r="AH755" s="1005"/>
      <c r="AI755" s="1005"/>
      <c r="AJ755" s="1005"/>
      <c r="AK755" s="1005"/>
      <c r="AL755" s="1005"/>
      <c r="AM755" s="1005"/>
      <c r="AN755" s="1006"/>
      <c r="AO755" s="429"/>
    </row>
    <row r="756" spans="1:43" s="323" customFormat="1" ht="24.75" customHeight="1" x14ac:dyDescent="0.2">
      <c r="A756" s="753"/>
      <c r="B756" s="753"/>
      <c r="C756" s="753"/>
      <c r="D756" s="753"/>
      <c r="E756" s="9"/>
      <c r="F756" s="321"/>
      <c r="G756" s="321"/>
      <c r="H756" s="321"/>
      <c r="I756" s="321"/>
      <c r="J756" s="321"/>
      <c r="K756" s="321"/>
      <c r="L756" s="321"/>
      <c r="M756" s="321"/>
      <c r="N756" s="321"/>
      <c r="O756" s="306"/>
      <c r="P756" s="995" t="s">
        <v>7</v>
      </c>
      <c r="Q756" s="995" t="s">
        <v>8</v>
      </c>
      <c r="R756" s="995" t="s">
        <v>9</v>
      </c>
      <c r="S756" s="1010" t="s">
        <v>10</v>
      </c>
      <c r="T756" s="1011"/>
      <c r="U756" s="995" t="s">
        <v>11</v>
      </c>
      <c r="V756" s="1004" t="s">
        <v>12</v>
      </c>
      <c r="W756" s="1005"/>
      <c r="X756" s="1006"/>
      <c r="Y756" s="1004" t="s">
        <v>13</v>
      </c>
      <c r="Z756" s="1005"/>
      <c r="AA756" s="1005"/>
      <c r="AB756" s="1005"/>
      <c r="AC756" s="1006"/>
      <c r="AD756" s="995" t="s">
        <v>7</v>
      </c>
      <c r="AE756" s="995" t="s">
        <v>14</v>
      </c>
      <c r="AF756" s="995" t="s">
        <v>15</v>
      </c>
      <c r="AG756" s="995" t="s">
        <v>16</v>
      </c>
      <c r="AH756" s="1021" t="s">
        <v>17</v>
      </c>
      <c r="AI756" s="1004" t="s">
        <v>18</v>
      </c>
      <c r="AJ756" s="1005"/>
      <c r="AK756" s="1005"/>
      <c r="AL756" s="1006"/>
      <c r="AM756" s="995" t="s">
        <v>19</v>
      </c>
      <c r="AN756" s="995" t="s">
        <v>20</v>
      </c>
      <c r="AO756" s="429"/>
      <c r="AP756" s="995" t="s">
        <v>19</v>
      </c>
      <c r="AQ756" s="995" t="s">
        <v>19</v>
      </c>
    </row>
    <row r="757" spans="1:43" s="323" customFormat="1" ht="24.75" customHeight="1" x14ac:dyDescent="0.2">
      <c r="A757" s="753"/>
      <c r="B757" s="753"/>
      <c r="C757" s="753"/>
      <c r="D757" s="753"/>
      <c r="E757" s="9"/>
      <c r="F757" s="321"/>
      <c r="G757" s="321"/>
      <c r="H757" s="321"/>
      <c r="I757" s="321"/>
      <c r="J757" s="321"/>
      <c r="K757" s="321"/>
      <c r="L757" s="321"/>
      <c r="M757" s="321"/>
      <c r="N757" s="321"/>
      <c r="O757" s="306"/>
      <c r="P757" s="996"/>
      <c r="Q757" s="996"/>
      <c r="R757" s="996"/>
      <c r="S757" s="995" t="s">
        <v>21</v>
      </c>
      <c r="T757" s="995" t="s">
        <v>22</v>
      </c>
      <c r="U757" s="996"/>
      <c r="V757" s="1015" t="s">
        <v>23</v>
      </c>
      <c r="W757" s="1015" t="s">
        <v>24</v>
      </c>
      <c r="X757" s="1015" t="s">
        <v>25</v>
      </c>
      <c r="Y757" s="1018" t="s">
        <v>26</v>
      </c>
      <c r="Z757" s="995" t="s">
        <v>27</v>
      </c>
      <c r="AA757" s="995" t="s">
        <v>28</v>
      </c>
      <c r="AB757" s="995" t="s">
        <v>29</v>
      </c>
      <c r="AC757" s="995" t="s">
        <v>30</v>
      </c>
      <c r="AD757" s="996"/>
      <c r="AE757" s="996"/>
      <c r="AF757" s="996"/>
      <c r="AG757" s="996"/>
      <c r="AH757" s="1022"/>
      <c r="AI757" s="995" t="s">
        <v>31</v>
      </c>
      <c r="AJ757" s="998" t="s">
        <v>27</v>
      </c>
      <c r="AK757" s="1001" t="s">
        <v>28</v>
      </c>
      <c r="AL757" s="995" t="s">
        <v>29</v>
      </c>
      <c r="AM757" s="996"/>
      <c r="AN757" s="996"/>
      <c r="AO757" s="429"/>
      <c r="AP757" s="996"/>
      <c r="AQ757" s="996"/>
    </row>
    <row r="758" spans="1:43" s="323" customFormat="1" ht="48.75" customHeight="1" x14ac:dyDescent="0.2">
      <c r="A758" s="753"/>
      <c r="B758" s="753"/>
      <c r="C758" s="753"/>
      <c r="D758" s="753"/>
      <c r="E758" s="9"/>
      <c r="F758" s="321"/>
      <c r="G758" s="321"/>
      <c r="H758" s="321"/>
      <c r="I758" s="321"/>
      <c r="J758" s="321"/>
      <c r="K758" s="321"/>
      <c r="L758" s="321"/>
      <c r="M758" s="321"/>
      <c r="N758" s="321"/>
      <c r="O758" s="306"/>
      <c r="P758" s="996"/>
      <c r="Q758" s="996"/>
      <c r="R758" s="996"/>
      <c r="S758" s="996"/>
      <c r="T758" s="996"/>
      <c r="U758" s="996"/>
      <c r="V758" s="1016"/>
      <c r="W758" s="1016"/>
      <c r="X758" s="1016"/>
      <c r="Y758" s="1019"/>
      <c r="Z758" s="996"/>
      <c r="AA758" s="996"/>
      <c r="AB758" s="996"/>
      <c r="AC758" s="996"/>
      <c r="AD758" s="996"/>
      <c r="AE758" s="996"/>
      <c r="AF758" s="996"/>
      <c r="AG758" s="996"/>
      <c r="AH758" s="1022"/>
      <c r="AI758" s="996"/>
      <c r="AJ758" s="999"/>
      <c r="AK758" s="1002"/>
      <c r="AL758" s="996"/>
      <c r="AM758" s="996"/>
      <c r="AN758" s="996"/>
      <c r="AO758" s="430" t="s">
        <v>630</v>
      </c>
      <c r="AP758" s="996"/>
      <c r="AQ758" s="996"/>
    </row>
    <row r="759" spans="1:43" s="323" customFormat="1" ht="37.5" customHeight="1" x14ac:dyDescent="0.2">
      <c r="A759" s="753" t="s">
        <v>465</v>
      </c>
      <c r="B759" s="306" t="s">
        <v>466</v>
      </c>
      <c r="C759" s="749" t="s">
        <v>467</v>
      </c>
      <c r="D759" s="749" t="s">
        <v>468</v>
      </c>
      <c r="E759" s="749" t="s">
        <v>469</v>
      </c>
      <c r="F759" s="749"/>
      <c r="G759" s="749" t="s">
        <v>470</v>
      </c>
      <c r="H759" s="749" t="s">
        <v>471</v>
      </c>
      <c r="I759" s="749" t="s">
        <v>472</v>
      </c>
      <c r="J759" s="749" t="s">
        <v>473</v>
      </c>
      <c r="K759" s="749" t="s">
        <v>474</v>
      </c>
      <c r="L759" s="520" t="s">
        <v>475</v>
      </c>
      <c r="M759" s="9" t="s">
        <v>476</v>
      </c>
      <c r="N759" s="9" t="s">
        <v>477</v>
      </c>
      <c r="O759" s="306" t="s">
        <v>478</v>
      </c>
      <c r="P759" s="997"/>
      <c r="Q759" s="997"/>
      <c r="R759" s="997"/>
      <c r="S759" s="997"/>
      <c r="T759" s="997"/>
      <c r="U759" s="997"/>
      <c r="V759" s="1017"/>
      <c r="W759" s="1017"/>
      <c r="X759" s="1017"/>
      <c r="Y759" s="1020"/>
      <c r="Z759" s="997"/>
      <c r="AA759" s="997"/>
      <c r="AB759" s="997"/>
      <c r="AC759" s="997"/>
      <c r="AD759" s="997"/>
      <c r="AE759" s="997"/>
      <c r="AF759" s="997"/>
      <c r="AG759" s="997"/>
      <c r="AH759" s="1023"/>
      <c r="AI759" s="997"/>
      <c r="AJ759" s="1000"/>
      <c r="AK759" s="1003"/>
      <c r="AL759" s="997"/>
      <c r="AM759" s="997"/>
      <c r="AN759" s="997"/>
      <c r="AO759" s="430" t="s">
        <v>631</v>
      </c>
      <c r="AP759" s="997"/>
      <c r="AQ759" s="997"/>
    </row>
    <row r="760" spans="1:43" s="418" customFormat="1" ht="24" customHeight="1" x14ac:dyDescent="0.2">
      <c r="A760" s="324"/>
      <c r="B760" s="324" t="s">
        <v>487</v>
      </c>
      <c r="C760" s="324" t="s">
        <v>646</v>
      </c>
      <c r="D760" s="324" t="s">
        <v>647</v>
      </c>
      <c r="E760" s="325" t="s">
        <v>648</v>
      </c>
      <c r="F760" s="326" t="s">
        <v>482</v>
      </c>
      <c r="G760" s="326">
        <v>10</v>
      </c>
      <c r="H760" s="326" t="s">
        <v>471</v>
      </c>
      <c r="I760" s="305" t="s">
        <v>483</v>
      </c>
      <c r="J760" s="305" t="s">
        <v>484</v>
      </c>
      <c r="K760" s="305" t="s">
        <v>485</v>
      </c>
      <c r="L760" s="304">
        <v>30150</v>
      </c>
      <c r="M760" s="326"/>
      <c r="N760" s="326"/>
      <c r="O760" s="329"/>
      <c r="P760" s="420">
        <v>84</v>
      </c>
      <c r="Q760" s="420" t="s">
        <v>39</v>
      </c>
      <c r="R760" s="420"/>
      <c r="S760" s="420"/>
      <c r="T760" s="420"/>
      <c r="U760" s="420" t="s">
        <v>120</v>
      </c>
      <c r="V760" s="420">
        <v>0</v>
      </c>
      <c r="W760" s="420">
        <v>0</v>
      </c>
      <c r="X760" s="420">
        <v>6.12</v>
      </c>
      <c r="Y760" s="546"/>
      <c r="Z760" s="420"/>
      <c r="AA760" s="546">
        <v>6.12</v>
      </c>
      <c r="AB760" s="420"/>
      <c r="AC760" s="546"/>
      <c r="AD760" s="420"/>
      <c r="AE760" s="420"/>
      <c r="AF760" s="420"/>
      <c r="AG760" s="420"/>
      <c r="AH760" s="549"/>
      <c r="AI760" s="558"/>
      <c r="AJ760" s="549"/>
      <c r="AK760" s="558"/>
      <c r="AL760" s="420"/>
      <c r="AM760" s="420"/>
      <c r="AN760" s="420"/>
      <c r="AO760" s="385"/>
      <c r="AP760" s="385"/>
      <c r="AQ760" s="385"/>
    </row>
    <row r="761" spans="1:43" s="337" customFormat="1" ht="56.25" x14ac:dyDescent="0.2">
      <c r="A761" s="324"/>
      <c r="B761" s="324"/>
      <c r="C761" s="324"/>
      <c r="D761" s="324"/>
      <c r="E761" s="325"/>
      <c r="F761" s="326"/>
      <c r="G761" s="326"/>
      <c r="H761" s="326"/>
      <c r="I761" s="326"/>
      <c r="J761" s="326"/>
      <c r="K761" s="326"/>
      <c r="L761" s="326"/>
      <c r="M761" s="326"/>
      <c r="N761" s="326"/>
      <c r="O761" s="329"/>
      <c r="P761" s="550"/>
      <c r="Q761" s="420"/>
      <c r="R761" s="550"/>
      <c r="S761" s="550"/>
      <c r="T761" s="550"/>
      <c r="U761" s="420"/>
      <c r="V761" s="550"/>
      <c r="W761" s="550"/>
      <c r="X761" s="550"/>
      <c r="Y761" s="551"/>
      <c r="Z761" s="550"/>
      <c r="AA761" s="551"/>
      <c r="AB761" s="550"/>
      <c r="AC761" s="551"/>
      <c r="AD761" s="420">
        <v>1</v>
      </c>
      <c r="AE761" s="420">
        <v>26</v>
      </c>
      <c r="AF761" s="413" t="s">
        <v>55</v>
      </c>
      <c r="AG761" s="420" t="s">
        <v>35</v>
      </c>
      <c r="AH761" s="549">
        <v>24.5</v>
      </c>
      <c r="AI761" s="558"/>
      <c r="AJ761" s="549"/>
      <c r="AK761" s="558">
        <v>24.5</v>
      </c>
      <c r="AL761" s="420"/>
      <c r="AM761" s="420">
        <v>2</v>
      </c>
      <c r="AN761" s="413" t="s">
        <v>53</v>
      </c>
      <c r="AO761" s="385">
        <v>50</v>
      </c>
      <c r="AP761" s="385">
        <v>1</v>
      </c>
      <c r="AQ761" s="385">
        <v>0</v>
      </c>
    </row>
    <row r="762" spans="1:43" s="337" customFormat="1" ht="24" customHeight="1" x14ac:dyDescent="0.2">
      <c r="A762" s="324"/>
      <c r="B762" s="324"/>
      <c r="C762" s="324"/>
      <c r="D762" s="324"/>
      <c r="E762" s="325"/>
      <c r="F762" s="326"/>
      <c r="G762" s="326"/>
      <c r="H762" s="326"/>
      <c r="I762" s="326"/>
      <c r="J762" s="326"/>
      <c r="K762" s="326"/>
      <c r="L762" s="326"/>
      <c r="M762" s="326"/>
      <c r="N762" s="326"/>
      <c r="O762" s="329"/>
      <c r="P762" s="550"/>
      <c r="Q762" s="550"/>
      <c r="R762" s="550"/>
      <c r="S762" s="550"/>
      <c r="T762" s="550"/>
      <c r="U762" s="550"/>
      <c r="V762" s="550"/>
      <c r="W762" s="550"/>
      <c r="X762" s="550"/>
      <c r="Y762" s="551"/>
      <c r="Z762" s="550"/>
      <c r="AA762" s="551"/>
      <c r="AB762" s="550"/>
      <c r="AC762" s="551"/>
      <c r="AD762" s="550"/>
      <c r="AE762" s="550"/>
      <c r="AF762" s="550"/>
      <c r="AG762" s="550"/>
      <c r="AH762" s="563"/>
      <c r="AI762" s="564"/>
      <c r="AJ762" s="563"/>
      <c r="AK762" s="564"/>
      <c r="AL762" s="550"/>
      <c r="AM762" s="550"/>
      <c r="AN762" s="550"/>
      <c r="AO762" s="442"/>
      <c r="AP762" s="565"/>
      <c r="AQ762" s="565"/>
    </row>
    <row r="763" spans="1:43" s="337" customFormat="1" ht="24" customHeight="1" x14ac:dyDescent="0.2">
      <c r="A763" s="324"/>
      <c r="B763" s="324"/>
      <c r="C763" s="324"/>
      <c r="D763" s="324"/>
      <c r="E763" s="325"/>
      <c r="F763" s="326"/>
      <c r="G763" s="326"/>
      <c r="H763" s="326"/>
      <c r="I763" s="326"/>
      <c r="J763" s="326"/>
      <c r="K763" s="326"/>
      <c r="L763" s="326"/>
      <c r="M763" s="326"/>
      <c r="N763" s="326"/>
      <c r="O763" s="329"/>
      <c r="P763" s="550"/>
      <c r="Q763" s="550"/>
      <c r="R763" s="550"/>
      <c r="S763" s="550"/>
      <c r="T763" s="550"/>
      <c r="U763" s="550"/>
      <c r="V763" s="550"/>
      <c r="W763" s="550"/>
      <c r="X763" s="550"/>
      <c r="Y763" s="551"/>
      <c r="Z763" s="550"/>
      <c r="AA763" s="551"/>
      <c r="AB763" s="550"/>
      <c r="AC763" s="551"/>
      <c r="AD763" s="550"/>
      <c r="AE763" s="550"/>
      <c r="AF763" s="550"/>
      <c r="AG763" s="550"/>
      <c r="AH763" s="563"/>
      <c r="AI763" s="564"/>
      <c r="AJ763" s="563"/>
      <c r="AK763" s="564"/>
      <c r="AL763" s="550"/>
      <c r="AM763" s="550"/>
      <c r="AN763" s="550"/>
      <c r="AO763" s="442"/>
      <c r="AP763" s="565"/>
      <c r="AQ763" s="565"/>
    </row>
    <row r="764" spans="1:43" s="337" customFormat="1" ht="24" customHeight="1" x14ac:dyDescent="0.2">
      <c r="A764" s="324"/>
      <c r="B764" s="324"/>
      <c r="C764" s="324"/>
      <c r="D764" s="324"/>
      <c r="E764" s="325"/>
      <c r="F764" s="326"/>
      <c r="G764" s="326"/>
      <c r="H764" s="326"/>
      <c r="I764" s="326"/>
      <c r="J764" s="326"/>
      <c r="K764" s="326"/>
      <c r="L764" s="326"/>
      <c r="M764" s="326"/>
      <c r="N764" s="326"/>
      <c r="O764" s="329"/>
      <c r="P764" s="550"/>
      <c r="Q764" s="550"/>
      <c r="R764" s="550"/>
      <c r="S764" s="550"/>
      <c r="T764" s="550"/>
      <c r="U764" s="550"/>
      <c r="V764" s="550"/>
      <c r="W764" s="550"/>
      <c r="X764" s="550"/>
      <c r="Y764" s="551"/>
      <c r="Z764" s="550"/>
      <c r="AA764" s="551"/>
      <c r="AB764" s="550"/>
      <c r="AC764" s="551"/>
      <c r="AD764" s="550"/>
      <c r="AE764" s="550"/>
      <c r="AF764" s="550"/>
      <c r="AG764" s="550"/>
      <c r="AH764" s="563"/>
      <c r="AI764" s="564"/>
      <c r="AJ764" s="563"/>
      <c r="AK764" s="564"/>
      <c r="AL764" s="550"/>
      <c r="AM764" s="550"/>
      <c r="AN764" s="550"/>
      <c r="AO764" s="442"/>
      <c r="AP764" s="565"/>
      <c r="AQ764" s="565"/>
    </row>
    <row r="765" spans="1:43" s="1" customFormat="1" ht="22.5" customHeight="1" x14ac:dyDescent="0.2">
      <c r="E765" s="304"/>
      <c r="F765" s="305"/>
      <c r="G765" s="305"/>
      <c r="H765" s="305"/>
      <c r="I765" s="305"/>
      <c r="J765" s="305"/>
      <c r="K765" s="305"/>
      <c r="L765" s="305"/>
      <c r="M765" s="305"/>
      <c r="N765" s="305"/>
      <c r="O765" s="306"/>
      <c r="P765" s="345" t="s">
        <v>460</v>
      </c>
      <c r="Q765" s="346"/>
      <c r="R765" s="346"/>
      <c r="S765" s="346"/>
      <c r="T765" s="346"/>
      <c r="U765" s="346"/>
      <c r="V765" s="1012" t="str">
        <f>B774</f>
        <v>นาย</v>
      </c>
      <c r="W765" s="1012"/>
      <c r="X765" s="1013" t="str">
        <f>C774</f>
        <v>นิคม</v>
      </c>
      <c r="Y765" s="1013"/>
      <c r="Z765" s="1013" t="str">
        <f>D774</f>
        <v>วงหาจักร์</v>
      </c>
      <c r="AA765" s="1013"/>
      <c r="AB765" s="1013"/>
      <c r="AC765" s="1014"/>
      <c r="AD765" s="345" t="s">
        <v>461</v>
      </c>
      <c r="AE765" s="730"/>
      <c r="AF765" s="346"/>
      <c r="AG765" s="745" t="str">
        <f>B774</f>
        <v>นาย</v>
      </c>
      <c r="AH765" s="731" t="str">
        <f>C774</f>
        <v>นิคม</v>
      </c>
      <c r="AI765" s="346"/>
      <c r="AJ765" s="346" t="str">
        <f>D774</f>
        <v>วงหาจักร์</v>
      </c>
      <c r="AK765" s="346"/>
      <c r="AL765" s="346"/>
      <c r="AM765" s="346"/>
      <c r="AN765" s="347"/>
      <c r="AO765" s="753"/>
      <c r="AP765" s="308"/>
      <c r="AQ765" s="308"/>
    </row>
    <row r="766" spans="1:43" s="1" customFormat="1" ht="22.5" customHeight="1" x14ac:dyDescent="0.2">
      <c r="E766" s="304"/>
      <c r="F766" s="305"/>
      <c r="G766" s="305"/>
      <c r="H766" s="305"/>
      <c r="I766" s="305"/>
      <c r="J766" s="305"/>
      <c r="K766" s="305"/>
      <c r="L766" s="305"/>
      <c r="M766" s="305"/>
      <c r="N766" s="305"/>
      <c r="O766" s="306"/>
      <c r="P766" s="307" t="s">
        <v>462</v>
      </c>
      <c r="Q766" s="308"/>
      <c r="R766" s="308"/>
      <c r="S766" s="1007" t="str">
        <f>E774</f>
        <v xml:space="preserve">114 </v>
      </c>
      <c r="T766" s="1008"/>
      <c r="U766" s="310" t="str">
        <f>F774</f>
        <v>หมู่ที่</v>
      </c>
      <c r="V766" s="1009">
        <f>G774</f>
        <v>10</v>
      </c>
      <c r="W766" s="1009"/>
      <c r="X766" s="308"/>
      <c r="Y766" s="311"/>
      <c r="Z766" s="312" t="str">
        <f>H774</f>
        <v>ถนน</v>
      </c>
      <c r="AA766" s="313"/>
      <c r="AB766" s="308"/>
      <c r="AC766" s="309"/>
      <c r="AD766" s="307" t="s">
        <v>462</v>
      </c>
      <c r="AE766" s="728"/>
      <c r="AF766" s="728"/>
      <c r="AG766" s="314" t="str">
        <f>E774</f>
        <v xml:space="preserve">114 </v>
      </c>
      <c r="AH766" s="308"/>
      <c r="AI766" s="315" t="str">
        <f>F774</f>
        <v>หมู่ที่</v>
      </c>
      <c r="AJ766" s="727">
        <f>G774</f>
        <v>10</v>
      </c>
      <c r="AK766" s="308"/>
      <c r="AL766" s="315" t="str">
        <f>H774</f>
        <v>ถนน</v>
      </c>
      <c r="AM766" s="308"/>
      <c r="AN766" s="309"/>
      <c r="AO766" s="753"/>
      <c r="AP766" s="308"/>
      <c r="AQ766" s="308"/>
    </row>
    <row r="767" spans="1:43" s="1" customFormat="1" ht="22.5" customHeight="1" x14ac:dyDescent="0.2">
      <c r="E767" s="304"/>
      <c r="F767" s="305"/>
      <c r="G767" s="305"/>
      <c r="H767" s="305"/>
      <c r="I767" s="305"/>
      <c r="J767" s="305"/>
      <c r="K767" s="305"/>
      <c r="L767" s="305"/>
      <c r="M767" s="305"/>
      <c r="N767" s="305"/>
      <c r="O767" s="306"/>
      <c r="P767" s="307" t="s">
        <v>463</v>
      </c>
      <c r="Q767" s="308"/>
      <c r="R767" s="308"/>
      <c r="S767" s="308"/>
      <c r="T767" s="308"/>
      <c r="U767" s="1009" t="str">
        <f>I774</f>
        <v>ตำบลตะขบ</v>
      </c>
      <c r="V767" s="993"/>
      <c r="W767" s="993"/>
      <c r="X767" s="993"/>
      <c r="Y767" s="312"/>
      <c r="Z767" s="315" t="str">
        <f>J774</f>
        <v>อำเภอปักธงชัย</v>
      </c>
      <c r="AA767" s="313"/>
      <c r="AB767" s="308"/>
      <c r="AC767" s="308"/>
      <c r="AD767" s="307" t="s">
        <v>463</v>
      </c>
      <c r="AE767" s="728"/>
      <c r="AF767" s="308"/>
      <c r="AG767" s="308"/>
      <c r="AH767" s="308"/>
      <c r="AI767" s="315" t="str">
        <f>I774</f>
        <v>ตำบลตะขบ</v>
      </c>
      <c r="AJ767" s="308"/>
      <c r="AK767" s="308"/>
      <c r="AL767" s="315" t="str">
        <f>J774</f>
        <v>อำเภอปักธงชัย</v>
      </c>
      <c r="AM767" s="308"/>
      <c r="AN767" s="309"/>
      <c r="AO767" s="753"/>
      <c r="AP767" s="308"/>
      <c r="AQ767" s="308"/>
    </row>
    <row r="768" spans="1:43" s="1" customFormat="1" ht="22.5" customHeight="1" x14ac:dyDescent="0.2">
      <c r="E768" s="304"/>
      <c r="F768" s="305"/>
      <c r="G768" s="305"/>
      <c r="H768" s="305"/>
      <c r="I768" s="305"/>
      <c r="J768" s="305"/>
      <c r="K768" s="305"/>
      <c r="L768" s="305"/>
      <c r="M768" s="305"/>
      <c r="N768" s="305"/>
      <c r="O768" s="306"/>
      <c r="P768" s="316" t="str">
        <f>K774</f>
        <v>จังหวัดนครราชสีมา</v>
      </c>
      <c r="Q768" s="317"/>
      <c r="R768" s="317"/>
      <c r="S768" s="317"/>
      <c r="T768" s="317"/>
      <c r="U768" s="317" t="s">
        <v>464</v>
      </c>
      <c r="V768" s="317"/>
      <c r="W768" s="317"/>
      <c r="X768" s="317"/>
      <c r="Y768" s="318"/>
      <c r="Z768" s="317"/>
      <c r="AA768" s="319"/>
      <c r="AB768" s="317"/>
      <c r="AC768" s="317"/>
      <c r="AD768" s="316" t="str">
        <f>K774</f>
        <v>จังหวัดนครราชสีมา</v>
      </c>
      <c r="AE768" s="744"/>
      <c r="AF768" s="317"/>
      <c r="AG768" s="317"/>
      <c r="AH768" s="317"/>
      <c r="AI768" s="317" t="s">
        <v>464</v>
      </c>
      <c r="AJ768" s="317"/>
      <c r="AK768" s="317"/>
      <c r="AL768" s="317"/>
      <c r="AM768" s="317"/>
      <c r="AN768" s="320"/>
      <c r="AO768" s="753"/>
      <c r="AP768" s="317"/>
      <c r="AQ768" s="317"/>
    </row>
    <row r="769" spans="1:43" s="323" customFormat="1" ht="22.5" customHeight="1" x14ac:dyDescent="0.2">
      <c r="A769" s="753"/>
      <c r="B769" s="753"/>
      <c r="C769" s="753"/>
      <c r="D769" s="753"/>
      <c r="E769" s="9"/>
      <c r="F769" s="321"/>
      <c r="G769" s="321"/>
      <c r="H769" s="321"/>
      <c r="I769" s="321"/>
      <c r="J769" s="321"/>
      <c r="K769" s="321"/>
      <c r="L769" s="321"/>
      <c r="M769" s="321"/>
      <c r="N769" s="321"/>
      <c r="O769" s="306"/>
      <c r="P769" s="1004" t="s">
        <v>5</v>
      </c>
      <c r="Q769" s="1005"/>
      <c r="R769" s="1005"/>
      <c r="S769" s="1005"/>
      <c r="T769" s="1005"/>
      <c r="U769" s="1005"/>
      <c r="V769" s="1005"/>
      <c r="W769" s="1005"/>
      <c r="X769" s="1005"/>
      <c r="Y769" s="1005"/>
      <c r="Z769" s="1005"/>
      <c r="AA769" s="1005"/>
      <c r="AB769" s="1005"/>
      <c r="AC769" s="1006"/>
      <c r="AD769" s="1004" t="s">
        <v>6</v>
      </c>
      <c r="AE769" s="1005"/>
      <c r="AF769" s="1005"/>
      <c r="AG769" s="1005"/>
      <c r="AH769" s="1005"/>
      <c r="AI769" s="1005"/>
      <c r="AJ769" s="1005"/>
      <c r="AK769" s="1005"/>
      <c r="AL769" s="1005"/>
      <c r="AM769" s="1005"/>
      <c r="AN769" s="1006"/>
      <c r="AO769" s="429"/>
    </row>
    <row r="770" spans="1:43" s="323" customFormat="1" ht="24.75" customHeight="1" x14ac:dyDescent="0.2">
      <c r="A770" s="753"/>
      <c r="B770" s="753"/>
      <c r="C770" s="753"/>
      <c r="D770" s="753"/>
      <c r="E770" s="9"/>
      <c r="F770" s="321"/>
      <c r="G770" s="321"/>
      <c r="H770" s="321"/>
      <c r="I770" s="321"/>
      <c r="J770" s="321"/>
      <c r="K770" s="321"/>
      <c r="L770" s="321"/>
      <c r="M770" s="321"/>
      <c r="N770" s="321"/>
      <c r="O770" s="306"/>
      <c r="P770" s="995" t="s">
        <v>7</v>
      </c>
      <c r="Q770" s="995" t="s">
        <v>8</v>
      </c>
      <c r="R770" s="995" t="s">
        <v>9</v>
      </c>
      <c r="S770" s="1010" t="s">
        <v>10</v>
      </c>
      <c r="T770" s="1011"/>
      <c r="U770" s="995" t="s">
        <v>11</v>
      </c>
      <c r="V770" s="1004" t="s">
        <v>12</v>
      </c>
      <c r="W770" s="1005"/>
      <c r="X770" s="1006"/>
      <c r="Y770" s="1004" t="s">
        <v>13</v>
      </c>
      <c r="Z770" s="1005"/>
      <c r="AA770" s="1005"/>
      <c r="AB770" s="1005"/>
      <c r="AC770" s="1006"/>
      <c r="AD770" s="995" t="s">
        <v>7</v>
      </c>
      <c r="AE770" s="995" t="s">
        <v>14</v>
      </c>
      <c r="AF770" s="995" t="s">
        <v>15</v>
      </c>
      <c r="AG770" s="995" t="s">
        <v>16</v>
      </c>
      <c r="AH770" s="1021" t="s">
        <v>17</v>
      </c>
      <c r="AI770" s="1004" t="s">
        <v>18</v>
      </c>
      <c r="AJ770" s="1005"/>
      <c r="AK770" s="1005"/>
      <c r="AL770" s="1006"/>
      <c r="AM770" s="995" t="s">
        <v>19</v>
      </c>
      <c r="AN770" s="995" t="s">
        <v>20</v>
      </c>
      <c r="AO770" s="429"/>
      <c r="AP770" s="995" t="s">
        <v>19</v>
      </c>
      <c r="AQ770" s="995" t="s">
        <v>19</v>
      </c>
    </row>
    <row r="771" spans="1:43" s="323" customFormat="1" ht="24.75" customHeight="1" x14ac:dyDescent="0.2">
      <c r="A771" s="753"/>
      <c r="B771" s="753"/>
      <c r="C771" s="753"/>
      <c r="D771" s="753"/>
      <c r="E771" s="9"/>
      <c r="F771" s="321"/>
      <c r="G771" s="321"/>
      <c r="H771" s="321"/>
      <c r="I771" s="321"/>
      <c r="J771" s="321"/>
      <c r="K771" s="321"/>
      <c r="L771" s="321"/>
      <c r="M771" s="321"/>
      <c r="N771" s="321"/>
      <c r="O771" s="306"/>
      <c r="P771" s="996"/>
      <c r="Q771" s="996"/>
      <c r="R771" s="996"/>
      <c r="S771" s="995" t="s">
        <v>21</v>
      </c>
      <c r="T771" s="995" t="s">
        <v>22</v>
      </c>
      <c r="U771" s="996"/>
      <c r="V771" s="1015" t="s">
        <v>23</v>
      </c>
      <c r="W771" s="1015" t="s">
        <v>24</v>
      </c>
      <c r="X771" s="1015" t="s">
        <v>25</v>
      </c>
      <c r="Y771" s="1018" t="s">
        <v>26</v>
      </c>
      <c r="Z771" s="995" t="s">
        <v>27</v>
      </c>
      <c r="AA771" s="995" t="s">
        <v>28</v>
      </c>
      <c r="AB771" s="995" t="s">
        <v>29</v>
      </c>
      <c r="AC771" s="995" t="s">
        <v>30</v>
      </c>
      <c r="AD771" s="996"/>
      <c r="AE771" s="996"/>
      <c r="AF771" s="996"/>
      <c r="AG771" s="996"/>
      <c r="AH771" s="1022"/>
      <c r="AI771" s="995" t="s">
        <v>31</v>
      </c>
      <c r="AJ771" s="998" t="s">
        <v>27</v>
      </c>
      <c r="AK771" s="1001" t="s">
        <v>28</v>
      </c>
      <c r="AL771" s="995" t="s">
        <v>29</v>
      </c>
      <c r="AM771" s="996"/>
      <c r="AN771" s="996"/>
      <c r="AO771" s="429"/>
      <c r="AP771" s="996"/>
      <c r="AQ771" s="996"/>
    </row>
    <row r="772" spans="1:43" s="323" customFormat="1" ht="48.75" customHeight="1" x14ac:dyDescent="0.2">
      <c r="A772" s="753"/>
      <c r="B772" s="753"/>
      <c r="C772" s="753"/>
      <c r="D772" s="753"/>
      <c r="E772" s="9"/>
      <c r="F772" s="321"/>
      <c r="G772" s="321"/>
      <c r="H772" s="321"/>
      <c r="I772" s="321"/>
      <c r="J772" s="321"/>
      <c r="K772" s="321"/>
      <c r="L772" s="321"/>
      <c r="M772" s="321"/>
      <c r="N772" s="321"/>
      <c r="O772" s="306"/>
      <c r="P772" s="996"/>
      <c r="Q772" s="996"/>
      <c r="R772" s="996"/>
      <c r="S772" s="996"/>
      <c r="T772" s="996"/>
      <c r="U772" s="996"/>
      <c r="V772" s="1016"/>
      <c r="W772" s="1016"/>
      <c r="X772" s="1016"/>
      <c r="Y772" s="1019"/>
      <c r="Z772" s="996"/>
      <c r="AA772" s="996"/>
      <c r="AB772" s="996"/>
      <c r="AC772" s="996"/>
      <c r="AD772" s="996"/>
      <c r="AE772" s="996"/>
      <c r="AF772" s="996"/>
      <c r="AG772" s="996"/>
      <c r="AH772" s="1022"/>
      <c r="AI772" s="996"/>
      <c r="AJ772" s="999"/>
      <c r="AK772" s="1002"/>
      <c r="AL772" s="996"/>
      <c r="AM772" s="996"/>
      <c r="AN772" s="996"/>
      <c r="AO772" s="430" t="s">
        <v>630</v>
      </c>
      <c r="AP772" s="996"/>
      <c r="AQ772" s="996"/>
    </row>
    <row r="773" spans="1:43" s="323" customFormat="1" ht="38.25" customHeight="1" x14ac:dyDescent="0.2">
      <c r="A773" s="753" t="s">
        <v>465</v>
      </c>
      <c r="B773" s="306" t="s">
        <v>466</v>
      </c>
      <c r="C773" s="749" t="s">
        <v>467</v>
      </c>
      <c r="D773" s="749" t="s">
        <v>468</v>
      </c>
      <c r="E773" s="749" t="s">
        <v>469</v>
      </c>
      <c r="F773" s="749"/>
      <c r="G773" s="749" t="s">
        <v>470</v>
      </c>
      <c r="H773" s="749" t="s">
        <v>471</v>
      </c>
      <c r="I773" s="749" t="s">
        <v>472</v>
      </c>
      <c r="J773" s="749" t="s">
        <v>473</v>
      </c>
      <c r="K773" s="749" t="s">
        <v>474</v>
      </c>
      <c r="L773" s="520" t="s">
        <v>475</v>
      </c>
      <c r="M773" s="9" t="s">
        <v>476</v>
      </c>
      <c r="N773" s="9" t="s">
        <v>477</v>
      </c>
      <c r="O773" s="306" t="s">
        <v>478</v>
      </c>
      <c r="P773" s="997"/>
      <c r="Q773" s="997"/>
      <c r="R773" s="997"/>
      <c r="S773" s="997"/>
      <c r="T773" s="997"/>
      <c r="U773" s="997"/>
      <c r="V773" s="1017"/>
      <c r="W773" s="1017"/>
      <c r="X773" s="1017"/>
      <c r="Y773" s="1020"/>
      <c r="Z773" s="997"/>
      <c r="AA773" s="997"/>
      <c r="AB773" s="997"/>
      <c r="AC773" s="997"/>
      <c r="AD773" s="997"/>
      <c r="AE773" s="997"/>
      <c r="AF773" s="997"/>
      <c r="AG773" s="997"/>
      <c r="AH773" s="1023"/>
      <c r="AI773" s="997"/>
      <c r="AJ773" s="1000"/>
      <c r="AK773" s="1003"/>
      <c r="AL773" s="997"/>
      <c r="AM773" s="997"/>
      <c r="AN773" s="997"/>
      <c r="AO773" s="430" t="s">
        <v>631</v>
      </c>
      <c r="AP773" s="997"/>
      <c r="AQ773" s="997"/>
    </row>
    <row r="774" spans="1:43" s="418" customFormat="1" ht="36" customHeight="1" x14ac:dyDescent="0.2">
      <c r="A774" s="324"/>
      <c r="B774" s="324" t="s">
        <v>479</v>
      </c>
      <c r="C774" s="324" t="s">
        <v>649</v>
      </c>
      <c r="D774" s="324" t="s">
        <v>650</v>
      </c>
      <c r="E774" s="325" t="s">
        <v>651</v>
      </c>
      <c r="F774" s="326" t="s">
        <v>482</v>
      </c>
      <c r="G774" s="326">
        <v>10</v>
      </c>
      <c r="H774" s="326" t="s">
        <v>471</v>
      </c>
      <c r="I774" s="305" t="s">
        <v>483</v>
      </c>
      <c r="J774" s="305" t="s">
        <v>484</v>
      </c>
      <c r="K774" s="305" t="s">
        <v>485</v>
      </c>
      <c r="L774" s="304">
        <v>30150</v>
      </c>
      <c r="M774" s="325" t="s">
        <v>652</v>
      </c>
      <c r="N774" s="326"/>
      <c r="O774" s="329"/>
      <c r="P774" s="420">
        <v>85</v>
      </c>
      <c r="Q774" s="413" t="s">
        <v>68</v>
      </c>
      <c r="R774" s="420"/>
      <c r="S774" s="420"/>
      <c r="T774" s="420"/>
      <c r="U774" s="420" t="s">
        <v>120</v>
      </c>
      <c r="V774" s="420">
        <v>0</v>
      </c>
      <c r="W774" s="420">
        <v>0</v>
      </c>
      <c r="X774" s="420">
        <v>4</v>
      </c>
      <c r="Y774" s="546"/>
      <c r="Z774" s="420"/>
      <c r="AA774" s="546">
        <v>4</v>
      </c>
      <c r="AB774" s="420"/>
      <c r="AC774" s="546"/>
      <c r="AD774" s="420"/>
      <c r="AE774" s="420"/>
      <c r="AF774" s="420"/>
      <c r="AG774" s="420"/>
      <c r="AH774" s="549"/>
      <c r="AI774" s="558"/>
      <c r="AJ774" s="549"/>
      <c r="AK774" s="558"/>
      <c r="AL774" s="420"/>
      <c r="AM774" s="420"/>
      <c r="AN774" s="420"/>
      <c r="AO774" s="385"/>
      <c r="AP774" s="385"/>
      <c r="AQ774" s="385"/>
    </row>
    <row r="775" spans="1:43" s="337" customFormat="1" ht="40.5" customHeight="1" x14ac:dyDescent="0.2">
      <c r="A775" s="324"/>
      <c r="B775" s="324"/>
      <c r="C775" s="324"/>
      <c r="D775" s="324"/>
      <c r="E775" s="325"/>
      <c r="F775" s="326"/>
      <c r="G775" s="326"/>
      <c r="H775" s="326"/>
      <c r="I775" s="326"/>
      <c r="J775" s="326"/>
      <c r="K775" s="326"/>
      <c r="L775" s="326"/>
      <c r="M775" s="326"/>
      <c r="N775" s="326"/>
      <c r="O775" s="329"/>
      <c r="P775" s="550"/>
      <c r="Q775" s="550"/>
      <c r="R775" s="550"/>
      <c r="S775" s="550"/>
      <c r="T775" s="550"/>
      <c r="U775" s="550"/>
      <c r="V775" s="550"/>
      <c r="W775" s="550"/>
      <c r="X775" s="550"/>
      <c r="Y775" s="551"/>
      <c r="Z775" s="550"/>
      <c r="AA775" s="551"/>
      <c r="AB775" s="550"/>
      <c r="AC775" s="551"/>
      <c r="AD775" s="550">
        <v>1</v>
      </c>
      <c r="AE775" s="550">
        <v>114</v>
      </c>
      <c r="AF775" s="566" t="s">
        <v>52</v>
      </c>
      <c r="AG775" s="550" t="s">
        <v>35</v>
      </c>
      <c r="AH775" s="563">
        <v>16</v>
      </c>
      <c r="AI775" s="564"/>
      <c r="AJ775" s="563"/>
      <c r="AK775" s="564">
        <v>16</v>
      </c>
      <c r="AL775" s="550"/>
      <c r="AM775" s="550">
        <v>2</v>
      </c>
      <c r="AN775" s="566" t="s">
        <v>53</v>
      </c>
      <c r="AO775" s="442"/>
      <c r="AP775" s="565">
        <v>1</v>
      </c>
      <c r="AQ775" s="565">
        <v>0</v>
      </c>
    </row>
    <row r="776" spans="1:43" s="1" customFormat="1" ht="22.5" customHeight="1" x14ac:dyDescent="0.2">
      <c r="E776" s="304"/>
      <c r="F776" s="305"/>
      <c r="G776" s="305"/>
      <c r="H776" s="305"/>
      <c r="I776" s="305"/>
      <c r="J776" s="305"/>
      <c r="K776" s="305"/>
      <c r="L776" s="305"/>
      <c r="M776" s="305"/>
      <c r="N776" s="305"/>
      <c r="O776" s="306"/>
      <c r="P776" s="345" t="s">
        <v>460</v>
      </c>
      <c r="Q776" s="346"/>
      <c r="R776" s="346"/>
      <c r="S776" s="346"/>
      <c r="T776" s="346"/>
      <c r="U776" s="346"/>
      <c r="V776" s="1012" t="str">
        <f>B785</f>
        <v>นาง</v>
      </c>
      <c r="W776" s="1012"/>
      <c r="X776" s="1013" t="str">
        <f>C785</f>
        <v>ลำดวน</v>
      </c>
      <c r="Y776" s="1013"/>
      <c r="Z776" s="1013" t="str">
        <f>D785</f>
        <v>ฉัตรตะขบ</v>
      </c>
      <c r="AA776" s="1013"/>
      <c r="AB776" s="1013"/>
      <c r="AC776" s="1014"/>
      <c r="AD776" s="345" t="s">
        <v>461</v>
      </c>
      <c r="AE776" s="730"/>
      <c r="AF776" s="346"/>
      <c r="AG776" s="745" t="str">
        <f>B785</f>
        <v>นาง</v>
      </c>
      <c r="AH776" s="731" t="str">
        <f>C785</f>
        <v>ลำดวน</v>
      </c>
      <c r="AI776" s="346"/>
      <c r="AJ776" s="346" t="str">
        <f>D785</f>
        <v>ฉัตรตะขบ</v>
      </c>
      <c r="AK776" s="346"/>
      <c r="AL776" s="346"/>
      <c r="AM776" s="346"/>
      <c r="AN776" s="347"/>
      <c r="AO776" s="753"/>
      <c r="AP776" s="308"/>
      <c r="AQ776" s="308"/>
    </row>
    <row r="777" spans="1:43" s="1" customFormat="1" ht="22.5" customHeight="1" x14ac:dyDescent="0.2">
      <c r="E777" s="304"/>
      <c r="F777" s="305"/>
      <c r="G777" s="305"/>
      <c r="H777" s="305"/>
      <c r="I777" s="305"/>
      <c r="J777" s="305"/>
      <c r="K777" s="305"/>
      <c r="L777" s="305"/>
      <c r="M777" s="305"/>
      <c r="N777" s="305"/>
      <c r="O777" s="306"/>
      <c r="P777" s="307" t="s">
        <v>462</v>
      </c>
      <c r="Q777" s="308"/>
      <c r="R777" s="308"/>
      <c r="S777" s="1007" t="str">
        <f>E785</f>
        <v>30</v>
      </c>
      <c r="T777" s="1008"/>
      <c r="U777" s="310" t="str">
        <f>F785</f>
        <v>หมู่ที่</v>
      </c>
      <c r="V777" s="1009">
        <f>G785</f>
        <v>10</v>
      </c>
      <c r="W777" s="1009"/>
      <c r="X777" s="308"/>
      <c r="Y777" s="311"/>
      <c r="Z777" s="312" t="str">
        <f>H785</f>
        <v>ถนน</v>
      </c>
      <c r="AA777" s="313"/>
      <c r="AB777" s="308"/>
      <c r="AC777" s="309"/>
      <c r="AD777" s="307" t="s">
        <v>462</v>
      </c>
      <c r="AE777" s="728"/>
      <c r="AF777" s="728"/>
      <c r="AG777" s="314" t="str">
        <f>E785</f>
        <v>30</v>
      </c>
      <c r="AH777" s="308"/>
      <c r="AI777" s="315" t="str">
        <f>F785</f>
        <v>หมู่ที่</v>
      </c>
      <c r="AJ777" s="727">
        <f>G785</f>
        <v>10</v>
      </c>
      <c r="AK777" s="308"/>
      <c r="AL777" s="315" t="str">
        <f>H785</f>
        <v>ถนน</v>
      </c>
      <c r="AM777" s="308"/>
      <c r="AN777" s="309"/>
      <c r="AO777" s="753"/>
      <c r="AP777" s="308"/>
      <c r="AQ777" s="308"/>
    </row>
    <row r="778" spans="1:43" s="1" customFormat="1" ht="22.5" customHeight="1" x14ac:dyDescent="0.2">
      <c r="E778" s="304"/>
      <c r="F778" s="305"/>
      <c r="G778" s="305"/>
      <c r="H778" s="305"/>
      <c r="I778" s="305"/>
      <c r="J778" s="305"/>
      <c r="K778" s="305"/>
      <c r="L778" s="305"/>
      <c r="M778" s="305"/>
      <c r="N778" s="305"/>
      <c r="O778" s="306"/>
      <c r="P778" s="307" t="s">
        <v>463</v>
      </c>
      <c r="Q778" s="308"/>
      <c r="R778" s="308"/>
      <c r="S778" s="308"/>
      <c r="T778" s="308"/>
      <c r="U778" s="1009" t="str">
        <f>I785</f>
        <v>ตำบลตะขบ</v>
      </c>
      <c r="V778" s="993"/>
      <c r="W778" s="993"/>
      <c r="X778" s="993"/>
      <c r="Y778" s="312"/>
      <c r="Z778" s="315" t="str">
        <f>J785</f>
        <v>อำเภอปักธงชัย</v>
      </c>
      <c r="AA778" s="313"/>
      <c r="AB778" s="308"/>
      <c r="AC778" s="308"/>
      <c r="AD778" s="307" t="s">
        <v>463</v>
      </c>
      <c r="AE778" s="728"/>
      <c r="AF778" s="308"/>
      <c r="AG778" s="308"/>
      <c r="AH778" s="308"/>
      <c r="AI778" s="315" t="str">
        <f>I785</f>
        <v>ตำบลตะขบ</v>
      </c>
      <c r="AJ778" s="308"/>
      <c r="AK778" s="308"/>
      <c r="AL778" s="315" t="str">
        <f>J785</f>
        <v>อำเภอปักธงชัย</v>
      </c>
      <c r="AM778" s="308"/>
      <c r="AN778" s="309"/>
      <c r="AO778" s="753"/>
      <c r="AP778" s="308"/>
      <c r="AQ778" s="308"/>
    </row>
    <row r="779" spans="1:43" s="1" customFormat="1" ht="22.5" customHeight="1" x14ac:dyDescent="0.2">
      <c r="E779" s="304"/>
      <c r="F779" s="305"/>
      <c r="G779" s="305"/>
      <c r="H779" s="305"/>
      <c r="I779" s="305"/>
      <c r="J779" s="305"/>
      <c r="K779" s="305"/>
      <c r="L779" s="305"/>
      <c r="M779" s="305"/>
      <c r="N779" s="305"/>
      <c r="O779" s="306"/>
      <c r="P779" s="316" t="str">
        <f>K785</f>
        <v>จังหวัดนครราชสีมา</v>
      </c>
      <c r="Q779" s="317"/>
      <c r="R779" s="317"/>
      <c r="S779" s="317"/>
      <c r="T779" s="317"/>
      <c r="U779" s="317" t="s">
        <v>464</v>
      </c>
      <c r="V779" s="317"/>
      <c r="W779" s="317"/>
      <c r="X779" s="317"/>
      <c r="Y779" s="318"/>
      <c r="Z779" s="317"/>
      <c r="AA779" s="319"/>
      <c r="AB779" s="317"/>
      <c r="AC779" s="317"/>
      <c r="AD779" s="316" t="str">
        <f>K785</f>
        <v>จังหวัดนครราชสีมา</v>
      </c>
      <c r="AE779" s="744"/>
      <c r="AF779" s="317"/>
      <c r="AG779" s="317"/>
      <c r="AH779" s="317"/>
      <c r="AI779" s="317" t="s">
        <v>464</v>
      </c>
      <c r="AJ779" s="317"/>
      <c r="AK779" s="317"/>
      <c r="AL779" s="317"/>
      <c r="AM779" s="317"/>
      <c r="AN779" s="320"/>
      <c r="AO779" s="753"/>
      <c r="AP779" s="317"/>
      <c r="AQ779" s="317"/>
    </row>
    <row r="780" spans="1:43" s="323" customFormat="1" ht="22.5" customHeight="1" x14ac:dyDescent="0.2">
      <c r="A780" s="753"/>
      <c r="B780" s="753"/>
      <c r="C780" s="753"/>
      <c r="D780" s="753"/>
      <c r="E780" s="9"/>
      <c r="F780" s="321"/>
      <c r="G780" s="321"/>
      <c r="H780" s="321"/>
      <c r="I780" s="321"/>
      <c r="J780" s="321"/>
      <c r="K780" s="321"/>
      <c r="L780" s="321"/>
      <c r="M780" s="321"/>
      <c r="N780" s="321"/>
      <c r="O780" s="306"/>
      <c r="P780" s="1004" t="s">
        <v>5</v>
      </c>
      <c r="Q780" s="1005"/>
      <c r="R780" s="1005"/>
      <c r="S780" s="1005"/>
      <c r="T780" s="1005"/>
      <c r="U780" s="1005"/>
      <c r="V780" s="1005"/>
      <c r="W780" s="1005"/>
      <c r="X780" s="1005"/>
      <c r="Y780" s="1005"/>
      <c r="Z780" s="1005"/>
      <c r="AA780" s="1005"/>
      <c r="AB780" s="1005"/>
      <c r="AC780" s="1006"/>
      <c r="AD780" s="1004" t="s">
        <v>6</v>
      </c>
      <c r="AE780" s="1005"/>
      <c r="AF780" s="1005"/>
      <c r="AG780" s="1005"/>
      <c r="AH780" s="1005"/>
      <c r="AI780" s="1005"/>
      <c r="AJ780" s="1005"/>
      <c r="AK780" s="1005"/>
      <c r="AL780" s="1005"/>
      <c r="AM780" s="1005"/>
      <c r="AN780" s="1006"/>
      <c r="AO780" s="429"/>
    </row>
    <row r="781" spans="1:43" s="323" customFormat="1" ht="24.75" customHeight="1" x14ac:dyDescent="0.2">
      <c r="A781" s="753"/>
      <c r="B781" s="753"/>
      <c r="C781" s="753"/>
      <c r="D781" s="753"/>
      <c r="E781" s="9"/>
      <c r="F781" s="321"/>
      <c r="G781" s="321"/>
      <c r="H781" s="321"/>
      <c r="I781" s="321"/>
      <c r="J781" s="321"/>
      <c r="K781" s="321"/>
      <c r="L781" s="321"/>
      <c r="M781" s="321"/>
      <c r="N781" s="321"/>
      <c r="O781" s="306"/>
      <c r="P781" s="995" t="s">
        <v>7</v>
      </c>
      <c r="Q781" s="995" t="s">
        <v>8</v>
      </c>
      <c r="R781" s="995" t="s">
        <v>9</v>
      </c>
      <c r="S781" s="1010" t="s">
        <v>10</v>
      </c>
      <c r="T781" s="1011"/>
      <c r="U781" s="995" t="s">
        <v>11</v>
      </c>
      <c r="V781" s="1004" t="s">
        <v>12</v>
      </c>
      <c r="W781" s="1005"/>
      <c r="X781" s="1006"/>
      <c r="Y781" s="1004" t="s">
        <v>13</v>
      </c>
      <c r="Z781" s="1005"/>
      <c r="AA781" s="1005"/>
      <c r="AB781" s="1005"/>
      <c r="AC781" s="1006"/>
      <c r="AD781" s="995" t="s">
        <v>7</v>
      </c>
      <c r="AE781" s="995" t="s">
        <v>14</v>
      </c>
      <c r="AF781" s="995" t="s">
        <v>15</v>
      </c>
      <c r="AG781" s="995" t="s">
        <v>16</v>
      </c>
      <c r="AH781" s="1021" t="s">
        <v>17</v>
      </c>
      <c r="AI781" s="1004" t="s">
        <v>18</v>
      </c>
      <c r="AJ781" s="1005"/>
      <c r="AK781" s="1005"/>
      <c r="AL781" s="1006"/>
      <c r="AM781" s="995" t="s">
        <v>19</v>
      </c>
      <c r="AN781" s="995" t="s">
        <v>20</v>
      </c>
      <c r="AO781" s="429"/>
      <c r="AP781" s="995" t="s">
        <v>19</v>
      </c>
      <c r="AQ781" s="995" t="s">
        <v>19</v>
      </c>
    </row>
    <row r="782" spans="1:43" s="323" customFormat="1" ht="24.75" customHeight="1" x14ac:dyDescent="0.2">
      <c r="A782" s="753"/>
      <c r="B782" s="753"/>
      <c r="C782" s="753"/>
      <c r="D782" s="753"/>
      <c r="E782" s="9"/>
      <c r="F782" s="321"/>
      <c r="G782" s="321"/>
      <c r="H782" s="321"/>
      <c r="I782" s="321"/>
      <c r="J782" s="321"/>
      <c r="K782" s="321"/>
      <c r="L782" s="321"/>
      <c r="M782" s="321"/>
      <c r="N782" s="321"/>
      <c r="O782" s="306"/>
      <c r="P782" s="996"/>
      <c r="Q782" s="996"/>
      <c r="R782" s="996"/>
      <c r="S782" s="995" t="s">
        <v>21</v>
      </c>
      <c r="T782" s="995" t="s">
        <v>22</v>
      </c>
      <c r="U782" s="996"/>
      <c r="V782" s="1015" t="s">
        <v>23</v>
      </c>
      <c r="W782" s="1015" t="s">
        <v>24</v>
      </c>
      <c r="X782" s="1015" t="s">
        <v>25</v>
      </c>
      <c r="Y782" s="1018" t="s">
        <v>26</v>
      </c>
      <c r="Z782" s="995" t="s">
        <v>27</v>
      </c>
      <c r="AA782" s="995" t="s">
        <v>28</v>
      </c>
      <c r="AB782" s="995" t="s">
        <v>29</v>
      </c>
      <c r="AC782" s="995" t="s">
        <v>30</v>
      </c>
      <c r="AD782" s="996"/>
      <c r="AE782" s="996"/>
      <c r="AF782" s="996"/>
      <c r="AG782" s="996"/>
      <c r="AH782" s="1022"/>
      <c r="AI782" s="995" t="s">
        <v>31</v>
      </c>
      <c r="AJ782" s="998" t="s">
        <v>27</v>
      </c>
      <c r="AK782" s="1001" t="s">
        <v>28</v>
      </c>
      <c r="AL782" s="995" t="s">
        <v>29</v>
      </c>
      <c r="AM782" s="996"/>
      <c r="AN782" s="996"/>
      <c r="AO782" s="429"/>
      <c r="AP782" s="996"/>
      <c r="AQ782" s="996"/>
    </row>
    <row r="783" spans="1:43" s="323" customFormat="1" ht="48.75" customHeight="1" x14ac:dyDescent="0.2">
      <c r="A783" s="753"/>
      <c r="B783" s="753"/>
      <c r="C783" s="753"/>
      <c r="D783" s="753"/>
      <c r="E783" s="9"/>
      <c r="F783" s="321"/>
      <c r="G783" s="321"/>
      <c r="H783" s="321"/>
      <c r="I783" s="321"/>
      <c r="J783" s="321"/>
      <c r="K783" s="321"/>
      <c r="L783" s="321"/>
      <c r="M783" s="321"/>
      <c r="N783" s="321"/>
      <c r="O783" s="306"/>
      <c r="P783" s="996"/>
      <c r="Q783" s="996"/>
      <c r="R783" s="996"/>
      <c r="S783" s="996"/>
      <c r="T783" s="996"/>
      <c r="U783" s="996"/>
      <c r="V783" s="1016"/>
      <c r="W783" s="1016"/>
      <c r="X783" s="1016"/>
      <c r="Y783" s="1019"/>
      <c r="Z783" s="996"/>
      <c r="AA783" s="996"/>
      <c r="AB783" s="996"/>
      <c r="AC783" s="996"/>
      <c r="AD783" s="996"/>
      <c r="AE783" s="996"/>
      <c r="AF783" s="996"/>
      <c r="AG783" s="996"/>
      <c r="AH783" s="1022"/>
      <c r="AI783" s="996"/>
      <c r="AJ783" s="999"/>
      <c r="AK783" s="1002"/>
      <c r="AL783" s="996"/>
      <c r="AM783" s="996"/>
      <c r="AN783" s="996"/>
      <c r="AO783" s="430" t="s">
        <v>630</v>
      </c>
      <c r="AP783" s="996"/>
      <c r="AQ783" s="996"/>
    </row>
    <row r="784" spans="1:43" s="323" customFormat="1" ht="38.25" customHeight="1" x14ac:dyDescent="0.2">
      <c r="A784" s="753" t="s">
        <v>465</v>
      </c>
      <c r="B784" s="306" t="s">
        <v>466</v>
      </c>
      <c r="C784" s="749" t="s">
        <v>467</v>
      </c>
      <c r="D784" s="749" t="s">
        <v>468</v>
      </c>
      <c r="E784" s="749" t="s">
        <v>469</v>
      </c>
      <c r="F784" s="749"/>
      <c r="G784" s="749" t="s">
        <v>470</v>
      </c>
      <c r="H784" s="749" t="s">
        <v>471</v>
      </c>
      <c r="I784" s="749" t="s">
        <v>472</v>
      </c>
      <c r="J784" s="749" t="s">
        <v>473</v>
      </c>
      <c r="K784" s="749" t="s">
        <v>474</v>
      </c>
      <c r="L784" s="520" t="s">
        <v>475</v>
      </c>
      <c r="M784" s="9" t="s">
        <v>476</v>
      </c>
      <c r="N784" s="9" t="s">
        <v>477</v>
      </c>
      <c r="O784" s="306" t="s">
        <v>478</v>
      </c>
      <c r="P784" s="997"/>
      <c r="Q784" s="997"/>
      <c r="R784" s="997"/>
      <c r="S784" s="997"/>
      <c r="T784" s="997"/>
      <c r="U784" s="997"/>
      <c r="V784" s="1017"/>
      <c r="W784" s="1017"/>
      <c r="X784" s="1017"/>
      <c r="Y784" s="1020"/>
      <c r="Z784" s="997"/>
      <c r="AA784" s="997"/>
      <c r="AB784" s="997"/>
      <c r="AC784" s="997"/>
      <c r="AD784" s="997"/>
      <c r="AE784" s="997"/>
      <c r="AF784" s="997"/>
      <c r="AG784" s="997"/>
      <c r="AH784" s="1023"/>
      <c r="AI784" s="997"/>
      <c r="AJ784" s="1000"/>
      <c r="AK784" s="1003"/>
      <c r="AL784" s="997"/>
      <c r="AM784" s="997"/>
      <c r="AN784" s="997"/>
      <c r="AO784" s="430" t="s">
        <v>631</v>
      </c>
      <c r="AP784" s="997"/>
      <c r="AQ784" s="997"/>
    </row>
    <row r="785" spans="1:43" s="418" customFormat="1" ht="36" customHeight="1" x14ac:dyDescent="0.2">
      <c r="A785" s="324"/>
      <c r="B785" s="324" t="s">
        <v>487</v>
      </c>
      <c r="C785" s="324" t="s">
        <v>653</v>
      </c>
      <c r="D785" s="324" t="s">
        <v>654</v>
      </c>
      <c r="E785" s="325" t="s">
        <v>655</v>
      </c>
      <c r="F785" s="326" t="s">
        <v>482</v>
      </c>
      <c r="G785" s="326">
        <v>10</v>
      </c>
      <c r="H785" s="326" t="s">
        <v>471</v>
      </c>
      <c r="I785" s="305" t="s">
        <v>483</v>
      </c>
      <c r="J785" s="305" t="s">
        <v>484</v>
      </c>
      <c r="K785" s="305" t="s">
        <v>485</v>
      </c>
      <c r="L785" s="304">
        <v>30150</v>
      </c>
      <c r="M785" s="325" t="s">
        <v>652</v>
      </c>
      <c r="N785" s="326"/>
      <c r="O785" s="329"/>
      <c r="P785" s="420">
        <v>86</v>
      </c>
      <c r="Q785" s="413" t="s">
        <v>68</v>
      </c>
      <c r="R785" s="420"/>
      <c r="S785" s="420"/>
      <c r="T785" s="420"/>
      <c r="U785" s="420" t="s">
        <v>120</v>
      </c>
      <c r="V785" s="420">
        <v>0</v>
      </c>
      <c r="W785" s="420">
        <v>0</v>
      </c>
      <c r="X785" s="420">
        <v>3.93</v>
      </c>
      <c r="Y785" s="546"/>
      <c r="Z785" s="420"/>
      <c r="AA785" s="546">
        <v>3.93</v>
      </c>
      <c r="AB785" s="420"/>
      <c r="AC785" s="546"/>
      <c r="AD785" s="420"/>
      <c r="AE785" s="420"/>
      <c r="AF785" s="420"/>
      <c r="AG785" s="420"/>
      <c r="AH785" s="549"/>
      <c r="AI785" s="558"/>
      <c r="AJ785" s="549"/>
      <c r="AK785" s="558"/>
      <c r="AL785" s="420"/>
      <c r="AM785" s="420"/>
      <c r="AN785" s="420"/>
      <c r="AO785" s="385"/>
      <c r="AP785" s="385"/>
      <c r="AQ785" s="385"/>
    </row>
    <row r="786" spans="1:43" s="337" customFormat="1" ht="48" customHeight="1" x14ac:dyDescent="0.2">
      <c r="A786" s="324"/>
      <c r="B786" s="324"/>
      <c r="C786" s="324"/>
      <c r="D786" s="324"/>
      <c r="E786" s="325"/>
      <c r="F786" s="326"/>
      <c r="G786" s="326"/>
      <c r="H786" s="326"/>
      <c r="I786" s="326"/>
      <c r="J786" s="326"/>
      <c r="K786" s="326"/>
      <c r="L786" s="326"/>
      <c r="M786" s="326"/>
      <c r="N786" s="326"/>
      <c r="O786" s="329"/>
      <c r="P786" s="550"/>
      <c r="Q786" s="550"/>
      <c r="R786" s="550"/>
      <c r="S786" s="550"/>
      <c r="T786" s="550"/>
      <c r="U786" s="550"/>
      <c r="V786" s="550"/>
      <c r="W786" s="550"/>
      <c r="X786" s="550"/>
      <c r="Y786" s="551"/>
      <c r="Z786" s="550"/>
      <c r="AA786" s="551"/>
      <c r="AB786" s="550"/>
      <c r="AC786" s="551"/>
      <c r="AD786" s="550">
        <v>1</v>
      </c>
      <c r="AE786" s="550">
        <v>114</v>
      </c>
      <c r="AF786" s="566" t="s">
        <v>52</v>
      </c>
      <c r="AG786" s="550" t="s">
        <v>35</v>
      </c>
      <c r="AH786" s="563">
        <v>15.75</v>
      </c>
      <c r="AI786" s="564"/>
      <c r="AJ786" s="563"/>
      <c r="AK786" s="564">
        <v>15.75</v>
      </c>
      <c r="AL786" s="550"/>
      <c r="AM786" s="550">
        <v>2</v>
      </c>
      <c r="AN786" s="566" t="s">
        <v>53</v>
      </c>
      <c r="AO786" s="442"/>
      <c r="AP786" s="565">
        <v>1</v>
      </c>
      <c r="AQ786" s="565">
        <v>0</v>
      </c>
    </row>
    <row r="787" spans="1:43" s="1" customFormat="1" ht="22.5" customHeight="1" x14ac:dyDescent="0.2">
      <c r="E787" s="304"/>
      <c r="F787" s="305"/>
      <c r="G787" s="305"/>
      <c r="H787" s="305"/>
      <c r="I787" s="305"/>
      <c r="J787" s="305"/>
      <c r="K787" s="305"/>
      <c r="L787" s="305"/>
      <c r="M787" s="305"/>
      <c r="N787" s="305"/>
      <c r="O787" s="306"/>
      <c r="P787" s="345" t="s">
        <v>460</v>
      </c>
      <c r="Q787" s="346"/>
      <c r="R787" s="346"/>
      <c r="S787" s="346"/>
      <c r="T787" s="346"/>
      <c r="U787" s="346"/>
      <c r="V787" s="1012" t="str">
        <f>B796</f>
        <v>นาง</v>
      </c>
      <c r="W787" s="1012"/>
      <c r="X787" s="1013" t="str">
        <f>C796</f>
        <v>สมหมาย</v>
      </c>
      <c r="Y787" s="1013"/>
      <c r="Z787" s="1013" t="str">
        <f>D796</f>
        <v>พิมพ์ตะคุ</v>
      </c>
      <c r="AA787" s="1013"/>
      <c r="AB787" s="1013"/>
      <c r="AC787" s="1014"/>
      <c r="AD787" s="345" t="s">
        <v>461</v>
      </c>
      <c r="AE787" s="730"/>
      <c r="AF787" s="346"/>
      <c r="AG787" s="745" t="str">
        <f>B796</f>
        <v>นาง</v>
      </c>
      <c r="AH787" s="731" t="str">
        <f>C796</f>
        <v>สมหมาย</v>
      </c>
      <c r="AI787" s="346"/>
      <c r="AJ787" s="346" t="str">
        <f>D796</f>
        <v>พิมพ์ตะคุ</v>
      </c>
      <c r="AK787" s="346"/>
      <c r="AL787" s="346"/>
      <c r="AM787" s="346"/>
      <c r="AN787" s="347"/>
      <c r="AO787" s="753"/>
      <c r="AP787" s="308"/>
      <c r="AQ787" s="308"/>
    </row>
    <row r="788" spans="1:43" s="1" customFormat="1" ht="22.5" customHeight="1" x14ac:dyDescent="0.2">
      <c r="E788" s="304"/>
      <c r="F788" s="305"/>
      <c r="G788" s="305"/>
      <c r="H788" s="305"/>
      <c r="I788" s="305"/>
      <c r="J788" s="305"/>
      <c r="K788" s="305"/>
      <c r="L788" s="305"/>
      <c r="M788" s="305"/>
      <c r="N788" s="305"/>
      <c r="O788" s="306"/>
      <c r="P788" s="307" t="s">
        <v>462</v>
      </c>
      <c r="Q788" s="308"/>
      <c r="R788" s="308"/>
      <c r="S788" s="1007" t="str">
        <f>E796</f>
        <v>45</v>
      </c>
      <c r="T788" s="1008"/>
      <c r="U788" s="310" t="str">
        <f>F796</f>
        <v>หมู่ที่</v>
      </c>
      <c r="V788" s="1009">
        <f>G796</f>
        <v>10</v>
      </c>
      <c r="W788" s="1009"/>
      <c r="X788" s="308"/>
      <c r="Y788" s="311"/>
      <c r="Z788" s="312" t="str">
        <f>H796</f>
        <v>ถนน</v>
      </c>
      <c r="AA788" s="313"/>
      <c r="AB788" s="308"/>
      <c r="AC788" s="309"/>
      <c r="AD788" s="307" t="s">
        <v>462</v>
      </c>
      <c r="AE788" s="728"/>
      <c r="AF788" s="728"/>
      <c r="AG788" s="314" t="str">
        <f>E796</f>
        <v>45</v>
      </c>
      <c r="AH788" s="308"/>
      <c r="AI788" s="315" t="str">
        <f>F796</f>
        <v>หมู่ที่</v>
      </c>
      <c r="AJ788" s="727">
        <f>G796</f>
        <v>10</v>
      </c>
      <c r="AK788" s="308"/>
      <c r="AL788" s="315" t="str">
        <f>H796</f>
        <v>ถนน</v>
      </c>
      <c r="AM788" s="308"/>
      <c r="AN788" s="309"/>
      <c r="AO788" s="753"/>
      <c r="AP788" s="308"/>
      <c r="AQ788" s="308"/>
    </row>
    <row r="789" spans="1:43" s="1" customFormat="1" ht="22.5" customHeight="1" x14ac:dyDescent="0.2">
      <c r="E789" s="304"/>
      <c r="F789" s="305"/>
      <c r="G789" s="305"/>
      <c r="H789" s="305"/>
      <c r="I789" s="305"/>
      <c r="J789" s="305"/>
      <c r="K789" s="305"/>
      <c r="L789" s="305"/>
      <c r="M789" s="305"/>
      <c r="N789" s="305"/>
      <c r="O789" s="306"/>
      <c r="P789" s="307" t="s">
        <v>463</v>
      </c>
      <c r="Q789" s="308"/>
      <c r="R789" s="308"/>
      <c r="S789" s="308"/>
      <c r="T789" s="308"/>
      <c r="U789" s="1009" t="str">
        <f>I796</f>
        <v>ตำบลตะขบ</v>
      </c>
      <c r="V789" s="993"/>
      <c r="W789" s="993"/>
      <c r="X789" s="993"/>
      <c r="Y789" s="312"/>
      <c r="Z789" s="315" t="str">
        <f>J796</f>
        <v>อำเภอปักธงชัย</v>
      </c>
      <c r="AA789" s="313"/>
      <c r="AB789" s="308"/>
      <c r="AC789" s="308"/>
      <c r="AD789" s="307" t="s">
        <v>463</v>
      </c>
      <c r="AE789" s="728"/>
      <c r="AF789" s="308"/>
      <c r="AG789" s="308"/>
      <c r="AH789" s="308"/>
      <c r="AI789" s="315" t="str">
        <f>I796</f>
        <v>ตำบลตะขบ</v>
      </c>
      <c r="AJ789" s="308"/>
      <c r="AK789" s="308"/>
      <c r="AL789" s="315" t="str">
        <f>J796</f>
        <v>อำเภอปักธงชัย</v>
      </c>
      <c r="AM789" s="308"/>
      <c r="AN789" s="309"/>
      <c r="AO789" s="753"/>
      <c r="AP789" s="308"/>
      <c r="AQ789" s="308"/>
    </row>
    <row r="790" spans="1:43" s="1" customFormat="1" ht="22.5" customHeight="1" x14ac:dyDescent="0.2">
      <c r="E790" s="304"/>
      <c r="F790" s="305"/>
      <c r="G790" s="305"/>
      <c r="H790" s="305"/>
      <c r="I790" s="305"/>
      <c r="J790" s="305"/>
      <c r="K790" s="305"/>
      <c r="L790" s="305"/>
      <c r="M790" s="305"/>
      <c r="N790" s="305"/>
      <c r="O790" s="306"/>
      <c r="P790" s="316" t="str">
        <f>K796</f>
        <v>จังหวัดนครราชสีมา</v>
      </c>
      <c r="Q790" s="317"/>
      <c r="R790" s="317"/>
      <c r="S790" s="317"/>
      <c r="T790" s="317"/>
      <c r="U790" s="317" t="s">
        <v>464</v>
      </c>
      <c r="V790" s="317"/>
      <c r="W790" s="317"/>
      <c r="X790" s="317"/>
      <c r="Y790" s="318"/>
      <c r="Z790" s="317"/>
      <c r="AA790" s="319"/>
      <c r="AB790" s="317"/>
      <c r="AC790" s="317"/>
      <c r="AD790" s="316" t="str">
        <f>K796</f>
        <v>จังหวัดนครราชสีมา</v>
      </c>
      <c r="AE790" s="744"/>
      <c r="AF790" s="317"/>
      <c r="AG790" s="317"/>
      <c r="AH790" s="317"/>
      <c r="AI790" s="317" t="s">
        <v>464</v>
      </c>
      <c r="AJ790" s="317"/>
      <c r="AK790" s="317"/>
      <c r="AL790" s="317"/>
      <c r="AM790" s="317"/>
      <c r="AN790" s="320"/>
      <c r="AO790" s="753"/>
      <c r="AP790" s="317"/>
      <c r="AQ790" s="317"/>
    </row>
    <row r="791" spans="1:43" s="323" customFormat="1" ht="22.5" customHeight="1" x14ac:dyDescent="0.2">
      <c r="A791" s="753"/>
      <c r="B791" s="753"/>
      <c r="C791" s="753"/>
      <c r="D791" s="753"/>
      <c r="E791" s="9"/>
      <c r="F791" s="321"/>
      <c r="G791" s="321"/>
      <c r="H791" s="321"/>
      <c r="I791" s="321"/>
      <c r="J791" s="321"/>
      <c r="K791" s="321"/>
      <c r="L791" s="321"/>
      <c r="M791" s="321"/>
      <c r="N791" s="321"/>
      <c r="O791" s="306"/>
      <c r="P791" s="1004" t="s">
        <v>5</v>
      </c>
      <c r="Q791" s="1005"/>
      <c r="R791" s="1005"/>
      <c r="S791" s="1005"/>
      <c r="T791" s="1005"/>
      <c r="U791" s="1005"/>
      <c r="V791" s="1005"/>
      <c r="W791" s="1005"/>
      <c r="X791" s="1005"/>
      <c r="Y791" s="1005"/>
      <c r="Z791" s="1005"/>
      <c r="AA791" s="1005"/>
      <c r="AB791" s="1005"/>
      <c r="AC791" s="1006"/>
      <c r="AD791" s="1004" t="s">
        <v>6</v>
      </c>
      <c r="AE791" s="1005"/>
      <c r="AF791" s="1005"/>
      <c r="AG791" s="1005"/>
      <c r="AH791" s="1005"/>
      <c r="AI791" s="1005"/>
      <c r="AJ791" s="1005"/>
      <c r="AK791" s="1005"/>
      <c r="AL791" s="1005"/>
      <c r="AM791" s="1005"/>
      <c r="AN791" s="1006"/>
      <c r="AO791" s="429"/>
    </row>
    <row r="792" spans="1:43" s="323" customFormat="1" ht="24.75" customHeight="1" x14ac:dyDescent="0.2">
      <c r="A792" s="753"/>
      <c r="B792" s="753"/>
      <c r="C792" s="753"/>
      <c r="D792" s="753"/>
      <c r="E792" s="9"/>
      <c r="F792" s="321"/>
      <c r="G792" s="321"/>
      <c r="H792" s="321"/>
      <c r="I792" s="321"/>
      <c r="J792" s="321"/>
      <c r="K792" s="321"/>
      <c r="L792" s="321"/>
      <c r="M792" s="321"/>
      <c r="N792" s="321"/>
      <c r="O792" s="306"/>
      <c r="P792" s="995" t="s">
        <v>7</v>
      </c>
      <c r="Q792" s="995" t="s">
        <v>8</v>
      </c>
      <c r="R792" s="995" t="s">
        <v>9</v>
      </c>
      <c r="S792" s="1010" t="s">
        <v>10</v>
      </c>
      <c r="T792" s="1011"/>
      <c r="U792" s="995" t="s">
        <v>11</v>
      </c>
      <c r="V792" s="1004" t="s">
        <v>12</v>
      </c>
      <c r="W792" s="1005"/>
      <c r="X792" s="1006"/>
      <c r="Y792" s="1004" t="s">
        <v>13</v>
      </c>
      <c r="Z792" s="1005"/>
      <c r="AA792" s="1005"/>
      <c r="AB792" s="1005"/>
      <c r="AC792" s="1006"/>
      <c r="AD792" s="995" t="s">
        <v>7</v>
      </c>
      <c r="AE792" s="995" t="s">
        <v>14</v>
      </c>
      <c r="AF792" s="995" t="s">
        <v>15</v>
      </c>
      <c r="AG792" s="995" t="s">
        <v>16</v>
      </c>
      <c r="AH792" s="1021" t="s">
        <v>17</v>
      </c>
      <c r="AI792" s="1004" t="s">
        <v>18</v>
      </c>
      <c r="AJ792" s="1005"/>
      <c r="AK792" s="1005"/>
      <c r="AL792" s="1006"/>
      <c r="AM792" s="995" t="s">
        <v>19</v>
      </c>
      <c r="AN792" s="995" t="s">
        <v>20</v>
      </c>
      <c r="AO792" s="429"/>
      <c r="AP792" s="995" t="s">
        <v>19</v>
      </c>
      <c r="AQ792" s="995" t="s">
        <v>19</v>
      </c>
    </row>
    <row r="793" spans="1:43" s="323" customFormat="1" ht="24.75" customHeight="1" x14ac:dyDescent="0.2">
      <c r="A793" s="753"/>
      <c r="B793" s="753"/>
      <c r="C793" s="753"/>
      <c r="D793" s="753"/>
      <c r="E793" s="9"/>
      <c r="F793" s="321"/>
      <c r="G793" s="321"/>
      <c r="H793" s="321"/>
      <c r="I793" s="321"/>
      <c r="J793" s="321"/>
      <c r="K793" s="321"/>
      <c r="L793" s="321"/>
      <c r="M793" s="321"/>
      <c r="N793" s="321"/>
      <c r="O793" s="306"/>
      <c r="P793" s="996"/>
      <c r="Q793" s="996"/>
      <c r="R793" s="996"/>
      <c r="S793" s="995" t="s">
        <v>21</v>
      </c>
      <c r="T793" s="995" t="s">
        <v>22</v>
      </c>
      <c r="U793" s="996"/>
      <c r="V793" s="1015" t="s">
        <v>23</v>
      </c>
      <c r="W793" s="1015" t="s">
        <v>24</v>
      </c>
      <c r="X793" s="1015" t="s">
        <v>25</v>
      </c>
      <c r="Y793" s="1018" t="s">
        <v>26</v>
      </c>
      <c r="Z793" s="995" t="s">
        <v>27</v>
      </c>
      <c r="AA793" s="995" t="s">
        <v>28</v>
      </c>
      <c r="AB793" s="995" t="s">
        <v>29</v>
      </c>
      <c r="AC793" s="995" t="s">
        <v>30</v>
      </c>
      <c r="AD793" s="996"/>
      <c r="AE793" s="996"/>
      <c r="AF793" s="996"/>
      <c r="AG793" s="996"/>
      <c r="AH793" s="1022"/>
      <c r="AI793" s="995" t="s">
        <v>31</v>
      </c>
      <c r="AJ793" s="998" t="s">
        <v>27</v>
      </c>
      <c r="AK793" s="1001" t="s">
        <v>28</v>
      </c>
      <c r="AL793" s="995" t="s">
        <v>29</v>
      </c>
      <c r="AM793" s="996"/>
      <c r="AN793" s="996"/>
      <c r="AO793" s="429"/>
      <c r="AP793" s="996"/>
      <c r="AQ793" s="996"/>
    </row>
    <row r="794" spans="1:43" s="323" customFormat="1" ht="48.75" customHeight="1" x14ac:dyDescent="0.2">
      <c r="A794" s="753"/>
      <c r="B794" s="753"/>
      <c r="C794" s="753"/>
      <c r="D794" s="753"/>
      <c r="E794" s="9"/>
      <c r="F794" s="321"/>
      <c r="G794" s="321"/>
      <c r="H794" s="321"/>
      <c r="I794" s="321"/>
      <c r="J794" s="321"/>
      <c r="K794" s="321"/>
      <c r="L794" s="321"/>
      <c r="M794" s="321"/>
      <c r="N794" s="321"/>
      <c r="O794" s="306"/>
      <c r="P794" s="996"/>
      <c r="Q794" s="996"/>
      <c r="R794" s="996"/>
      <c r="S794" s="996"/>
      <c r="T794" s="996"/>
      <c r="U794" s="996"/>
      <c r="V794" s="1016"/>
      <c r="W794" s="1016"/>
      <c r="X794" s="1016"/>
      <c r="Y794" s="1019"/>
      <c r="Z794" s="996"/>
      <c r="AA794" s="996"/>
      <c r="AB794" s="996"/>
      <c r="AC794" s="996"/>
      <c r="AD794" s="996"/>
      <c r="AE794" s="996"/>
      <c r="AF794" s="996"/>
      <c r="AG794" s="996"/>
      <c r="AH794" s="1022"/>
      <c r="AI794" s="996"/>
      <c r="AJ794" s="999"/>
      <c r="AK794" s="1002"/>
      <c r="AL794" s="996"/>
      <c r="AM794" s="996"/>
      <c r="AN794" s="996"/>
      <c r="AO794" s="430" t="s">
        <v>630</v>
      </c>
      <c r="AP794" s="996"/>
      <c r="AQ794" s="996"/>
    </row>
    <row r="795" spans="1:43" s="323" customFormat="1" ht="38.25" customHeight="1" x14ac:dyDescent="0.2">
      <c r="A795" s="753" t="s">
        <v>465</v>
      </c>
      <c r="B795" s="306" t="s">
        <v>466</v>
      </c>
      <c r="C795" s="749" t="s">
        <v>467</v>
      </c>
      <c r="D795" s="749" t="s">
        <v>468</v>
      </c>
      <c r="E795" s="749" t="s">
        <v>469</v>
      </c>
      <c r="F795" s="749"/>
      <c r="G795" s="749" t="s">
        <v>470</v>
      </c>
      <c r="H795" s="749" t="s">
        <v>471</v>
      </c>
      <c r="I795" s="749" t="s">
        <v>472</v>
      </c>
      <c r="J795" s="749" t="s">
        <v>473</v>
      </c>
      <c r="K795" s="749" t="s">
        <v>474</v>
      </c>
      <c r="L795" s="520" t="s">
        <v>475</v>
      </c>
      <c r="M795" s="9" t="s">
        <v>476</v>
      </c>
      <c r="N795" s="9" t="s">
        <v>477</v>
      </c>
      <c r="O795" s="306" t="s">
        <v>478</v>
      </c>
      <c r="P795" s="997"/>
      <c r="Q795" s="997"/>
      <c r="R795" s="997"/>
      <c r="S795" s="997"/>
      <c r="T795" s="997"/>
      <c r="U795" s="997"/>
      <c r="V795" s="1017"/>
      <c r="W795" s="1017"/>
      <c r="X795" s="1017"/>
      <c r="Y795" s="1020"/>
      <c r="Z795" s="997"/>
      <c r="AA795" s="997"/>
      <c r="AB795" s="997"/>
      <c r="AC795" s="997"/>
      <c r="AD795" s="997"/>
      <c r="AE795" s="997"/>
      <c r="AF795" s="997"/>
      <c r="AG795" s="997"/>
      <c r="AH795" s="1023"/>
      <c r="AI795" s="997"/>
      <c r="AJ795" s="1000"/>
      <c r="AK795" s="1003"/>
      <c r="AL795" s="997"/>
      <c r="AM795" s="997"/>
      <c r="AN795" s="997"/>
      <c r="AO795" s="430" t="s">
        <v>631</v>
      </c>
      <c r="AP795" s="997"/>
      <c r="AQ795" s="997"/>
    </row>
    <row r="796" spans="1:43" s="418" customFormat="1" ht="36" customHeight="1" x14ac:dyDescent="0.2">
      <c r="A796" s="324"/>
      <c r="B796" s="324" t="s">
        <v>487</v>
      </c>
      <c r="C796" s="324" t="s">
        <v>544</v>
      </c>
      <c r="D796" s="324" t="s">
        <v>656</v>
      </c>
      <c r="E796" s="325" t="s">
        <v>657</v>
      </c>
      <c r="F796" s="326" t="s">
        <v>482</v>
      </c>
      <c r="G796" s="326">
        <v>10</v>
      </c>
      <c r="H796" s="326" t="s">
        <v>471</v>
      </c>
      <c r="I796" s="305" t="s">
        <v>483</v>
      </c>
      <c r="J796" s="305" t="s">
        <v>484</v>
      </c>
      <c r="K796" s="305" t="s">
        <v>485</v>
      </c>
      <c r="L796" s="304">
        <v>30150</v>
      </c>
      <c r="M796" s="325" t="s">
        <v>652</v>
      </c>
      <c r="N796" s="326"/>
      <c r="O796" s="329"/>
      <c r="P796" s="420">
        <v>87</v>
      </c>
      <c r="Q796" s="413" t="s">
        <v>39</v>
      </c>
      <c r="R796" s="420"/>
      <c r="S796" s="420"/>
      <c r="T796" s="420"/>
      <c r="U796" s="420" t="s">
        <v>120</v>
      </c>
      <c r="V796" s="420">
        <v>0</v>
      </c>
      <c r="W796" s="420">
        <v>0</v>
      </c>
      <c r="X796" s="420">
        <v>3</v>
      </c>
      <c r="Y796" s="546"/>
      <c r="Z796" s="420"/>
      <c r="AA796" s="546">
        <v>3</v>
      </c>
      <c r="AB796" s="420"/>
      <c r="AC796" s="546"/>
      <c r="AD796" s="420"/>
      <c r="AE796" s="420"/>
      <c r="AF796" s="420"/>
      <c r="AG796" s="420"/>
      <c r="AH796" s="549"/>
      <c r="AI796" s="558"/>
      <c r="AJ796" s="549"/>
      <c r="AK796" s="558"/>
      <c r="AL796" s="420"/>
      <c r="AM796" s="420"/>
      <c r="AN796" s="420"/>
      <c r="AO796" s="385"/>
      <c r="AP796" s="385"/>
      <c r="AQ796" s="385"/>
    </row>
    <row r="797" spans="1:43" s="337" customFormat="1" ht="64.5" customHeight="1" x14ac:dyDescent="0.2">
      <c r="A797" s="324"/>
      <c r="B797" s="324"/>
      <c r="C797" s="324"/>
      <c r="D797" s="324"/>
      <c r="E797" s="325"/>
      <c r="F797" s="326"/>
      <c r="G797" s="326"/>
      <c r="H797" s="326"/>
      <c r="I797" s="326"/>
      <c r="J797" s="326"/>
      <c r="K797" s="326"/>
      <c r="L797" s="326"/>
      <c r="M797" s="326"/>
      <c r="N797" s="326"/>
      <c r="O797" s="329"/>
      <c r="P797" s="550"/>
      <c r="Q797" s="550"/>
      <c r="R797" s="550"/>
      <c r="S797" s="550"/>
      <c r="T797" s="550"/>
      <c r="U797" s="550"/>
      <c r="V797" s="550"/>
      <c r="W797" s="550"/>
      <c r="X797" s="550"/>
      <c r="Y797" s="551"/>
      <c r="Z797" s="550"/>
      <c r="AA797" s="551"/>
      <c r="AB797" s="550"/>
      <c r="AC797" s="551"/>
      <c r="AD797" s="550">
        <v>1</v>
      </c>
      <c r="AE797" s="550">
        <v>114</v>
      </c>
      <c r="AF797" s="566" t="s">
        <v>55</v>
      </c>
      <c r="AG797" s="550" t="s">
        <v>35</v>
      </c>
      <c r="AH797" s="563">
        <v>9</v>
      </c>
      <c r="AI797" s="564"/>
      <c r="AJ797" s="563"/>
      <c r="AK797" s="564">
        <v>9</v>
      </c>
      <c r="AL797" s="550"/>
      <c r="AM797" s="550">
        <v>10</v>
      </c>
      <c r="AN797" s="566" t="s">
        <v>53</v>
      </c>
      <c r="AO797" s="442"/>
      <c r="AP797" s="565">
        <v>9</v>
      </c>
      <c r="AQ797" s="565">
        <v>8</v>
      </c>
    </row>
    <row r="798" spans="1:43" s="1" customFormat="1" ht="22.5" customHeight="1" x14ac:dyDescent="0.2">
      <c r="E798" s="304"/>
      <c r="F798" s="567"/>
      <c r="G798" s="567"/>
      <c r="H798" s="567"/>
      <c r="I798" s="567"/>
      <c r="J798" s="567"/>
      <c r="K798" s="567"/>
      <c r="L798" s="567"/>
      <c r="M798" s="567"/>
      <c r="N798" s="304"/>
      <c r="O798" s="306"/>
      <c r="P798" s="345" t="s">
        <v>460</v>
      </c>
      <c r="Q798" s="346"/>
      <c r="R798" s="346"/>
      <c r="S798" s="346"/>
      <c r="T798" s="346"/>
      <c r="U798" s="346"/>
      <c r="V798" s="1012" t="str">
        <f>B807</f>
        <v>นาง</v>
      </c>
      <c r="W798" s="1012"/>
      <c r="X798" s="1013" t="str">
        <f>C807</f>
        <v>โสภา</v>
      </c>
      <c r="Y798" s="1013"/>
      <c r="Z798" s="1013" t="str">
        <f>D807</f>
        <v>นุบตะขบ</v>
      </c>
      <c r="AA798" s="1013"/>
      <c r="AB798" s="1013"/>
      <c r="AC798" s="1014"/>
      <c r="AD798" s="345" t="s">
        <v>461</v>
      </c>
      <c r="AE798" s="730"/>
      <c r="AF798" s="346"/>
      <c r="AG798" s="745" t="str">
        <f>B807</f>
        <v>นาง</v>
      </c>
      <c r="AH798" s="731" t="str">
        <f>C807</f>
        <v>โสภา</v>
      </c>
      <c r="AI798" s="346"/>
      <c r="AJ798" s="346" t="str">
        <f>D807</f>
        <v>นุบตะขบ</v>
      </c>
      <c r="AK798" s="346"/>
      <c r="AL798" s="346"/>
      <c r="AM798" s="346"/>
      <c r="AN798" s="347"/>
      <c r="AO798" s="753"/>
      <c r="AP798" s="346"/>
      <c r="AQ798" s="346"/>
    </row>
    <row r="799" spans="1:43" s="1" customFormat="1" ht="22.5" customHeight="1" x14ac:dyDescent="0.2">
      <c r="E799" s="304"/>
      <c r="F799" s="567"/>
      <c r="G799" s="567"/>
      <c r="H799" s="567"/>
      <c r="I799" s="567"/>
      <c r="J799" s="567"/>
      <c r="K799" s="567"/>
      <c r="L799" s="567"/>
      <c r="M799" s="567"/>
      <c r="N799" s="304"/>
      <c r="O799" s="306"/>
      <c r="P799" s="307" t="s">
        <v>462</v>
      </c>
      <c r="Q799" s="308"/>
      <c r="R799" s="308"/>
      <c r="S799" s="1007" t="str">
        <f>E807</f>
        <v>88/2</v>
      </c>
      <c r="T799" s="1008"/>
      <c r="U799" s="310" t="str">
        <f>F807</f>
        <v>หมู่ที่</v>
      </c>
      <c r="V799" s="1009">
        <f>G807</f>
        <v>11</v>
      </c>
      <c r="W799" s="1009"/>
      <c r="X799" s="308"/>
      <c r="Y799" s="311"/>
      <c r="Z799" s="312" t="str">
        <f>H807</f>
        <v>ถนน</v>
      </c>
      <c r="AA799" s="313"/>
      <c r="AB799" s="308"/>
      <c r="AC799" s="309"/>
      <c r="AD799" s="307" t="s">
        <v>462</v>
      </c>
      <c r="AE799" s="728"/>
      <c r="AF799" s="728"/>
      <c r="AG799" s="314" t="str">
        <f>E807</f>
        <v>88/2</v>
      </c>
      <c r="AH799" s="308"/>
      <c r="AI799" s="315" t="str">
        <f>F807</f>
        <v>หมู่ที่</v>
      </c>
      <c r="AJ799" s="727">
        <f>G807</f>
        <v>11</v>
      </c>
      <c r="AK799" s="308"/>
      <c r="AL799" s="315" t="str">
        <f>H807</f>
        <v>ถนน</v>
      </c>
      <c r="AM799" s="308"/>
      <c r="AN799" s="309"/>
      <c r="AO799" s="753"/>
      <c r="AP799" s="308"/>
      <c r="AQ799" s="308"/>
    </row>
    <row r="800" spans="1:43" s="1" customFormat="1" ht="22.5" customHeight="1" x14ac:dyDescent="0.2">
      <c r="E800" s="304"/>
      <c r="F800" s="567"/>
      <c r="G800" s="567"/>
      <c r="H800" s="567"/>
      <c r="I800" s="567"/>
      <c r="J800" s="567"/>
      <c r="K800" s="567"/>
      <c r="L800" s="567"/>
      <c r="M800" s="567"/>
      <c r="N800" s="304"/>
      <c r="O800" s="306"/>
      <c r="P800" s="307" t="s">
        <v>463</v>
      </c>
      <c r="Q800" s="308"/>
      <c r="R800" s="308"/>
      <c r="S800" s="308"/>
      <c r="T800" s="308"/>
      <c r="U800" s="1009" t="str">
        <f>I807</f>
        <v>ตำบลตะขบ</v>
      </c>
      <c r="V800" s="993"/>
      <c r="W800" s="993"/>
      <c r="X800" s="993"/>
      <c r="Y800" s="312"/>
      <c r="Z800" s="315" t="str">
        <f>J807</f>
        <v>อำเภอปักธงชัย</v>
      </c>
      <c r="AA800" s="313"/>
      <c r="AB800" s="308"/>
      <c r="AC800" s="308"/>
      <c r="AD800" s="307" t="s">
        <v>463</v>
      </c>
      <c r="AE800" s="728"/>
      <c r="AF800" s="308"/>
      <c r="AG800" s="308"/>
      <c r="AH800" s="308"/>
      <c r="AI800" s="315" t="str">
        <f>I807</f>
        <v>ตำบลตะขบ</v>
      </c>
      <c r="AJ800" s="308"/>
      <c r="AK800" s="308"/>
      <c r="AL800" s="315" t="str">
        <f>J807</f>
        <v>อำเภอปักธงชัย</v>
      </c>
      <c r="AM800" s="308"/>
      <c r="AN800" s="309"/>
      <c r="AO800" s="753"/>
      <c r="AP800" s="308"/>
      <c r="AQ800" s="308"/>
    </row>
    <row r="801" spans="1:43" s="1" customFormat="1" ht="22.5" customHeight="1" x14ac:dyDescent="0.2">
      <c r="E801" s="304"/>
      <c r="F801" s="567"/>
      <c r="G801" s="567"/>
      <c r="H801" s="567"/>
      <c r="I801" s="567"/>
      <c r="J801" s="567"/>
      <c r="K801" s="567"/>
      <c r="L801" s="567"/>
      <c r="M801" s="567"/>
      <c r="N801" s="304"/>
      <c r="O801" s="306"/>
      <c r="P801" s="316" t="str">
        <f>K807</f>
        <v>จังหวัดนครราชสีมา</v>
      </c>
      <c r="Q801" s="317"/>
      <c r="R801" s="317"/>
      <c r="S801" s="317"/>
      <c r="T801" s="317"/>
      <c r="U801" s="317" t="s">
        <v>464</v>
      </c>
      <c r="V801" s="317"/>
      <c r="W801" s="317"/>
      <c r="X801" s="317"/>
      <c r="Y801" s="318"/>
      <c r="Z801" s="317"/>
      <c r="AA801" s="319"/>
      <c r="AB801" s="317"/>
      <c r="AC801" s="317"/>
      <c r="AD801" s="316" t="str">
        <f>K807</f>
        <v>จังหวัดนครราชสีมา</v>
      </c>
      <c r="AE801" s="744"/>
      <c r="AF801" s="317"/>
      <c r="AG801" s="317"/>
      <c r="AH801" s="317"/>
      <c r="AI801" s="317" t="s">
        <v>464</v>
      </c>
      <c r="AJ801" s="317"/>
      <c r="AK801" s="317"/>
      <c r="AL801" s="317"/>
      <c r="AM801" s="317"/>
      <c r="AN801" s="320"/>
      <c r="AO801" s="753"/>
      <c r="AP801" s="317"/>
      <c r="AQ801" s="317"/>
    </row>
    <row r="802" spans="1:43" s="323" customFormat="1" ht="22.5" customHeight="1" x14ac:dyDescent="0.2">
      <c r="A802" s="753"/>
      <c r="B802" s="753"/>
      <c r="C802" s="753"/>
      <c r="D802" s="753"/>
      <c r="E802" s="9"/>
      <c r="F802" s="568"/>
      <c r="G802" s="568"/>
      <c r="H802" s="568"/>
      <c r="I802" s="568"/>
      <c r="J802" s="568"/>
      <c r="K802" s="568"/>
      <c r="L802" s="568"/>
      <c r="M802" s="568"/>
      <c r="N802" s="9"/>
      <c r="O802" s="306"/>
      <c r="P802" s="1004" t="s">
        <v>5</v>
      </c>
      <c r="Q802" s="1005"/>
      <c r="R802" s="1005"/>
      <c r="S802" s="1005"/>
      <c r="T802" s="1005"/>
      <c r="U802" s="1005"/>
      <c r="V802" s="1005"/>
      <c r="W802" s="1005"/>
      <c r="X802" s="1005"/>
      <c r="Y802" s="1005"/>
      <c r="Z802" s="1005"/>
      <c r="AA802" s="1005"/>
      <c r="AB802" s="1005"/>
      <c r="AC802" s="1006"/>
      <c r="AD802" s="1004" t="s">
        <v>6</v>
      </c>
      <c r="AE802" s="1005"/>
      <c r="AF802" s="1005"/>
      <c r="AG802" s="1005"/>
      <c r="AH802" s="1005"/>
      <c r="AI802" s="1005"/>
      <c r="AJ802" s="1005"/>
      <c r="AK802" s="1005"/>
      <c r="AL802" s="1005"/>
      <c r="AM802" s="1005"/>
      <c r="AN802" s="1006"/>
      <c r="AO802" s="429"/>
    </row>
    <row r="803" spans="1:43" s="323" customFormat="1" ht="24.75" customHeight="1" x14ac:dyDescent="0.2">
      <c r="A803" s="753"/>
      <c r="B803" s="753"/>
      <c r="C803" s="753"/>
      <c r="D803" s="753"/>
      <c r="E803" s="9"/>
      <c r="F803" s="568"/>
      <c r="G803" s="568"/>
      <c r="H803" s="568"/>
      <c r="I803" s="568"/>
      <c r="J803" s="568"/>
      <c r="K803" s="568"/>
      <c r="L803" s="568"/>
      <c r="M803" s="568"/>
      <c r="N803" s="9"/>
      <c r="O803" s="306"/>
      <c r="P803" s="995" t="s">
        <v>7</v>
      </c>
      <c r="Q803" s="995" t="s">
        <v>8</v>
      </c>
      <c r="R803" s="995" t="s">
        <v>9</v>
      </c>
      <c r="S803" s="1010" t="s">
        <v>10</v>
      </c>
      <c r="T803" s="1011"/>
      <c r="U803" s="995" t="s">
        <v>11</v>
      </c>
      <c r="V803" s="1004" t="s">
        <v>12</v>
      </c>
      <c r="W803" s="1005"/>
      <c r="X803" s="1006"/>
      <c r="Y803" s="1004" t="s">
        <v>13</v>
      </c>
      <c r="Z803" s="1005"/>
      <c r="AA803" s="1005"/>
      <c r="AB803" s="1005"/>
      <c r="AC803" s="1006"/>
      <c r="AD803" s="995" t="s">
        <v>7</v>
      </c>
      <c r="AE803" s="995" t="s">
        <v>14</v>
      </c>
      <c r="AF803" s="995" t="s">
        <v>15</v>
      </c>
      <c r="AG803" s="995" t="s">
        <v>16</v>
      </c>
      <c r="AH803" s="1021" t="s">
        <v>17</v>
      </c>
      <c r="AI803" s="1004" t="s">
        <v>18</v>
      </c>
      <c r="AJ803" s="1005"/>
      <c r="AK803" s="1005"/>
      <c r="AL803" s="1006"/>
      <c r="AM803" s="995" t="s">
        <v>19</v>
      </c>
      <c r="AN803" s="995" t="s">
        <v>20</v>
      </c>
      <c r="AO803" s="429"/>
      <c r="AP803" s="995" t="s">
        <v>19</v>
      </c>
      <c r="AQ803" s="995" t="s">
        <v>19</v>
      </c>
    </row>
    <row r="804" spans="1:43" s="323" customFormat="1" ht="24.75" customHeight="1" x14ac:dyDescent="0.2">
      <c r="A804" s="753"/>
      <c r="B804" s="753"/>
      <c r="C804" s="753"/>
      <c r="D804" s="753"/>
      <c r="E804" s="9"/>
      <c r="F804" s="568"/>
      <c r="G804" s="568"/>
      <c r="H804" s="568"/>
      <c r="I804" s="568"/>
      <c r="J804" s="568"/>
      <c r="K804" s="568"/>
      <c r="L804" s="568"/>
      <c r="M804" s="568"/>
      <c r="N804" s="9"/>
      <c r="O804" s="306"/>
      <c r="P804" s="996"/>
      <c r="Q804" s="996"/>
      <c r="R804" s="996"/>
      <c r="S804" s="995" t="s">
        <v>21</v>
      </c>
      <c r="T804" s="995" t="s">
        <v>22</v>
      </c>
      <c r="U804" s="996"/>
      <c r="V804" s="1015" t="s">
        <v>23</v>
      </c>
      <c r="W804" s="1015" t="s">
        <v>24</v>
      </c>
      <c r="X804" s="1015" t="s">
        <v>25</v>
      </c>
      <c r="Y804" s="1018" t="s">
        <v>26</v>
      </c>
      <c r="Z804" s="995" t="s">
        <v>27</v>
      </c>
      <c r="AA804" s="995" t="s">
        <v>28</v>
      </c>
      <c r="AB804" s="995" t="s">
        <v>29</v>
      </c>
      <c r="AC804" s="995" t="s">
        <v>30</v>
      </c>
      <c r="AD804" s="996"/>
      <c r="AE804" s="996"/>
      <c r="AF804" s="996"/>
      <c r="AG804" s="996"/>
      <c r="AH804" s="1022"/>
      <c r="AI804" s="995" t="s">
        <v>31</v>
      </c>
      <c r="AJ804" s="998" t="s">
        <v>27</v>
      </c>
      <c r="AK804" s="1001" t="s">
        <v>28</v>
      </c>
      <c r="AL804" s="995" t="s">
        <v>29</v>
      </c>
      <c r="AM804" s="996"/>
      <c r="AN804" s="996"/>
      <c r="AO804" s="429"/>
      <c r="AP804" s="996"/>
      <c r="AQ804" s="996"/>
    </row>
    <row r="805" spans="1:43" s="323" customFormat="1" ht="48.75" customHeight="1" x14ac:dyDescent="0.2">
      <c r="A805" s="753"/>
      <c r="B805" s="753"/>
      <c r="C805" s="753"/>
      <c r="D805" s="753"/>
      <c r="E805" s="9"/>
      <c r="F805" s="568"/>
      <c r="G805" s="568"/>
      <c r="H805" s="568"/>
      <c r="I805" s="568"/>
      <c r="J805" s="568"/>
      <c r="K805" s="568"/>
      <c r="L805" s="568"/>
      <c r="M805" s="568"/>
      <c r="N805" s="9"/>
      <c r="O805" s="306"/>
      <c r="P805" s="996"/>
      <c r="Q805" s="996"/>
      <c r="R805" s="996"/>
      <c r="S805" s="996"/>
      <c r="T805" s="996"/>
      <c r="U805" s="996"/>
      <c r="V805" s="1016"/>
      <c r="W805" s="1016"/>
      <c r="X805" s="1016"/>
      <c r="Y805" s="1019"/>
      <c r="Z805" s="996"/>
      <c r="AA805" s="996"/>
      <c r="AB805" s="996"/>
      <c r="AC805" s="996"/>
      <c r="AD805" s="996"/>
      <c r="AE805" s="996"/>
      <c r="AF805" s="996"/>
      <c r="AG805" s="996"/>
      <c r="AH805" s="1022"/>
      <c r="AI805" s="996"/>
      <c r="AJ805" s="999"/>
      <c r="AK805" s="1002"/>
      <c r="AL805" s="996"/>
      <c r="AM805" s="996"/>
      <c r="AN805" s="996"/>
      <c r="AO805" s="430"/>
      <c r="AP805" s="996"/>
      <c r="AQ805" s="996"/>
    </row>
    <row r="806" spans="1:43" s="323" customFormat="1" ht="58.5" customHeight="1" x14ac:dyDescent="0.2">
      <c r="A806" s="753" t="s">
        <v>465</v>
      </c>
      <c r="B806" s="306" t="s">
        <v>466</v>
      </c>
      <c r="C806" s="749" t="s">
        <v>467</v>
      </c>
      <c r="D806" s="749" t="s">
        <v>468</v>
      </c>
      <c r="E806" s="749" t="s">
        <v>469</v>
      </c>
      <c r="F806" s="749"/>
      <c r="G806" s="749" t="s">
        <v>470</v>
      </c>
      <c r="H806" s="749" t="s">
        <v>471</v>
      </c>
      <c r="I806" s="749" t="s">
        <v>472</v>
      </c>
      <c r="J806" s="749" t="s">
        <v>473</v>
      </c>
      <c r="K806" s="749" t="s">
        <v>474</v>
      </c>
      <c r="L806" s="520" t="s">
        <v>475</v>
      </c>
      <c r="M806" s="9" t="s">
        <v>476</v>
      </c>
      <c r="N806" s="9" t="s">
        <v>477</v>
      </c>
      <c r="O806" s="306" t="s">
        <v>478</v>
      </c>
      <c r="P806" s="997"/>
      <c r="Q806" s="997"/>
      <c r="R806" s="997"/>
      <c r="S806" s="997"/>
      <c r="T806" s="997"/>
      <c r="U806" s="997"/>
      <c r="V806" s="1017"/>
      <c r="W806" s="1017"/>
      <c r="X806" s="1017"/>
      <c r="Y806" s="1020"/>
      <c r="Z806" s="997"/>
      <c r="AA806" s="997"/>
      <c r="AB806" s="997"/>
      <c r="AC806" s="997"/>
      <c r="AD806" s="997"/>
      <c r="AE806" s="997"/>
      <c r="AF806" s="997"/>
      <c r="AG806" s="997"/>
      <c r="AH806" s="1023"/>
      <c r="AI806" s="997"/>
      <c r="AJ806" s="1000"/>
      <c r="AK806" s="1003"/>
      <c r="AL806" s="997"/>
      <c r="AM806" s="997"/>
      <c r="AN806" s="997"/>
      <c r="AO806" s="430"/>
      <c r="AP806" s="997"/>
      <c r="AQ806" s="997"/>
    </row>
    <row r="807" spans="1:43" s="574" customFormat="1" ht="37.5" x14ac:dyDescent="0.2">
      <c r="A807" s="324"/>
      <c r="B807" s="324" t="s">
        <v>487</v>
      </c>
      <c r="C807" s="324" t="s">
        <v>658</v>
      </c>
      <c r="D807" s="324" t="s">
        <v>659</v>
      </c>
      <c r="E807" s="325" t="s">
        <v>125</v>
      </c>
      <c r="F807" s="326" t="s">
        <v>482</v>
      </c>
      <c r="G807" s="326">
        <v>11</v>
      </c>
      <c r="H807" s="326" t="s">
        <v>471</v>
      </c>
      <c r="I807" s="305" t="s">
        <v>483</v>
      </c>
      <c r="J807" s="305" t="s">
        <v>484</v>
      </c>
      <c r="K807" s="305" t="s">
        <v>485</v>
      </c>
      <c r="L807" s="304">
        <v>30150</v>
      </c>
      <c r="M807" s="569"/>
      <c r="N807" s="325" t="s">
        <v>660</v>
      </c>
      <c r="O807" s="329"/>
      <c r="P807" s="412">
        <v>88</v>
      </c>
      <c r="Q807" s="416" t="s">
        <v>68</v>
      </c>
      <c r="R807" s="570">
        <v>28</v>
      </c>
      <c r="S807" s="412"/>
      <c r="T807" s="412"/>
      <c r="U807" s="412" t="s">
        <v>126</v>
      </c>
      <c r="V807" s="412">
        <v>0</v>
      </c>
      <c r="W807" s="412">
        <v>1</v>
      </c>
      <c r="X807" s="412">
        <v>9</v>
      </c>
      <c r="Y807" s="412">
        <v>106</v>
      </c>
      <c r="Z807" s="412"/>
      <c r="AA807" s="571">
        <v>3</v>
      </c>
      <c r="AB807" s="412"/>
      <c r="AC807" s="571"/>
      <c r="AD807" s="412"/>
      <c r="AE807" s="412"/>
      <c r="AF807" s="412"/>
      <c r="AG807" s="412"/>
      <c r="AH807" s="572"/>
      <c r="AI807" s="571"/>
      <c r="AJ807" s="572"/>
      <c r="AK807" s="571"/>
      <c r="AL807" s="412"/>
      <c r="AM807" s="412"/>
      <c r="AN807" s="412"/>
      <c r="AO807" s="573"/>
      <c r="AP807" s="412"/>
      <c r="AQ807" s="412"/>
    </row>
    <row r="808" spans="1:43" s="574" customFormat="1" ht="52.5" customHeight="1" x14ac:dyDescent="0.2">
      <c r="A808" s="324"/>
      <c r="B808" s="324"/>
      <c r="C808" s="324"/>
      <c r="D808" s="324"/>
      <c r="E808" s="325"/>
      <c r="F808" s="569"/>
      <c r="G808" s="569"/>
      <c r="H808" s="569"/>
      <c r="I808" s="569"/>
      <c r="J808" s="569"/>
      <c r="K808" s="569"/>
      <c r="L808" s="569"/>
      <c r="M808" s="569"/>
      <c r="N808" s="325"/>
      <c r="O808" s="329"/>
      <c r="P808" s="412"/>
      <c r="Q808" s="412"/>
      <c r="R808" s="570"/>
      <c r="S808" s="412"/>
      <c r="T808" s="412"/>
      <c r="U808" s="412"/>
      <c r="V808" s="412"/>
      <c r="W808" s="412"/>
      <c r="X808" s="412"/>
      <c r="Y808" s="412"/>
      <c r="Z808" s="412"/>
      <c r="AA808" s="412"/>
      <c r="AB808" s="412"/>
      <c r="AC808" s="412"/>
      <c r="AD808" s="412">
        <v>1</v>
      </c>
      <c r="AE808" s="412" t="s">
        <v>125</v>
      </c>
      <c r="AF808" s="416" t="s">
        <v>37</v>
      </c>
      <c r="AG808" s="412" t="s">
        <v>38</v>
      </c>
      <c r="AH808" s="572">
        <v>12</v>
      </c>
      <c r="AI808" s="571"/>
      <c r="AJ808" s="572"/>
      <c r="AK808" s="571">
        <v>12</v>
      </c>
      <c r="AL808" s="412"/>
      <c r="AM808" s="412">
        <f>AP808+1</f>
        <v>5</v>
      </c>
      <c r="AN808" s="416" t="s">
        <v>53</v>
      </c>
      <c r="AO808" s="573"/>
      <c r="AP808" s="412">
        <v>4</v>
      </c>
      <c r="AQ808" s="412">
        <v>3</v>
      </c>
    </row>
    <row r="809" spans="1:43" s="574" customFormat="1" ht="25.5" customHeight="1" x14ac:dyDescent="0.2">
      <c r="A809" s="324"/>
      <c r="B809" s="324"/>
      <c r="C809" s="324"/>
      <c r="D809" s="324"/>
      <c r="E809" s="325"/>
      <c r="F809" s="569"/>
      <c r="G809" s="569"/>
      <c r="H809" s="569"/>
      <c r="I809" s="569"/>
      <c r="J809" s="569"/>
      <c r="K809" s="569"/>
      <c r="L809" s="569"/>
      <c r="M809" s="569"/>
      <c r="N809" s="325"/>
      <c r="O809" s="329"/>
      <c r="P809" s="412"/>
      <c r="Q809" s="412"/>
      <c r="R809" s="570"/>
      <c r="S809" s="412"/>
      <c r="T809" s="412"/>
      <c r="U809" s="412"/>
      <c r="V809" s="412"/>
      <c r="W809" s="412"/>
      <c r="X809" s="412"/>
      <c r="Y809" s="412"/>
      <c r="Z809" s="412"/>
      <c r="AA809" s="412"/>
      <c r="AB809" s="412"/>
      <c r="AC809" s="412"/>
      <c r="AD809" s="412"/>
      <c r="AE809" s="412"/>
      <c r="AF809" s="412"/>
      <c r="AG809" s="412"/>
      <c r="AH809" s="572"/>
      <c r="AI809" s="571"/>
      <c r="AJ809" s="572"/>
      <c r="AK809" s="571"/>
      <c r="AL809" s="412"/>
      <c r="AM809" s="412"/>
      <c r="AN809" s="412"/>
      <c r="AO809" s="573"/>
      <c r="AP809" s="412"/>
      <c r="AQ809" s="412"/>
    </row>
    <row r="810" spans="1:43" s="1" customFormat="1" ht="22.5" customHeight="1" x14ac:dyDescent="0.2">
      <c r="E810" s="304"/>
      <c r="F810" s="567"/>
      <c r="G810" s="567"/>
      <c r="H810" s="567"/>
      <c r="I810" s="567"/>
      <c r="J810" s="567"/>
      <c r="K810" s="567"/>
      <c r="L810" s="567"/>
      <c r="M810" s="567"/>
      <c r="N810" s="304"/>
      <c r="O810" s="306"/>
      <c r="P810" s="345" t="s">
        <v>460</v>
      </c>
      <c r="Q810" s="346"/>
      <c r="R810" s="346"/>
      <c r="S810" s="346"/>
      <c r="T810" s="346"/>
      <c r="U810" s="346"/>
      <c r="V810" s="1012" t="str">
        <f>B819</f>
        <v>นาง</v>
      </c>
      <c r="W810" s="1012"/>
      <c r="X810" s="1013" t="str">
        <f>C819</f>
        <v>หนู</v>
      </c>
      <c r="Y810" s="1013"/>
      <c r="Z810" s="1013" t="s">
        <v>661</v>
      </c>
      <c r="AA810" s="1013"/>
      <c r="AB810" s="1013"/>
      <c r="AC810" s="1014"/>
      <c r="AD810" s="345" t="s">
        <v>461</v>
      </c>
      <c r="AE810" s="730"/>
      <c r="AF810" s="346"/>
      <c r="AG810" s="745" t="str">
        <f>B819</f>
        <v>นาง</v>
      </c>
      <c r="AH810" s="731" t="str">
        <f>C819</f>
        <v>หนู</v>
      </c>
      <c r="AI810" s="346"/>
      <c r="AJ810" s="346" t="str">
        <f>Z810</f>
        <v>นิ่มพันธ์</v>
      </c>
      <c r="AK810" s="346"/>
      <c r="AL810" s="346"/>
      <c r="AM810" s="346"/>
      <c r="AN810" s="347"/>
      <c r="AO810" s="753"/>
      <c r="AP810" s="308"/>
      <c r="AQ810" s="308"/>
    </row>
    <row r="811" spans="1:43" s="1" customFormat="1" ht="22.5" customHeight="1" x14ac:dyDescent="0.2">
      <c r="E811" s="304"/>
      <c r="F811" s="567"/>
      <c r="G811" s="567"/>
      <c r="H811" s="567"/>
      <c r="I811" s="567"/>
      <c r="J811" s="567"/>
      <c r="K811" s="567"/>
      <c r="L811" s="567"/>
      <c r="M811" s="567"/>
      <c r="N811" s="304"/>
      <c r="O811" s="306"/>
      <c r="P811" s="307" t="s">
        <v>462</v>
      </c>
      <c r="Q811" s="308"/>
      <c r="R811" s="308"/>
      <c r="S811" s="1007" t="str">
        <f>E819</f>
        <v>197</v>
      </c>
      <c r="T811" s="1008"/>
      <c r="U811" s="310" t="str">
        <f>F819</f>
        <v>หมู่ที่</v>
      </c>
      <c r="V811" s="1009">
        <f>G819</f>
        <v>11</v>
      </c>
      <c r="W811" s="1009"/>
      <c r="X811" s="308"/>
      <c r="Y811" s="311"/>
      <c r="Z811" s="312" t="str">
        <f>H819</f>
        <v>ถนน</v>
      </c>
      <c r="AA811" s="313"/>
      <c r="AB811" s="308"/>
      <c r="AC811" s="309"/>
      <c r="AD811" s="307" t="s">
        <v>462</v>
      </c>
      <c r="AE811" s="728"/>
      <c r="AF811" s="728"/>
      <c r="AG811" s="314" t="str">
        <f>E819</f>
        <v>197</v>
      </c>
      <c r="AH811" s="308"/>
      <c r="AI811" s="315" t="str">
        <f>F819</f>
        <v>หมู่ที่</v>
      </c>
      <c r="AJ811" s="727">
        <f>G819</f>
        <v>11</v>
      </c>
      <c r="AK811" s="308"/>
      <c r="AL811" s="315" t="str">
        <f>H819</f>
        <v>ถนน</v>
      </c>
      <c r="AM811" s="308"/>
      <c r="AN811" s="309"/>
      <c r="AO811" s="753"/>
      <c r="AP811" s="308"/>
      <c r="AQ811" s="308"/>
    </row>
    <row r="812" spans="1:43" s="1" customFormat="1" ht="22.5" customHeight="1" x14ac:dyDescent="0.2">
      <c r="E812" s="304"/>
      <c r="F812" s="567"/>
      <c r="G812" s="567"/>
      <c r="H812" s="567"/>
      <c r="I812" s="567"/>
      <c r="J812" s="567"/>
      <c r="K812" s="567"/>
      <c r="L812" s="567"/>
      <c r="M812" s="567"/>
      <c r="N812" s="304"/>
      <c r="O812" s="306"/>
      <c r="P812" s="307" t="s">
        <v>463</v>
      </c>
      <c r="Q812" s="308"/>
      <c r="R812" s="308"/>
      <c r="S812" s="308"/>
      <c r="T812" s="308"/>
      <c r="U812" s="1009" t="str">
        <f>I819</f>
        <v>ตำบลตะขบ</v>
      </c>
      <c r="V812" s="993"/>
      <c r="W812" s="993"/>
      <c r="X812" s="993"/>
      <c r="Y812" s="312"/>
      <c r="Z812" s="315" t="str">
        <f>J819</f>
        <v>อำเภอปักธงชัย</v>
      </c>
      <c r="AA812" s="313"/>
      <c r="AB812" s="308"/>
      <c r="AC812" s="308"/>
      <c r="AD812" s="307" t="s">
        <v>463</v>
      </c>
      <c r="AE812" s="728"/>
      <c r="AF812" s="308"/>
      <c r="AG812" s="308"/>
      <c r="AH812" s="308"/>
      <c r="AI812" s="315" t="str">
        <f>I819</f>
        <v>ตำบลตะขบ</v>
      </c>
      <c r="AJ812" s="308"/>
      <c r="AK812" s="308"/>
      <c r="AL812" s="315" t="str">
        <f>J819</f>
        <v>อำเภอปักธงชัย</v>
      </c>
      <c r="AM812" s="308"/>
      <c r="AN812" s="309"/>
      <c r="AO812" s="753"/>
      <c r="AP812" s="308"/>
      <c r="AQ812" s="308"/>
    </row>
    <row r="813" spans="1:43" s="1" customFormat="1" ht="22.5" customHeight="1" x14ac:dyDescent="0.2">
      <c r="E813" s="304"/>
      <c r="F813" s="567"/>
      <c r="G813" s="567"/>
      <c r="H813" s="567"/>
      <c r="I813" s="567"/>
      <c r="J813" s="567"/>
      <c r="K813" s="567"/>
      <c r="L813" s="567"/>
      <c r="M813" s="567"/>
      <c r="N813" s="304"/>
      <c r="O813" s="306"/>
      <c r="P813" s="316" t="str">
        <f>K819</f>
        <v>จังหวัดนครราชสีมา</v>
      </c>
      <c r="Q813" s="317"/>
      <c r="R813" s="317"/>
      <c r="S813" s="317"/>
      <c r="T813" s="317"/>
      <c r="U813" s="317" t="s">
        <v>464</v>
      </c>
      <c r="V813" s="317"/>
      <c r="W813" s="317"/>
      <c r="X813" s="317"/>
      <c r="Y813" s="318"/>
      <c r="Z813" s="317"/>
      <c r="AA813" s="319"/>
      <c r="AB813" s="317"/>
      <c r="AC813" s="317"/>
      <c r="AD813" s="316" t="str">
        <f>K819</f>
        <v>จังหวัดนครราชสีมา</v>
      </c>
      <c r="AE813" s="744"/>
      <c r="AF813" s="317"/>
      <c r="AG813" s="317"/>
      <c r="AH813" s="317"/>
      <c r="AI813" s="317" t="s">
        <v>464</v>
      </c>
      <c r="AJ813" s="317"/>
      <c r="AK813" s="317"/>
      <c r="AL813" s="317"/>
      <c r="AM813" s="317"/>
      <c r="AN813" s="320"/>
      <c r="AO813" s="753"/>
      <c r="AP813" s="317"/>
      <c r="AQ813" s="317"/>
    </row>
    <row r="814" spans="1:43" s="323" customFormat="1" ht="22.5" customHeight="1" x14ac:dyDescent="0.2">
      <c r="A814" s="753"/>
      <c r="B814" s="753"/>
      <c r="C814" s="753"/>
      <c r="D814" s="753"/>
      <c r="E814" s="9"/>
      <c r="F814" s="568"/>
      <c r="G814" s="568"/>
      <c r="H814" s="568"/>
      <c r="I814" s="568"/>
      <c r="J814" s="568"/>
      <c r="K814" s="568"/>
      <c r="L814" s="568"/>
      <c r="M814" s="568"/>
      <c r="N814" s="9"/>
      <c r="O814" s="306"/>
      <c r="P814" s="1004" t="s">
        <v>5</v>
      </c>
      <c r="Q814" s="1005"/>
      <c r="R814" s="1005"/>
      <c r="S814" s="1005"/>
      <c r="T814" s="1005"/>
      <c r="U814" s="1005"/>
      <c r="V814" s="1005"/>
      <c r="W814" s="1005"/>
      <c r="X814" s="1005"/>
      <c r="Y814" s="1005"/>
      <c r="Z814" s="1005"/>
      <c r="AA814" s="1005"/>
      <c r="AB814" s="1005"/>
      <c r="AC814" s="1006"/>
      <c r="AD814" s="1004" t="s">
        <v>6</v>
      </c>
      <c r="AE814" s="1005"/>
      <c r="AF814" s="1005"/>
      <c r="AG814" s="1005"/>
      <c r="AH814" s="1005"/>
      <c r="AI814" s="1005"/>
      <c r="AJ814" s="1005"/>
      <c r="AK814" s="1005"/>
      <c r="AL814" s="1005"/>
      <c r="AM814" s="1005"/>
      <c r="AN814" s="1006"/>
      <c r="AO814" s="429"/>
    </row>
    <row r="815" spans="1:43" s="323" customFormat="1" ht="24.75" customHeight="1" x14ac:dyDescent="0.2">
      <c r="A815" s="753"/>
      <c r="B815" s="753"/>
      <c r="C815" s="753"/>
      <c r="D815" s="753"/>
      <c r="E815" s="9"/>
      <c r="F815" s="568"/>
      <c r="G815" s="568"/>
      <c r="H815" s="568"/>
      <c r="I815" s="568"/>
      <c r="J815" s="568"/>
      <c r="K815" s="568"/>
      <c r="L815" s="568"/>
      <c r="M815" s="568"/>
      <c r="N815" s="9"/>
      <c r="O815" s="306"/>
      <c r="P815" s="995" t="s">
        <v>7</v>
      </c>
      <c r="Q815" s="995" t="s">
        <v>8</v>
      </c>
      <c r="R815" s="995" t="s">
        <v>9</v>
      </c>
      <c r="S815" s="1010" t="s">
        <v>10</v>
      </c>
      <c r="T815" s="1011"/>
      <c r="U815" s="995" t="s">
        <v>11</v>
      </c>
      <c r="V815" s="1004" t="s">
        <v>12</v>
      </c>
      <c r="W815" s="1005"/>
      <c r="X815" s="1006"/>
      <c r="Y815" s="1004" t="s">
        <v>13</v>
      </c>
      <c r="Z815" s="1005"/>
      <c r="AA815" s="1005"/>
      <c r="AB815" s="1005"/>
      <c r="AC815" s="1006"/>
      <c r="AD815" s="995" t="s">
        <v>7</v>
      </c>
      <c r="AE815" s="995" t="s">
        <v>14</v>
      </c>
      <c r="AF815" s="995" t="s">
        <v>15</v>
      </c>
      <c r="AG815" s="995" t="s">
        <v>16</v>
      </c>
      <c r="AH815" s="1021" t="s">
        <v>17</v>
      </c>
      <c r="AI815" s="1004" t="s">
        <v>18</v>
      </c>
      <c r="AJ815" s="1005"/>
      <c r="AK815" s="1005"/>
      <c r="AL815" s="1006"/>
      <c r="AM815" s="995" t="s">
        <v>19</v>
      </c>
      <c r="AN815" s="995" t="s">
        <v>20</v>
      </c>
      <c r="AO815" s="429"/>
      <c r="AP815" s="995" t="s">
        <v>19</v>
      </c>
      <c r="AQ815" s="995" t="s">
        <v>19</v>
      </c>
    </row>
    <row r="816" spans="1:43" s="323" customFormat="1" ht="24.75" customHeight="1" x14ac:dyDescent="0.2">
      <c r="A816" s="753"/>
      <c r="B816" s="753"/>
      <c r="C816" s="753"/>
      <c r="D816" s="753"/>
      <c r="E816" s="9"/>
      <c r="F816" s="568"/>
      <c r="G816" s="568"/>
      <c r="H816" s="568"/>
      <c r="I816" s="568"/>
      <c r="J816" s="568"/>
      <c r="K816" s="568"/>
      <c r="L816" s="568"/>
      <c r="M816" s="568"/>
      <c r="N816" s="9"/>
      <c r="O816" s="306"/>
      <c r="P816" s="996"/>
      <c r="Q816" s="996"/>
      <c r="R816" s="996"/>
      <c r="S816" s="995" t="s">
        <v>21</v>
      </c>
      <c r="T816" s="995" t="s">
        <v>22</v>
      </c>
      <c r="U816" s="996"/>
      <c r="V816" s="1015" t="s">
        <v>23</v>
      </c>
      <c r="W816" s="1015" t="s">
        <v>24</v>
      </c>
      <c r="X816" s="1015" t="s">
        <v>25</v>
      </c>
      <c r="Y816" s="1018" t="s">
        <v>26</v>
      </c>
      <c r="Z816" s="995" t="s">
        <v>27</v>
      </c>
      <c r="AA816" s="995" t="s">
        <v>28</v>
      </c>
      <c r="AB816" s="995" t="s">
        <v>29</v>
      </c>
      <c r="AC816" s="995" t="s">
        <v>30</v>
      </c>
      <c r="AD816" s="996"/>
      <c r="AE816" s="996"/>
      <c r="AF816" s="996"/>
      <c r="AG816" s="996"/>
      <c r="AH816" s="1022"/>
      <c r="AI816" s="995" t="s">
        <v>31</v>
      </c>
      <c r="AJ816" s="998" t="s">
        <v>27</v>
      </c>
      <c r="AK816" s="1001" t="s">
        <v>28</v>
      </c>
      <c r="AL816" s="995" t="s">
        <v>29</v>
      </c>
      <c r="AM816" s="996"/>
      <c r="AN816" s="996"/>
      <c r="AO816" s="429"/>
      <c r="AP816" s="996"/>
      <c r="AQ816" s="996"/>
    </row>
    <row r="817" spans="1:43" s="323" customFormat="1" ht="48.75" customHeight="1" x14ac:dyDescent="0.2">
      <c r="A817" s="753"/>
      <c r="B817" s="753"/>
      <c r="C817" s="753"/>
      <c r="D817" s="753"/>
      <c r="E817" s="9"/>
      <c r="F817" s="568"/>
      <c r="G817" s="568"/>
      <c r="H817" s="568"/>
      <c r="I817" s="568"/>
      <c r="J817" s="568"/>
      <c r="K817" s="568"/>
      <c r="L817" s="568"/>
      <c r="M817" s="568"/>
      <c r="N817" s="9"/>
      <c r="O817" s="306"/>
      <c r="P817" s="996"/>
      <c r="Q817" s="996"/>
      <c r="R817" s="996"/>
      <c r="S817" s="996"/>
      <c r="T817" s="996"/>
      <c r="U817" s="996"/>
      <c r="V817" s="1016"/>
      <c r="W817" s="1016"/>
      <c r="X817" s="1016"/>
      <c r="Y817" s="1019"/>
      <c r="Z817" s="996"/>
      <c r="AA817" s="996"/>
      <c r="AB817" s="996"/>
      <c r="AC817" s="996"/>
      <c r="AD817" s="996"/>
      <c r="AE817" s="996"/>
      <c r="AF817" s="996"/>
      <c r="AG817" s="996"/>
      <c r="AH817" s="1022"/>
      <c r="AI817" s="996"/>
      <c r="AJ817" s="999"/>
      <c r="AK817" s="1002"/>
      <c r="AL817" s="996"/>
      <c r="AM817" s="996"/>
      <c r="AN817" s="996"/>
      <c r="AO817" s="430"/>
      <c r="AP817" s="996"/>
      <c r="AQ817" s="996"/>
    </row>
    <row r="818" spans="1:43" s="323" customFormat="1" ht="53.25" customHeight="1" x14ac:dyDescent="0.2">
      <c r="A818" s="753" t="s">
        <v>465</v>
      </c>
      <c r="B818" s="306" t="s">
        <v>466</v>
      </c>
      <c r="C818" s="749" t="s">
        <v>467</v>
      </c>
      <c r="D818" s="749" t="s">
        <v>468</v>
      </c>
      <c r="E818" s="749" t="s">
        <v>469</v>
      </c>
      <c r="F818" s="749"/>
      <c r="G818" s="749" t="s">
        <v>470</v>
      </c>
      <c r="H818" s="749" t="s">
        <v>471</v>
      </c>
      <c r="I818" s="749" t="s">
        <v>472</v>
      </c>
      <c r="J818" s="749" t="s">
        <v>473</v>
      </c>
      <c r="K818" s="749" t="s">
        <v>474</v>
      </c>
      <c r="L818" s="520" t="s">
        <v>475</v>
      </c>
      <c r="M818" s="9" t="s">
        <v>476</v>
      </c>
      <c r="N818" s="9" t="s">
        <v>477</v>
      </c>
      <c r="O818" s="306" t="s">
        <v>478</v>
      </c>
      <c r="P818" s="997"/>
      <c r="Q818" s="997"/>
      <c r="R818" s="997"/>
      <c r="S818" s="997"/>
      <c r="T818" s="997"/>
      <c r="U818" s="997"/>
      <c r="V818" s="1017"/>
      <c r="W818" s="1017"/>
      <c r="X818" s="1017"/>
      <c r="Y818" s="1020"/>
      <c r="Z818" s="997"/>
      <c r="AA818" s="997"/>
      <c r="AB818" s="997"/>
      <c r="AC818" s="997"/>
      <c r="AD818" s="997"/>
      <c r="AE818" s="997"/>
      <c r="AF818" s="997"/>
      <c r="AG818" s="997"/>
      <c r="AH818" s="1023"/>
      <c r="AI818" s="997"/>
      <c r="AJ818" s="1000"/>
      <c r="AK818" s="1003"/>
      <c r="AL818" s="997"/>
      <c r="AM818" s="997"/>
      <c r="AN818" s="997"/>
      <c r="AO818" s="430"/>
      <c r="AP818" s="997"/>
      <c r="AQ818" s="997"/>
    </row>
    <row r="819" spans="1:43" s="574" customFormat="1" ht="37.5" x14ac:dyDescent="0.2">
      <c r="A819" s="324"/>
      <c r="B819" s="324" t="s">
        <v>487</v>
      </c>
      <c r="C819" s="324" t="s">
        <v>662</v>
      </c>
      <c r="D819" s="324" t="s">
        <v>661</v>
      </c>
      <c r="E819" s="325" t="s">
        <v>663</v>
      </c>
      <c r="F819" s="326" t="s">
        <v>482</v>
      </c>
      <c r="G819" s="326">
        <v>11</v>
      </c>
      <c r="H819" s="326" t="s">
        <v>471</v>
      </c>
      <c r="I819" s="305" t="s">
        <v>483</v>
      </c>
      <c r="J819" s="305" t="s">
        <v>484</v>
      </c>
      <c r="K819" s="305" t="s">
        <v>485</v>
      </c>
      <c r="L819" s="304">
        <v>30150</v>
      </c>
      <c r="M819" s="569"/>
      <c r="N819" s="325" t="s">
        <v>664</v>
      </c>
      <c r="O819" s="329"/>
      <c r="P819" s="412">
        <v>89</v>
      </c>
      <c r="Q819" s="416" t="s">
        <v>68</v>
      </c>
      <c r="R819" s="570">
        <v>20</v>
      </c>
      <c r="S819" s="412"/>
      <c r="T819" s="412"/>
      <c r="U819" s="412" t="s">
        <v>126</v>
      </c>
      <c r="V819" s="412">
        <v>0</v>
      </c>
      <c r="W819" s="412">
        <v>1</v>
      </c>
      <c r="X819" s="412">
        <v>80</v>
      </c>
      <c r="Y819" s="571">
        <v>176.06</v>
      </c>
      <c r="Z819" s="412"/>
      <c r="AA819" s="412">
        <v>3.94</v>
      </c>
      <c r="AB819" s="412"/>
      <c r="AC819" s="412"/>
      <c r="AD819" s="412"/>
      <c r="AE819" s="412"/>
      <c r="AF819" s="412"/>
      <c r="AG819" s="412"/>
      <c r="AH819" s="572"/>
      <c r="AI819" s="571"/>
      <c r="AJ819" s="572"/>
      <c r="AK819" s="571"/>
      <c r="AL819" s="412"/>
      <c r="AM819" s="572"/>
      <c r="AN819" s="412"/>
      <c r="AO819" s="573"/>
      <c r="AP819" s="572"/>
      <c r="AQ819" s="572"/>
    </row>
    <row r="820" spans="1:43" s="574" customFormat="1" ht="37.5" x14ac:dyDescent="0.2">
      <c r="A820" s="324"/>
      <c r="B820" s="324"/>
      <c r="C820" s="324"/>
      <c r="D820" s="324"/>
      <c r="E820" s="325"/>
      <c r="F820" s="569"/>
      <c r="G820" s="569"/>
      <c r="H820" s="569"/>
      <c r="I820" s="569"/>
      <c r="J820" s="569"/>
      <c r="K820" s="569"/>
      <c r="L820" s="569"/>
      <c r="M820" s="569"/>
      <c r="N820" s="325"/>
      <c r="O820" s="329"/>
      <c r="P820" s="412"/>
      <c r="Q820" s="412"/>
      <c r="R820" s="570"/>
      <c r="S820" s="412"/>
      <c r="T820" s="412"/>
      <c r="U820" s="412"/>
      <c r="V820" s="412"/>
      <c r="W820" s="412"/>
      <c r="X820" s="412"/>
      <c r="Y820" s="412"/>
      <c r="Z820" s="412"/>
      <c r="AA820" s="412"/>
      <c r="AB820" s="412"/>
      <c r="AC820" s="412"/>
      <c r="AD820" s="412">
        <v>1</v>
      </c>
      <c r="AE820" s="412">
        <v>197</v>
      </c>
      <c r="AF820" s="412" t="s">
        <v>37</v>
      </c>
      <c r="AG820" s="416" t="s">
        <v>44</v>
      </c>
      <c r="AH820" s="572">
        <v>15.75</v>
      </c>
      <c r="AI820" s="571"/>
      <c r="AJ820" s="572"/>
      <c r="AK820" s="571">
        <v>15.75</v>
      </c>
      <c r="AL820" s="412"/>
      <c r="AM820" s="412">
        <f>AP820+1</f>
        <v>21</v>
      </c>
      <c r="AN820" s="416" t="s">
        <v>53</v>
      </c>
      <c r="AO820" s="573"/>
      <c r="AP820" s="575">
        <v>20</v>
      </c>
      <c r="AQ820" s="575">
        <v>19</v>
      </c>
    </row>
    <row r="821" spans="1:43" s="577" customFormat="1" ht="25.5" customHeight="1" x14ac:dyDescent="0.2">
      <c r="A821" s="324"/>
      <c r="B821" s="324"/>
      <c r="C821" s="324"/>
      <c r="D821" s="324"/>
      <c r="E821" s="325"/>
      <c r="F821" s="569"/>
      <c r="G821" s="569"/>
      <c r="H821" s="569"/>
      <c r="I821" s="569"/>
      <c r="J821" s="569"/>
      <c r="K821" s="569"/>
      <c r="L821" s="569"/>
      <c r="M821" s="569"/>
      <c r="N821" s="325"/>
      <c r="O821" s="329"/>
      <c r="P821" s="412"/>
      <c r="Q821" s="412"/>
      <c r="R821" s="570"/>
      <c r="S821" s="412"/>
      <c r="T821" s="412"/>
      <c r="U821" s="412"/>
      <c r="V821" s="412"/>
      <c r="W821" s="412"/>
      <c r="X821" s="412"/>
      <c r="Y821" s="412"/>
      <c r="Z821" s="412"/>
      <c r="AA821" s="412"/>
      <c r="AB821" s="412"/>
      <c r="AC821" s="412"/>
      <c r="AD821" s="412"/>
      <c r="AE821" s="412"/>
      <c r="AF821" s="412"/>
      <c r="AG821" s="412"/>
      <c r="AH821" s="572"/>
      <c r="AI821" s="571"/>
      <c r="AJ821" s="572"/>
      <c r="AK821" s="571"/>
      <c r="AL821" s="412"/>
      <c r="AM821" s="572"/>
      <c r="AN821" s="412"/>
      <c r="AO821" s="576"/>
      <c r="AP821" s="572"/>
      <c r="AQ821" s="572"/>
    </row>
    <row r="822" spans="1:43" s="1" customFormat="1" ht="22.5" customHeight="1" x14ac:dyDescent="0.2">
      <c r="E822" s="304"/>
      <c r="F822" s="567"/>
      <c r="G822" s="567"/>
      <c r="H822" s="567"/>
      <c r="I822" s="567"/>
      <c r="J822" s="567"/>
      <c r="K822" s="567"/>
      <c r="L822" s="567"/>
      <c r="M822" s="567"/>
      <c r="N822" s="304"/>
      <c r="O822" s="306"/>
      <c r="P822" s="345" t="s">
        <v>460</v>
      </c>
      <c r="Q822" s="346"/>
      <c r="R822" s="346"/>
      <c r="S822" s="346"/>
      <c r="T822" s="346"/>
      <c r="U822" s="346"/>
      <c r="V822" s="1012" t="str">
        <f>B831</f>
        <v>นาง</v>
      </c>
      <c r="W822" s="1012"/>
      <c r="X822" s="1013" t="str">
        <f>C831</f>
        <v>วิชิต</v>
      </c>
      <c r="Y822" s="1013"/>
      <c r="Z822" s="1013" t="str">
        <f>D831</f>
        <v>จันตราพรมราช</v>
      </c>
      <c r="AA822" s="1013"/>
      <c r="AB822" s="1013"/>
      <c r="AC822" s="1014"/>
      <c r="AD822" s="345" t="s">
        <v>461</v>
      </c>
      <c r="AE822" s="730"/>
      <c r="AF822" s="346"/>
      <c r="AG822" s="745" t="str">
        <f>B831</f>
        <v>นาง</v>
      </c>
      <c r="AH822" s="731" t="str">
        <f>C831</f>
        <v>วิชิต</v>
      </c>
      <c r="AI822" s="346"/>
      <c r="AJ822" s="346" t="str">
        <f>D831</f>
        <v>จันตราพรมราช</v>
      </c>
      <c r="AK822" s="346"/>
      <c r="AL822" s="346"/>
      <c r="AM822" s="346"/>
      <c r="AN822" s="347"/>
      <c r="AO822" s="753"/>
      <c r="AP822" s="308"/>
      <c r="AQ822" s="308"/>
    </row>
    <row r="823" spans="1:43" s="1" customFormat="1" ht="22.5" customHeight="1" x14ac:dyDescent="0.2">
      <c r="E823" s="304"/>
      <c r="F823" s="567"/>
      <c r="G823" s="567"/>
      <c r="H823" s="567"/>
      <c r="I823" s="567"/>
      <c r="J823" s="567"/>
      <c r="K823" s="567"/>
      <c r="L823" s="567"/>
      <c r="M823" s="567"/>
      <c r="N823" s="304"/>
      <c r="O823" s="306"/>
      <c r="P823" s="307" t="s">
        <v>462</v>
      </c>
      <c r="Q823" s="308"/>
      <c r="R823" s="308"/>
      <c r="S823" s="1007" t="str">
        <f>E831</f>
        <v xml:space="preserve">259 </v>
      </c>
      <c r="T823" s="1008"/>
      <c r="U823" s="310" t="str">
        <f>F831</f>
        <v>หมู่ที่</v>
      </c>
      <c r="V823" s="1009">
        <f>G831</f>
        <v>11</v>
      </c>
      <c r="W823" s="1009"/>
      <c r="X823" s="308"/>
      <c r="Y823" s="311"/>
      <c r="Z823" s="312" t="str">
        <f>H831</f>
        <v>ถนน</v>
      </c>
      <c r="AA823" s="313"/>
      <c r="AB823" s="308"/>
      <c r="AC823" s="309"/>
      <c r="AD823" s="307" t="s">
        <v>462</v>
      </c>
      <c r="AE823" s="728"/>
      <c r="AF823" s="728"/>
      <c r="AG823" s="314" t="str">
        <f>E831</f>
        <v xml:space="preserve">259 </v>
      </c>
      <c r="AH823" s="308"/>
      <c r="AI823" s="315" t="str">
        <f>F831</f>
        <v>หมู่ที่</v>
      </c>
      <c r="AJ823" s="727">
        <f>G831</f>
        <v>11</v>
      </c>
      <c r="AK823" s="308"/>
      <c r="AL823" s="315" t="str">
        <f>H831</f>
        <v>ถนน</v>
      </c>
      <c r="AM823" s="308"/>
      <c r="AN823" s="309"/>
      <c r="AO823" s="753"/>
      <c r="AP823" s="308"/>
      <c r="AQ823" s="308"/>
    </row>
    <row r="824" spans="1:43" s="1" customFormat="1" ht="22.5" customHeight="1" x14ac:dyDescent="0.2">
      <c r="E824" s="304"/>
      <c r="F824" s="567"/>
      <c r="G824" s="567"/>
      <c r="H824" s="567"/>
      <c r="I824" s="567"/>
      <c r="J824" s="567"/>
      <c r="K824" s="567"/>
      <c r="L824" s="567"/>
      <c r="M824" s="567"/>
      <c r="N824" s="304"/>
      <c r="O824" s="306"/>
      <c r="P824" s="307" t="s">
        <v>463</v>
      </c>
      <c r="Q824" s="308"/>
      <c r="R824" s="308"/>
      <c r="S824" s="308"/>
      <c r="T824" s="308"/>
      <c r="U824" s="1009" t="str">
        <f>I831</f>
        <v>ตำบลตะขบ</v>
      </c>
      <c r="V824" s="993"/>
      <c r="W824" s="993"/>
      <c r="X824" s="993"/>
      <c r="Y824" s="312"/>
      <c r="Z824" s="315" t="str">
        <f>J831</f>
        <v>อำเภอปักธงชัย</v>
      </c>
      <c r="AA824" s="313"/>
      <c r="AB824" s="308"/>
      <c r="AC824" s="308"/>
      <c r="AD824" s="307" t="s">
        <v>463</v>
      </c>
      <c r="AE824" s="728"/>
      <c r="AF824" s="308"/>
      <c r="AG824" s="308"/>
      <c r="AH824" s="308"/>
      <c r="AI824" s="315" t="str">
        <f>I831</f>
        <v>ตำบลตะขบ</v>
      </c>
      <c r="AJ824" s="308"/>
      <c r="AK824" s="308"/>
      <c r="AL824" s="315" t="str">
        <f>J831</f>
        <v>อำเภอปักธงชัย</v>
      </c>
      <c r="AM824" s="308"/>
      <c r="AN824" s="309"/>
      <c r="AO824" s="753"/>
      <c r="AP824" s="308"/>
      <c r="AQ824" s="308"/>
    </row>
    <row r="825" spans="1:43" s="1" customFormat="1" ht="22.5" customHeight="1" x14ac:dyDescent="0.2">
      <c r="E825" s="304"/>
      <c r="F825" s="567"/>
      <c r="G825" s="567"/>
      <c r="H825" s="567"/>
      <c r="I825" s="567"/>
      <c r="J825" s="567"/>
      <c r="K825" s="567"/>
      <c r="L825" s="567"/>
      <c r="M825" s="567"/>
      <c r="N825" s="304"/>
      <c r="O825" s="306"/>
      <c r="P825" s="316" t="str">
        <f>K831</f>
        <v>จังหวัดนครราชสีมา</v>
      </c>
      <c r="Q825" s="317"/>
      <c r="R825" s="317"/>
      <c r="S825" s="317"/>
      <c r="T825" s="317"/>
      <c r="U825" s="317" t="s">
        <v>464</v>
      </c>
      <c r="V825" s="317"/>
      <c r="W825" s="317"/>
      <c r="X825" s="317"/>
      <c r="Y825" s="318"/>
      <c r="Z825" s="317"/>
      <c r="AA825" s="319"/>
      <c r="AB825" s="317"/>
      <c r="AC825" s="317"/>
      <c r="AD825" s="316" t="str">
        <f>K831</f>
        <v>จังหวัดนครราชสีมา</v>
      </c>
      <c r="AE825" s="744"/>
      <c r="AF825" s="317"/>
      <c r="AG825" s="317"/>
      <c r="AH825" s="317"/>
      <c r="AI825" s="317" t="s">
        <v>464</v>
      </c>
      <c r="AJ825" s="317"/>
      <c r="AK825" s="317"/>
      <c r="AL825" s="317"/>
      <c r="AM825" s="317"/>
      <c r="AN825" s="320"/>
      <c r="AO825" s="753"/>
      <c r="AP825" s="317"/>
      <c r="AQ825" s="317"/>
    </row>
    <row r="826" spans="1:43" s="323" customFormat="1" ht="22.5" customHeight="1" x14ac:dyDescent="0.2">
      <c r="A826" s="753"/>
      <c r="B826" s="753"/>
      <c r="C826" s="753"/>
      <c r="D826" s="753"/>
      <c r="E826" s="9"/>
      <c r="F826" s="568"/>
      <c r="G826" s="568"/>
      <c r="H826" s="568"/>
      <c r="I826" s="568"/>
      <c r="J826" s="568"/>
      <c r="K826" s="568"/>
      <c r="L826" s="568"/>
      <c r="M826" s="568"/>
      <c r="N826" s="9"/>
      <c r="O826" s="306"/>
      <c r="P826" s="1004" t="s">
        <v>5</v>
      </c>
      <c r="Q826" s="1005"/>
      <c r="R826" s="1005"/>
      <c r="S826" s="1005"/>
      <c r="T826" s="1005"/>
      <c r="U826" s="1005"/>
      <c r="V826" s="1005"/>
      <c r="W826" s="1005"/>
      <c r="X826" s="1005"/>
      <c r="Y826" s="1005"/>
      <c r="Z826" s="1005"/>
      <c r="AA826" s="1005"/>
      <c r="AB826" s="1005"/>
      <c r="AC826" s="1006"/>
      <c r="AD826" s="1004" t="s">
        <v>6</v>
      </c>
      <c r="AE826" s="1005"/>
      <c r="AF826" s="1005"/>
      <c r="AG826" s="1005"/>
      <c r="AH826" s="1005"/>
      <c r="AI826" s="1005"/>
      <c r="AJ826" s="1005"/>
      <c r="AK826" s="1005"/>
      <c r="AL826" s="1005"/>
      <c r="AM826" s="1005"/>
      <c r="AN826" s="1006"/>
      <c r="AO826" s="429"/>
    </row>
    <row r="827" spans="1:43" s="323" customFormat="1" ht="24.75" customHeight="1" x14ac:dyDescent="0.2">
      <c r="A827" s="753"/>
      <c r="B827" s="753"/>
      <c r="C827" s="753"/>
      <c r="D827" s="753"/>
      <c r="E827" s="9"/>
      <c r="F827" s="568"/>
      <c r="G827" s="568"/>
      <c r="H827" s="568"/>
      <c r="I827" s="568"/>
      <c r="J827" s="568"/>
      <c r="K827" s="568"/>
      <c r="L827" s="568"/>
      <c r="M827" s="568"/>
      <c r="N827" s="9"/>
      <c r="O827" s="306"/>
      <c r="P827" s="995" t="s">
        <v>7</v>
      </c>
      <c r="Q827" s="995" t="s">
        <v>8</v>
      </c>
      <c r="R827" s="995" t="s">
        <v>9</v>
      </c>
      <c r="S827" s="1010" t="s">
        <v>10</v>
      </c>
      <c r="T827" s="1011"/>
      <c r="U827" s="995" t="s">
        <v>11</v>
      </c>
      <c r="V827" s="1004" t="s">
        <v>12</v>
      </c>
      <c r="W827" s="1005"/>
      <c r="X827" s="1006"/>
      <c r="Y827" s="1004" t="s">
        <v>13</v>
      </c>
      <c r="Z827" s="1005"/>
      <c r="AA827" s="1005"/>
      <c r="AB827" s="1005"/>
      <c r="AC827" s="1006"/>
      <c r="AD827" s="995" t="s">
        <v>7</v>
      </c>
      <c r="AE827" s="995" t="s">
        <v>14</v>
      </c>
      <c r="AF827" s="995" t="s">
        <v>15</v>
      </c>
      <c r="AG827" s="995" t="s">
        <v>16</v>
      </c>
      <c r="AH827" s="1021" t="s">
        <v>17</v>
      </c>
      <c r="AI827" s="1004" t="s">
        <v>18</v>
      </c>
      <c r="AJ827" s="1005"/>
      <c r="AK827" s="1005"/>
      <c r="AL827" s="1006"/>
      <c r="AM827" s="995" t="s">
        <v>19</v>
      </c>
      <c r="AN827" s="995" t="s">
        <v>20</v>
      </c>
      <c r="AO827" s="429"/>
      <c r="AP827" s="995" t="s">
        <v>19</v>
      </c>
      <c r="AQ827" s="995" t="s">
        <v>19</v>
      </c>
    </row>
    <row r="828" spans="1:43" s="323" customFormat="1" ht="24.75" customHeight="1" x14ac:dyDescent="0.2">
      <c r="A828" s="753"/>
      <c r="B828" s="753"/>
      <c r="C828" s="753"/>
      <c r="D828" s="753"/>
      <c r="E828" s="9"/>
      <c r="F828" s="568"/>
      <c r="G828" s="568"/>
      <c r="H828" s="568"/>
      <c r="I828" s="568"/>
      <c r="J828" s="568"/>
      <c r="K828" s="568"/>
      <c r="L828" s="568"/>
      <c r="M828" s="568"/>
      <c r="N828" s="9"/>
      <c r="O828" s="306"/>
      <c r="P828" s="996"/>
      <c r="Q828" s="996"/>
      <c r="R828" s="996"/>
      <c r="S828" s="995" t="s">
        <v>21</v>
      </c>
      <c r="T828" s="995" t="s">
        <v>22</v>
      </c>
      <c r="U828" s="996"/>
      <c r="V828" s="1015" t="s">
        <v>23</v>
      </c>
      <c r="W828" s="1015" t="s">
        <v>24</v>
      </c>
      <c r="X828" s="1015" t="s">
        <v>25</v>
      </c>
      <c r="Y828" s="1018" t="s">
        <v>26</v>
      </c>
      <c r="Z828" s="995" t="s">
        <v>27</v>
      </c>
      <c r="AA828" s="995" t="s">
        <v>28</v>
      </c>
      <c r="AB828" s="995" t="s">
        <v>29</v>
      </c>
      <c r="AC828" s="995" t="s">
        <v>30</v>
      </c>
      <c r="AD828" s="996"/>
      <c r="AE828" s="996"/>
      <c r="AF828" s="996"/>
      <c r="AG828" s="996"/>
      <c r="AH828" s="1022"/>
      <c r="AI828" s="995" t="s">
        <v>31</v>
      </c>
      <c r="AJ828" s="998" t="s">
        <v>27</v>
      </c>
      <c r="AK828" s="1001" t="s">
        <v>28</v>
      </c>
      <c r="AL828" s="995" t="s">
        <v>29</v>
      </c>
      <c r="AM828" s="996"/>
      <c r="AN828" s="996"/>
      <c r="AO828" s="429"/>
      <c r="AP828" s="996"/>
      <c r="AQ828" s="996"/>
    </row>
    <row r="829" spans="1:43" s="323" customFormat="1" ht="48.75" customHeight="1" x14ac:dyDescent="0.2">
      <c r="A829" s="753"/>
      <c r="B829" s="753"/>
      <c r="C829" s="753"/>
      <c r="D829" s="753"/>
      <c r="E829" s="9"/>
      <c r="F829" s="568"/>
      <c r="G829" s="568"/>
      <c r="H829" s="568"/>
      <c r="I829" s="568"/>
      <c r="J829" s="568"/>
      <c r="K829" s="568"/>
      <c r="L829" s="568"/>
      <c r="M829" s="568"/>
      <c r="N829" s="9"/>
      <c r="O829" s="306"/>
      <c r="P829" s="996"/>
      <c r="Q829" s="996"/>
      <c r="R829" s="996"/>
      <c r="S829" s="996"/>
      <c r="T829" s="996"/>
      <c r="U829" s="996"/>
      <c r="V829" s="1016"/>
      <c r="W829" s="1016"/>
      <c r="X829" s="1016"/>
      <c r="Y829" s="1019"/>
      <c r="Z829" s="996"/>
      <c r="AA829" s="996"/>
      <c r="AB829" s="996"/>
      <c r="AC829" s="996"/>
      <c r="AD829" s="996"/>
      <c r="AE829" s="996"/>
      <c r="AF829" s="996"/>
      <c r="AG829" s="996"/>
      <c r="AH829" s="1022"/>
      <c r="AI829" s="996"/>
      <c r="AJ829" s="999"/>
      <c r="AK829" s="1002"/>
      <c r="AL829" s="996"/>
      <c r="AM829" s="996"/>
      <c r="AN829" s="996"/>
      <c r="AO829" s="430"/>
      <c r="AP829" s="996"/>
      <c r="AQ829" s="996"/>
    </row>
    <row r="830" spans="1:43" s="323" customFormat="1" ht="52.5" customHeight="1" x14ac:dyDescent="0.2">
      <c r="A830" s="753" t="s">
        <v>465</v>
      </c>
      <c r="B830" s="306" t="s">
        <v>466</v>
      </c>
      <c r="C830" s="749" t="s">
        <v>467</v>
      </c>
      <c r="D830" s="749" t="s">
        <v>468</v>
      </c>
      <c r="E830" s="749" t="s">
        <v>469</v>
      </c>
      <c r="F830" s="749"/>
      <c r="G830" s="749" t="s">
        <v>470</v>
      </c>
      <c r="H830" s="749" t="s">
        <v>471</v>
      </c>
      <c r="I830" s="749" t="s">
        <v>472</v>
      </c>
      <c r="J830" s="749" t="s">
        <v>473</v>
      </c>
      <c r="K830" s="749" t="s">
        <v>474</v>
      </c>
      <c r="L830" s="520" t="s">
        <v>475</v>
      </c>
      <c r="M830" s="9" t="s">
        <v>476</v>
      </c>
      <c r="N830" s="9" t="s">
        <v>477</v>
      </c>
      <c r="O830" s="306" t="s">
        <v>478</v>
      </c>
      <c r="P830" s="997"/>
      <c r="Q830" s="997"/>
      <c r="R830" s="997"/>
      <c r="S830" s="997"/>
      <c r="T830" s="997"/>
      <c r="U830" s="997"/>
      <c r="V830" s="1017"/>
      <c r="W830" s="1017"/>
      <c r="X830" s="1017"/>
      <c r="Y830" s="1020"/>
      <c r="Z830" s="997"/>
      <c r="AA830" s="997"/>
      <c r="AB830" s="997"/>
      <c r="AC830" s="997"/>
      <c r="AD830" s="997"/>
      <c r="AE830" s="997"/>
      <c r="AF830" s="997"/>
      <c r="AG830" s="997"/>
      <c r="AH830" s="1023"/>
      <c r="AI830" s="997"/>
      <c r="AJ830" s="1000"/>
      <c r="AK830" s="1003"/>
      <c r="AL830" s="997"/>
      <c r="AM830" s="997"/>
      <c r="AN830" s="997"/>
      <c r="AO830" s="430"/>
      <c r="AP830" s="997"/>
      <c r="AQ830" s="997"/>
    </row>
    <row r="831" spans="1:43" s="574" customFormat="1" ht="37.5" x14ac:dyDescent="0.2">
      <c r="A831" s="324"/>
      <c r="B831" s="324" t="s">
        <v>487</v>
      </c>
      <c r="C831" s="324" t="s">
        <v>665</v>
      </c>
      <c r="D831" s="324" t="s">
        <v>666</v>
      </c>
      <c r="E831" s="325" t="s">
        <v>667</v>
      </c>
      <c r="F831" s="326" t="s">
        <v>482</v>
      </c>
      <c r="G831" s="326">
        <v>11</v>
      </c>
      <c r="H831" s="326" t="s">
        <v>471</v>
      </c>
      <c r="I831" s="305" t="s">
        <v>483</v>
      </c>
      <c r="J831" s="305" t="s">
        <v>484</v>
      </c>
      <c r="K831" s="305" t="s">
        <v>485</v>
      </c>
      <c r="L831" s="304">
        <v>30150</v>
      </c>
      <c r="M831" s="569"/>
      <c r="N831" s="325" t="s">
        <v>668</v>
      </c>
      <c r="O831" s="329"/>
      <c r="P831" s="412">
        <v>90</v>
      </c>
      <c r="Q831" s="416" t="s">
        <v>68</v>
      </c>
      <c r="R831" s="570">
        <v>16</v>
      </c>
      <c r="S831" s="412"/>
      <c r="T831" s="412"/>
      <c r="U831" s="412" t="s">
        <v>126</v>
      </c>
      <c r="V831" s="412">
        <v>1</v>
      </c>
      <c r="W831" s="412">
        <v>2</v>
      </c>
      <c r="X831" s="412">
        <v>55</v>
      </c>
      <c r="Y831" s="571">
        <v>642.5</v>
      </c>
      <c r="Z831" s="571"/>
      <c r="AA831" s="571">
        <v>12.5</v>
      </c>
      <c r="AB831" s="571"/>
      <c r="AC831" s="571"/>
      <c r="AD831" s="412"/>
      <c r="AE831" s="412"/>
      <c r="AF831" s="412"/>
      <c r="AG831" s="412"/>
      <c r="AH831" s="572"/>
      <c r="AI831" s="571"/>
      <c r="AJ831" s="572"/>
      <c r="AK831" s="578"/>
      <c r="AL831" s="412"/>
      <c r="AM831" s="412"/>
      <c r="AN831" s="412"/>
      <c r="AO831" s="573"/>
      <c r="AP831" s="412"/>
      <c r="AQ831" s="412"/>
    </row>
    <row r="832" spans="1:43" s="574" customFormat="1" ht="56.25" x14ac:dyDescent="0.2">
      <c r="A832" s="324"/>
      <c r="B832" s="324"/>
      <c r="C832" s="324"/>
      <c r="D832" s="324"/>
      <c r="E832" s="325"/>
      <c r="F832" s="569"/>
      <c r="G832" s="569"/>
      <c r="H832" s="569"/>
      <c r="I832" s="569"/>
      <c r="J832" s="569"/>
      <c r="K832" s="569"/>
      <c r="L832" s="569"/>
      <c r="M832" s="569"/>
      <c r="N832" s="325"/>
      <c r="O832" s="329"/>
      <c r="P832" s="412"/>
      <c r="Q832" s="412"/>
      <c r="R832" s="570"/>
      <c r="S832" s="412"/>
      <c r="T832" s="412"/>
      <c r="U832" s="412"/>
      <c r="V832" s="412"/>
      <c r="W832" s="412"/>
      <c r="X832" s="412"/>
      <c r="Y832" s="571"/>
      <c r="Z832" s="571"/>
      <c r="AA832" s="571"/>
      <c r="AB832" s="571"/>
      <c r="AC832" s="571"/>
      <c r="AD832" s="412">
        <v>1</v>
      </c>
      <c r="AE832" s="412">
        <v>259</v>
      </c>
      <c r="AF832" s="416" t="s">
        <v>55</v>
      </c>
      <c r="AG832" s="416" t="s">
        <v>122</v>
      </c>
      <c r="AH832" s="572">
        <v>50</v>
      </c>
      <c r="AI832" s="571"/>
      <c r="AJ832" s="572"/>
      <c r="AK832" s="578">
        <v>50</v>
      </c>
      <c r="AL832" s="412"/>
      <c r="AM832" s="412">
        <f>AP832+1</f>
        <v>22</v>
      </c>
      <c r="AN832" s="416" t="s">
        <v>53</v>
      </c>
      <c r="AO832" s="573"/>
      <c r="AP832" s="412">
        <v>21</v>
      </c>
      <c r="AQ832" s="412">
        <v>20</v>
      </c>
    </row>
    <row r="833" spans="1:43" s="574" customFormat="1" ht="37.5" x14ac:dyDescent="0.2">
      <c r="A833" s="324"/>
      <c r="B833" s="324"/>
      <c r="C833" s="324"/>
      <c r="D833" s="324"/>
      <c r="E833" s="325"/>
      <c r="F833" s="569"/>
      <c r="G833" s="569"/>
      <c r="H833" s="569"/>
      <c r="I833" s="569"/>
      <c r="J833" s="569"/>
      <c r="K833" s="569"/>
      <c r="L833" s="569"/>
      <c r="M833" s="569"/>
      <c r="N833" s="325"/>
      <c r="O833" s="329"/>
      <c r="P833" s="412">
        <v>91</v>
      </c>
      <c r="Q833" s="416" t="s">
        <v>68</v>
      </c>
      <c r="R833" s="570">
        <v>5</v>
      </c>
      <c r="S833" s="412"/>
      <c r="T833" s="412"/>
      <c r="U833" s="412" t="s">
        <v>126</v>
      </c>
      <c r="V833" s="412">
        <v>0</v>
      </c>
      <c r="W833" s="412">
        <v>3</v>
      </c>
      <c r="X833" s="412">
        <v>96</v>
      </c>
      <c r="Y833" s="571">
        <v>396</v>
      </c>
      <c r="Z833" s="571"/>
      <c r="AA833" s="571"/>
      <c r="AB833" s="571"/>
      <c r="AC833" s="571"/>
      <c r="AD833" s="412"/>
      <c r="AE833" s="412"/>
      <c r="AF833" s="412"/>
      <c r="AG833" s="412"/>
      <c r="AH833" s="572"/>
      <c r="AI833" s="571"/>
      <c r="AJ833" s="572"/>
      <c r="AK833" s="578"/>
      <c r="AL833" s="412"/>
      <c r="AM833" s="412"/>
      <c r="AN833" s="412"/>
      <c r="AO833" s="573"/>
      <c r="AP833" s="412"/>
      <c r="AQ833" s="412"/>
    </row>
    <row r="834" spans="1:43" s="574" customFormat="1" ht="37.5" x14ac:dyDescent="0.2">
      <c r="A834" s="324"/>
      <c r="B834" s="324"/>
      <c r="C834" s="324"/>
      <c r="D834" s="324"/>
      <c r="E834" s="325"/>
      <c r="F834" s="569"/>
      <c r="G834" s="569"/>
      <c r="H834" s="569"/>
      <c r="I834" s="569"/>
      <c r="J834" s="569"/>
      <c r="K834" s="569"/>
      <c r="L834" s="569"/>
      <c r="M834" s="569"/>
      <c r="N834" s="325"/>
      <c r="O834" s="329"/>
      <c r="P834" s="412">
        <v>92</v>
      </c>
      <c r="Q834" s="416" t="s">
        <v>68</v>
      </c>
      <c r="R834" s="570">
        <v>15</v>
      </c>
      <c r="S834" s="412"/>
      <c r="T834" s="412"/>
      <c r="U834" s="412" t="s">
        <v>126</v>
      </c>
      <c r="V834" s="412">
        <v>4</v>
      </c>
      <c r="W834" s="412">
        <v>1</v>
      </c>
      <c r="X834" s="412">
        <v>38</v>
      </c>
      <c r="Y834" s="571">
        <v>1738</v>
      </c>
      <c r="Z834" s="571"/>
      <c r="AA834" s="571"/>
      <c r="AB834" s="571"/>
      <c r="AC834" s="571"/>
      <c r="AD834" s="412"/>
      <c r="AE834" s="412"/>
      <c r="AF834" s="412"/>
      <c r="AG834" s="412"/>
      <c r="AH834" s="572"/>
      <c r="AI834" s="571"/>
      <c r="AJ834" s="572"/>
      <c r="AK834" s="578"/>
      <c r="AL834" s="412"/>
      <c r="AM834" s="412"/>
      <c r="AN834" s="412"/>
      <c r="AO834" s="573"/>
      <c r="AP834" s="412"/>
      <c r="AQ834" s="412"/>
    </row>
    <row r="835" spans="1:43" s="574" customFormat="1" ht="37.5" x14ac:dyDescent="0.2">
      <c r="A835" s="324"/>
      <c r="B835" s="324"/>
      <c r="C835" s="324"/>
      <c r="D835" s="324"/>
      <c r="E835" s="325"/>
      <c r="F835" s="569"/>
      <c r="G835" s="569"/>
      <c r="H835" s="569"/>
      <c r="I835" s="569"/>
      <c r="J835" s="569"/>
      <c r="K835" s="569"/>
      <c r="L835" s="569"/>
      <c r="M835" s="569"/>
      <c r="N835" s="325"/>
      <c r="O835" s="329"/>
      <c r="P835" s="412">
        <v>93</v>
      </c>
      <c r="Q835" s="416" t="s">
        <v>68</v>
      </c>
      <c r="R835" s="570">
        <v>16</v>
      </c>
      <c r="S835" s="412"/>
      <c r="T835" s="412"/>
      <c r="U835" s="412" t="s">
        <v>126</v>
      </c>
      <c r="V835" s="412">
        <v>1</v>
      </c>
      <c r="W835" s="412">
        <v>2</v>
      </c>
      <c r="X835" s="412">
        <v>37</v>
      </c>
      <c r="Y835" s="571">
        <v>637</v>
      </c>
      <c r="Z835" s="571"/>
      <c r="AA835" s="571"/>
      <c r="AB835" s="571"/>
      <c r="AC835" s="571"/>
      <c r="AD835" s="412"/>
      <c r="AE835" s="412"/>
      <c r="AF835" s="412"/>
      <c r="AG835" s="412"/>
      <c r="AH835" s="572"/>
      <c r="AI835" s="571"/>
      <c r="AJ835" s="572"/>
      <c r="AK835" s="578"/>
      <c r="AL835" s="412"/>
      <c r="AM835" s="412"/>
      <c r="AN835" s="412"/>
      <c r="AO835" s="573"/>
      <c r="AP835" s="412"/>
      <c r="AQ835" s="412"/>
    </row>
    <row r="836" spans="1:43" s="324" customFormat="1" ht="25.5" customHeight="1" x14ac:dyDescent="0.2">
      <c r="E836" s="325"/>
      <c r="F836" s="569"/>
      <c r="G836" s="569"/>
      <c r="H836" s="569"/>
      <c r="I836" s="569"/>
      <c r="J836" s="569"/>
      <c r="K836" s="569"/>
      <c r="L836" s="569"/>
      <c r="M836" s="569"/>
      <c r="N836" s="325"/>
      <c r="O836" s="329"/>
      <c r="P836" s="412"/>
      <c r="Q836" s="412"/>
      <c r="R836" s="570"/>
      <c r="S836" s="412"/>
      <c r="T836" s="412"/>
      <c r="U836" s="412"/>
      <c r="V836" s="412"/>
      <c r="W836" s="412"/>
      <c r="X836" s="412"/>
      <c r="Y836" s="412"/>
      <c r="Z836" s="412"/>
      <c r="AA836" s="412"/>
      <c r="AB836" s="412"/>
      <c r="AC836" s="412"/>
      <c r="AD836" s="412"/>
      <c r="AE836" s="412"/>
      <c r="AF836" s="412"/>
      <c r="AG836" s="412"/>
      <c r="AH836" s="572"/>
      <c r="AI836" s="571"/>
      <c r="AJ836" s="572"/>
      <c r="AK836" s="571"/>
      <c r="AL836" s="412"/>
      <c r="AM836" s="412"/>
      <c r="AN836" s="412"/>
      <c r="AO836" s="474"/>
      <c r="AP836" s="412"/>
      <c r="AQ836" s="412"/>
    </row>
    <row r="837" spans="1:43" s="1" customFormat="1" ht="22.5" customHeight="1" x14ac:dyDescent="0.2">
      <c r="E837" s="304"/>
      <c r="F837" s="567"/>
      <c r="G837" s="567"/>
      <c r="H837" s="567"/>
      <c r="I837" s="567"/>
      <c r="J837" s="567"/>
      <c r="K837" s="567"/>
      <c r="L837" s="567"/>
      <c r="M837" s="567"/>
      <c r="N837" s="304"/>
      <c r="O837" s="306"/>
      <c r="P837" s="345" t="s">
        <v>460</v>
      </c>
      <c r="Q837" s="346"/>
      <c r="R837" s="346"/>
      <c r="S837" s="346"/>
      <c r="T837" s="346"/>
      <c r="U837" s="346"/>
      <c r="V837" s="1012" t="str">
        <f>B846</f>
        <v>นาง</v>
      </c>
      <c r="W837" s="1012"/>
      <c r="X837" s="1013" t="str">
        <f>C846</f>
        <v>สำฤทธิ์</v>
      </c>
      <c r="Y837" s="1013"/>
      <c r="Z837" s="1013" t="str">
        <f>D846</f>
        <v>คำสอน</v>
      </c>
      <c r="AA837" s="1013"/>
      <c r="AB837" s="1013"/>
      <c r="AC837" s="1014"/>
      <c r="AD837" s="345" t="s">
        <v>461</v>
      </c>
      <c r="AE837" s="730"/>
      <c r="AF837" s="346"/>
      <c r="AG837" s="745" t="str">
        <f>B846</f>
        <v>นาง</v>
      </c>
      <c r="AH837" s="731" t="str">
        <f>C846</f>
        <v>สำฤทธิ์</v>
      </c>
      <c r="AI837" s="346"/>
      <c r="AJ837" s="346" t="str">
        <f>D846</f>
        <v>คำสอน</v>
      </c>
      <c r="AK837" s="346"/>
      <c r="AL837" s="346"/>
      <c r="AM837" s="346"/>
      <c r="AN837" s="347"/>
      <c r="AO837" s="753"/>
      <c r="AP837" s="308"/>
      <c r="AQ837" s="308"/>
    </row>
    <row r="838" spans="1:43" s="1" customFormat="1" ht="22.5" customHeight="1" x14ac:dyDescent="0.2">
      <c r="E838" s="304"/>
      <c r="F838" s="567"/>
      <c r="G838" s="567"/>
      <c r="H838" s="567"/>
      <c r="I838" s="567"/>
      <c r="J838" s="567"/>
      <c r="K838" s="567"/>
      <c r="L838" s="567"/>
      <c r="M838" s="567"/>
      <c r="N838" s="304"/>
      <c r="O838" s="306"/>
      <c r="P838" s="307" t="s">
        <v>462</v>
      </c>
      <c r="Q838" s="308"/>
      <c r="R838" s="308"/>
      <c r="S838" s="1007" t="str">
        <f>E846</f>
        <v xml:space="preserve">118 </v>
      </c>
      <c r="T838" s="1008"/>
      <c r="U838" s="310" t="str">
        <f>F846</f>
        <v>หมู่ที่</v>
      </c>
      <c r="V838" s="1009">
        <f>G846</f>
        <v>11</v>
      </c>
      <c r="W838" s="1009"/>
      <c r="X838" s="308"/>
      <c r="Y838" s="311"/>
      <c r="Z838" s="312" t="str">
        <f>H846</f>
        <v>ถนน</v>
      </c>
      <c r="AA838" s="313"/>
      <c r="AB838" s="308"/>
      <c r="AC838" s="309"/>
      <c r="AD838" s="307" t="s">
        <v>462</v>
      </c>
      <c r="AE838" s="728"/>
      <c r="AF838" s="728"/>
      <c r="AG838" s="314" t="str">
        <f>E846</f>
        <v xml:space="preserve">118 </v>
      </c>
      <c r="AH838" s="308"/>
      <c r="AI838" s="315" t="str">
        <f>F846</f>
        <v>หมู่ที่</v>
      </c>
      <c r="AJ838" s="727">
        <f>G846</f>
        <v>11</v>
      </c>
      <c r="AK838" s="308"/>
      <c r="AL838" s="315" t="str">
        <f>H846</f>
        <v>ถนน</v>
      </c>
      <c r="AM838" s="308"/>
      <c r="AN838" s="309"/>
      <c r="AO838" s="753"/>
      <c r="AP838" s="308"/>
      <c r="AQ838" s="308"/>
    </row>
    <row r="839" spans="1:43" s="1" customFormat="1" ht="22.5" customHeight="1" x14ac:dyDescent="0.2">
      <c r="E839" s="304"/>
      <c r="F839" s="567"/>
      <c r="G839" s="567"/>
      <c r="H839" s="567"/>
      <c r="I839" s="567"/>
      <c r="J839" s="567"/>
      <c r="K839" s="567"/>
      <c r="L839" s="567"/>
      <c r="M839" s="567"/>
      <c r="N839" s="304"/>
      <c r="O839" s="306"/>
      <c r="P839" s="307" t="s">
        <v>463</v>
      </c>
      <c r="Q839" s="308"/>
      <c r="R839" s="308"/>
      <c r="S839" s="308"/>
      <c r="T839" s="308"/>
      <c r="U839" s="1009" t="str">
        <f>I846</f>
        <v>ตำบลตะขบ</v>
      </c>
      <c r="V839" s="993"/>
      <c r="W839" s="993"/>
      <c r="X839" s="993"/>
      <c r="Y839" s="312"/>
      <c r="Z839" s="315" t="str">
        <f>J846</f>
        <v>อำเภอปักธงชัย</v>
      </c>
      <c r="AA839" s="313"/>
      <c r="AB839" s="308"/>
      <c r="AC839" s="308"/>
      <c r="AD839" s="307" t="s">
        <v>463</v>
      </c>
      <c r="AE839" s="728"/>
      <c r="AF839" s="308"/>
      <c r="AG839" s="308"/>
      <c r="AH839" s="308"/>
      <c r="AI839" s="315" t="str">
        <f>I846</f>
        <v>ตำบลตะขบ</v>
      </c>
      <c r="AJ839" s="308"/>
      <c r="AK839" s="308"/>
      <c r="AL839" s="315" t="str">
        <f>J846</f>
        <v>อำเภอปักธงชัย</v>
      </c>
      <c r="AM839" s="308"/>
      <c r="AN839" s="309"/>
      <c r="AO839" s="753"/>
      <c r="AP839" s="308"/>
      <c r="AQ839" s="308"/>
    </row>
    <row r="840" spans="1:43" s="1" customFormat="1" ht="22.5" customHeight="1" x14ac:dyDescent="0.2">
      <c r="E840" s="304"/>
      <c r="F840" s="567"/>
      <c r="G840" s="567"/>
      <c r="H840" s="567"/>
      <c r="I840" s="567"/>
      <c r="J840" s="567"/>
      <c r="K840" s="567"/>
      <c r="L840" s="567"/>
      <c r="M840" s="567"/>
      <c r="N840" s="304"/>
      <c r="O840" s="306"/>
      <c r="P840" s="316" t="str">
        <f>K846</f>
        <v>จังหวัดนครราชสีมา</v>
      </c>
      <c r="Q840" s="317"/>
      <c r="R840" s="317"/>
      <c r="S840" s="317"/>
      <c r="T840" s="317"/>
      <c r="U840" s="317" t="s">
        <v>464</v>
      </c>
      <c r="V840" s="317"/>
      <c r="W840" s="317"/>
      <c r="X840" s="317"/>
      <c r="Y840" s="318"/>
      <c r="Z840" s="317"/>
      <c r="AA840" s="319"/>
      <c r="AB840" s="317"/>
      <c r="AC840" s="317"/>
      <c r="AD840" s="316" t="str">
        <f>K846</f>
        <v>จังหวัดนครราชสีมา</v>
      </c>
      <c r="AE840" s="744"/>
      <c r="AF840" s="317"/>
      <c r="AG840" s="317"/>
      <c r="AH840" s="317"/>
      <c r="AI840" s="317" t="s">
        <v>464</v>
      </c>
      <c r="AJ840" s="317"/>
      <c r="AK840" s="317"/>
      <c r="AL840" s="317"/>
      <c r="AM840" s="317"/>
      <c r="AN840" s="320"/>
      <c r="AO840" s="753"/>
      <c r="AP840" s="317"/>
      <c r="AQ840" s="317"/>
    </row>
    <row r="841" spans="1:43" s="323" customFormat="1" ht="22.5" customHeight="1" x14ac:dyDescent="0.2">
      <c r="A841" s="753"/>
      <c r="B841" s="753"/>
      <c r="C841" s="753"/>
      <c r="D841" s="753"/>
      <c r="E841" s="9"/>
      <c r="F841" s="568"/>
      <c r="G841" s="568"/>
      <c r="H841" s="568"/>
      <c r="I841" s="568"/>
      <c r="J841" s="568"/>
      <c r="K841" s="568"/>
      <c r="L841" s="568"/>
      <c r="M841" s="568"/>
      <c r="N841" s="9"/>
      <c r="O841" s="306"/>
      <c r="P841" s="1004" t="s">
        <v>5</v>
      </c>
      <c r="Q841" s="1005"/>
      <c r="R841" s="1005"/>
      <c r="S841" s="1005"/>
      <c r="T841" s="1005"/>
      <c r="U841" s="1005"/>
      <c r="V841" s="1005"/>
      <c r="W841" s="1005"/>
      <c r="X841" s="1005"/>
      <c r="Y841" s="1005"/>
      <c r="Z841" s="1005"/>
      <c r="AA841" s="1005"/>
      <c r="AB841" s="1005"/>
      <c r="AC841" s="1006"/>
      <c r="AD841" s="1004" t="s">
        <v>6</v>
      </c>
      <c r="AE841" s="1005"/>
      <c r="AF841" s="1005"/>
      <c r="AG841" s="1005"/>
      <c r="AH841" s="1005"/>
      <c r="AI841" s="1005"/>
      <c r="AJ841" s="1005"/>
      <c r="AK841" s="1005"/>
      <c r="AL841" s="1005"/>
      <c r="AM841" s="1005"/>
      <c r="AN841" s="1006"/>
      <c r="AO841" s="429"/>
    </row>
    <row r="842" spans="1:43" s="323" customFormat="1" ht="24.75" customHeight="1" x14ac:dyDescent="0.2">
      <c r="A842" s="753"/>
      <c r="B842" s="753"/>
      <c r="C842" s="753"/>
      <c r="D842" s="753"/>
      <c r="E842" s="9"/>
      <c r="F842" s="568"/>
      <c r="G842" s="568"/>
      <c r="H842" s="568"/>
      <c r="I842" s="568"/>
      <c r="J842" s="568"/>
      <c r="K842" s="568"/>
      <c r="L842" s="568"/>
      <c r="M842" s="568"/>
      <c r="N842" s="9"/>
      <c r="O842" s="306"/>
      <c r="P842" s="995" t="s">
        <v>7</v>
      </c>
      <c r="Q842" s="995" t="s">
        <v>8</v>
      </c>
      <c r="R842" s="995" t="s">
        <v>9</v>
      </c>
      <c r="S842" s="1010" t="s">
        <v>10</v>
      </c>
      <c r="T842" s="1011"/>
      <c r="U842" s="995" t="s">
        <v>11</v>
      </c>
      <c r="V842" s="1004" t="s">
        <v>12</v>
      </c>
      <c r="W842" s="1005"/>
      <c r="X842" s="1006"/>
      <c r="Y842" s="1004" t="s">
        <v>13</v>
      </c>
      <c r="Z842" s="1005"/>
      <c r="AA842" s="1005"/>
      <c r="AB842" s="1005"/>
      <c r="AC842" s="1006"/>
      <c r="AD842" s="995" t="s">
        <v>7</v>
      </c>
      <c r="AE842" s="995" t="s">
        <v>14</v>
      </c>
      <c r="AF842" s="995" t="s">
        <v>15</v>
      </c>
      <c r="AG842" s="995" t="s">
        <v>16</v>
      </c>
      <c r="AH842" s="1021" t="s">
        <v>17</v>
      </c>
      <c r="AI842" s="1004" t="s">
        <v>18</v>
      </c>
      <c r="AJ842" s="1005"/>
      <c r="AK842" s="1005"/>
      <c r="AL842" s="1006"/>
      <c r="AM842" s="995" t="s">
        <v>19</v>
      </c>
      <c r="AN842" s="995" t="s">
        <v>20</v>
      </c>
      <c r="AO842" s="429"/>
      <c r="AP842" s="995" t="s">
        <v>19</v>
      </c>
      <c r="AQ842" s="995" t="s">
        <v>19</v>
      </c>
    </row>
    <row r="843" spans="1:43" s="323" customFormat="1" ht="24.75" customHeight="1" x14ac:dyDescent="0.2">
      <c r="A843" s="753"/>
      <c r="B843" s="753"/>
      <c r="C843" s="753"/>
      <c r="D843" s="753"/>
      <c r="E843" s="9"/>
      <c r="F843" s="568"/>
      <c r="G843" s="568"/>
      <c r="H843" s="568"/>
      <c r="I843" s="568"/>
      <c r="J843" s="568"/>
      <c r="K843" s="568"/>
      <c r="L843" s="568"/>
      <c r="M843" s="568"/>
      <c r="N843" s="9"/>
      <c r="O843" s="306"/>
      <c r="P843" s="996"/>
      <c r="Q843" s="996"/>
      <c r="R843" s="996"/>
      <c r="S843" s="995" t="s">
        <v>21</v>
      </c>
      <c r="T843" s="995" t="s">
        <v>22</v>
      </c>
      <c r="U843" s="996"/>
      <c r="V843" s="1015" t="s">
        <v>23</v>
      </c>
      <c r="W843" s="1015" t="s">
        <v>24</v>
      </c>
      <c r="X843" s="1015" t="s">
        <v>25</v>
      </c>
      <c r="Y843" s="1018" t="s">
        <v>26</v>
      </c>
      <c r="Z843" s="995" t="s">
        <v>27</v>
      </c>
      <c r="AA843" s="995" t="s">
        <v>28</v>
      </c>
      <c r="AB843" s="995" t="s">
        <v>29</v>
      </c>
      <c r="AC843" s="995" t="s">
        <v>30</v>
      </c>
      <c r="AD843" s="996"/>
      <c r="AE843" s="996"/>
      <c r="AF843" s="996"/>
      <c r="AG843" s="996"/>
      <c r="AH843" s="1022"/>
      <c r="AI843" s="995" t="s">
        <v>31</v>
      </c>
      <c r="AJ843" s="998" t="s">
        <v>27</v>
      </c>
      <c r="AK843" s="1001" t="s">
        <v>28</v>
      </c>
      <c r="AL843" s="995" t="s">
        <v>29</v>
      </c>
      <c r="AM843" s="996"/>
      <c r="AN843" s="996"/>
      <c r="AO843" s="429"/>
      <c r="AP843" s="996"/>
      <c r="AQ843" s="996"/>
    </row>
    <row r="844" spans="1:43" s="323" customFormat="1" ht="48.75" customHeight="1" x14ac:dyDescent="0.2">
      <c r="A844" s="753"/>
      <c r="B844" s="753"/>
      <c r="C844" s="753"/>
      <c r="D844" s="753"/>
      <c r="E844" s="9"/>
      <c r="F844" s="568"/>
      <c r="G844" s="568"/>
      <c r="H844" s="568"/>
      <c r="I844" s="568"/>
      <c r="J844" s="568"/>
      <c r="K844" s="568"/>
      <c r="L844" s="568"/>
      <c r="M844" s="568"/>
      <c r="N844" s="9"/>
      <c r="O844" s="306"/>
      <c r="P844" s="996"/>
      <c r="Q844" s="996"/>
      <c r="R844" s="996"/>
      <c r="S844" s="996"/>
      <c r="T844" s="996"/>
      <c r="U844" s="996"/>
      <c r="V844" s="1016"/>
      <c r="W844" s="1016"/>
      <c r="X844" s="1016"/>
      <c r="Y844" s="1019"/>
      <c r="Z844" s="996"/>
      <c r="AA844" s="996"/>
      <c r="AB844" s="996"/>
      <c r="AC844" s="996"/>
      <c r="AD844" s="996"/>
      <c r="AE844" s="996"/>
      <c r="AF844" s="996"/>
      <c r="AG844" s="996"/>
      <c r="AH844" s="1022"/>
      <c r="AI844" s="996"/>
      <c r="AJ844" s="999"/>
      <c r="AK844" s="1002"/>
      <c r="AL844" s="996"/>
      <c r="AM844" s="996"/>
      <c r="AN844" s="996"/>
      <c r="AO844" s="430"/>
      <c r="AP844" s="996"/>
      <c r="AQ844" s="996"/>
    </row>
    <row r="845" spans="1:43" s="323" customFormat="1" ht="51.75" customHeight="1" x14ac:dyDescent="0.2">
      <c r="A845" s="753" t="s">
        <v>465</v>
      </c>
      <c r="B845" s="306" t="s">
        <v>466</v>
      </c>
      <c r="C845" s="749" t="s">
        <v>467</v>
      </c>
      <c r="D845" s="749" t="s">
        <v>468</v>
      </c>
      <c r="E845" s="749" t="s">
        <v>469</v>
      </c>
      <c r="F845" s="749"/>
      <c r="G845" s="749" t="s">
        <v>470</v>
      </c>
      <c r="H845" s="749" t="s">
        <v>471</v>
      </c>
      <c r="I845" s="749" t="s">
        <v>472</v>
      </c>
      <c r="J845" s="749" t="s">
        <v>473</v>
      </c>
      <c r="K845" s="749" t="s">
        <v>474</v>
      </c>
      <c r="L845" s="520" t="s">
        <v>475</v>
      </c>
      <c r="M845" s="9" t="s">
        <v>476</v>
      </c>
      <c r="N845" s="9" t="s">
        <v>477</v>
      </c>
      <c r="O845" s="306" t="s">
        <v>478</v>
      </c>
      <c r="P845" s="997"/>
      <c r="Q845" s="997"/>
      <c r="R845" s="997"/>
      <c r="S845" s="997"/>
      <c r="T845" s="997"/>
      <c r="U845" s="997"/>
      <c r="V845" s="1017"/>
      <c r="W845" s="1017"/>
      <c r="X845" s="1017"/>
      <c r="Y845" s="1020"/>
      <c r="Z845" s="997"/>
      <c r="AA845" s="997"/>
      <c r="AB845" s="997"/>
      <c r="AC845" s="997"/>
      <c r="AD845" s="997"/>
      <c r="AE845" s="997"/>
      <c r="AF845" s="997"/>
      <c r="AG845" s="997"/>
      <c r="AH845" s="1023"/>
      <c r="AI845" s="997"/>
      <c r="AJ845" s="1000"/>
      <c r="AK845" s="1003"/>
      <c r="AL845" s="997"/>
      <c r="AM845" s="997"/>
      <c r="AN845" s="997"/>
      <c r="AO845" s="430"/>
      <c r="AP845" s="997"/>
      <c r="AQ845" s="997"/>
    </row>
    <row r="846" spans="1:43" s="337" customFormat="1" ht="25.5" customHeight="1" x14ac:dyDescent="0.2">
      <c r="A846" s="324"/>
      <c r="B846" s="324" t="s">
        <v>487</v>
      </c>
      <c r="C846" s="324" t="s">
        <v>669</v>
      </c>
      <c r="D846" s="324" t="s">
        <v>670</v>
      </c>
      <c r="E846" s="325" t="s">
        <v>671</v>
      </c>
      <c r="F846" s="326" t="s">
        <v>482</v>
      </c>
      <c r="G846" s="326">
        <v>11</v>
      </c>
      <c r="H846" s="326" t="s">
        <v>471</v>
      </c>
      <c r="I846" s="305" t="s">
        <v>483</v>
      </c>
      <c r="J846" s="305" t="s">
        <v>484</v>
      </c>
      <c r="K846" s="305" t="s">
        <v>485</v>
      </c>
      <c r="L846" s="304">
        <v>30150</v>
      </c>
      <c r="M846" s="569"/>
      <c r="N846" s="325" t="s">
        <v>672</v>
      </c>
      <c r="O846" s="329"/>
      <c r="P846" s="412">
        <v>94</v>
      </c>
      <c r="Q846" s="412" t="s">
        <v>39</v>
      </c>
      <c r="R846" s="570"/>
      <c r="S846" s="412"/>
      <c r="T846" s="412"/>
      <c r="U846" s="412" t="s">
        <v>126</v>
      </c>
      <c r="V846" s="412">
        <v>0</v>
      </c>
      <c r="W846" s="412">
        <v>0</v>
      </c>
      <c r="X846" s="571">
        <v>13.5</v>
      </c>
      <c r="Y846" s="412"/>
      <c r="Z846" s="412"/>
      <c r="AA846" s="571">
        <v>13.5</v>
      </c>
      <c r="AB846" s="412"/>
      <c r="AC846" s="412"/>
      <c r="AD846" s="412"/>
      <c r="AE846" s="412"/>
      <c r="AF846" s="412"/>
      <c r="AG846" s="412"/>
      <c r="AH846" s="572"/>
      <c r="AI846" s="571"/>
      <c r="AJ846" s="572"/>
      <c r="AK846" s="578"/>
      <c r="AL846" s="412"/>
      <c r="AM846" s="412"/>
      <c r="AN846" s="412"/>
      <c r="AO846" s="442"/>
      <c r="AP846" s="412"/>
      <c r="AQ846" s="412"/>
    </row>
    <row r="847" spans="1:43" s="337" customFormat="1" ht="56.25" x14ac:dyDescent="0.2">
      <c r="A847" s="324"/>
      <c r="B847" s="324"/>
      <c r="C847" s="324"/>
      <c r="D847" s="324"/>
      <c r="E847" s="325"/>
      <c r="F847" s="569"/>
      <c r="G847" s="569"/>
      <c r="H847" s="569"/>
      <c r="I847" s="569"/>
      <c r="J847" s="569"/>
      <c r="K847" s="569"/>
      <c r="L847" s="569"/>
      <c r="M847" s="569"/>
      <c r="N847" s="325"/>
      <c r="O847" s="329"/>
      <c r="P847" s="412"/>
      <c r="Q847" s="412"/>
      <c r="R847" s="570"/>
      <c r="S847" s="412"/>
      <c r="T847" s="412"/>
      <c r="U847" s="412"/>
      <c r="V847" s="412"/>
      <c r="W847" s="412"/>
      <c r="X847" s="412"/>
      <c r="Y847" s="412"/>
      <c r="Z847" s="412"/>
      <c r="AA847" s="412"/>
      <c r="AB847" s="412"/>
      <c r="AC847" s="412"/>
      <c r="AD847" s="412">
        <v>1</v>
      </c>
      <c r="AE847" s="412">
        <v>118</v>
      </c>
      <c r="AF847" s="416" t="s">
        <v>55</v>
      </c>
      <c r="AG847" s="416" t="s">
        <v>44</v>
      </c>
      <c r="AH847" s="572">
        <v>36</v>
      </c>
      <c r="AI847" s="571"/>
      <c r="AJ847" s="572"/>
      <c r="AK847" s="578">
        <v>36</v>
      </c>
      <c r="AL847" s="412"/>
      <c r="AM847" s="412">
        <f>AP847+1</f>
        <v>25</v>
      </c>
      <c r="AN847" s="416" t="s">
        <v>53</v>
      </c>
      <c r="AO847" s="442"/>
      <c r="AP847" s="412">
        <v>24</v>
      </c>
      <c r="AQ847" s="412">
        <v>23</v>
      </c>
    </row>
    <row r="848" spans="1:43" s="337" customFormat="1" ht="37.5" x14ac:dyDescent="0.2">
      <c r="A848" s="324"/>
      <c r="B848" s="324"/>
      <c r="C848" s="324"/>
      <c r="D848" s="324"/>
      <c r="E848" s="325"/>
      <c r="F848" s="569"/>
      <c r="G848" s="569"/>
      <c r="H848" s="569"/>
      <c r="I848" s="569"/>
      <c r="J848" s="569"/>
      <c r="K848" s="569"/>
      <c r="L848" s="569"/>
      <c r="M848" s="569"/>
      <c r="N848" s="325"/>
      <c r="O848" s="329"/>
      <c r="P848" s="412"/>
      <c r="Q848" s="412"/>
      <c r="R848" s="570"/>
      <c r="S848" s="412"/>
      <c r="T848" s="412"/>
      <c r="U848" s="412"/>
      <c r="V848" s="412"/>
      <c r="W848" s="412"/>
      <c r="X848" s="412"/>
      <c r="Y848" s="412"/>
      <c r="Z848" s="412"/>
      <c r="AA848" s="412"/>
      <c r="AB848" s="412"/>
      <c r="AC848" s="412"/>
      <c r="AD848" s="412">
        <v>2</v>
      </c>
      <c r="AE848" s="412">
        <v>118</v>
      </c>
      <c r="AF848" s="416" t="s">
        <v>37</v>
      </c>
      <c r="AG848" s="412" t="s">
        <v>38</v>
      </c>
      <c r="AH848" s="572">
        <v>18</v>
      </c>
      <c r="AI848" s="571"/>
      <c r="AJ848" s="572"/>
      <c r="AK848" s="578">
        <v>18</v>
      </c>
      <c r="AL848" s="412"/>
      <c r="AM848" s="412">
        <f>AP848+1</f>
        <v>25</v>
      </c>
      <c r="AN848" s="416" t="s">
        <v>127</v>
      </c>
      <c r="AO848" s="442"/>
      <c r="AP848" s="412">
        <v>24</v>
      </c>
      <c r="AQ848" s="412">
        <v>23</v>
      </c>
    </row>
    <row r="849" spans="1:43" s="337" customFormat="1" ht="37.5" x14ac:dyDescent="0.2">
      <c r="A849" s="324"/>
      <c r="B849" s="324"/>
      <c r="C849" s="324"/>
      <c r="D849" s="324"/>
      <c r="E849" s="325"/>
      <c r="F849" s="569"/>
      <c r="G849" s="569"/>
      <c r="H849" s="569"/>
      <c r="I849" s="569"/>
      <c r="J849" s="569"/>
      <c r="K849" s="569"/>
      <c r="L849" s="569"/>
      <c r="M849" s="569"/>
      <c r="N849" s="325"/>
      <c r="O849" s="329"/>
      <c r="P849" s="412">
        <v>95</v>
      </c>
      <c r="Q849" s="416" t="s">
        <v>68</v>
      </c>
      <c r="R849" s="570"/>
      <c r="S849" s="412"/>
      <c r="T849" s="412"/>
      <c r="U849" s="412" t="s">
        <v>126</v>
      </c>
      <c r="V849" s="412">
        <v>2</v>
      </c>
      <c r="W849" s="412">
        <v>1</v>
      </c>
      <c r="X849" s="412">
        <v>67</v>
      </c>
      <c r="Y849" s="571">
        <v>967</v>
      </c>
      <c r="Z849" s="412"/>
      <c r="AA849" s="412"/>
      <c r="AB849" s="412"/>
      <c r="AC849" s="412"/>
      <c r="AD849" s="412"/>
      <c r="AE849" s="412"/>
      <c r="AF849" s="412"/>
      <c r="AG849" s="412"/>
      <c r="AH849" s="572"/>
      <c r="AI849" s="571"/>
      <c r="AJ849" s="572"/>
      <c r="AK849" s="578"/>
      <c r="AL849" s="412"/>
      <c r="AM849" s="412"/>
      <c r="AN849" s="412"/>
      <c r="AO849" s="442"/>
      <c r="AP849" s="412"/>
      <c r="AQ849" s="412"/>
    </row>
    <row r="850" spans="1:43" s="324" customFormat="1" ht="25.5" customHeight="1" x14ac:dyDescent="0.2">
      <c r="E850" s="325"/>
      <c r="F850" s="569"/>
      <c r="G850" s="569"/>
      <c r="H850" s="569"/>
      <c r="I850" s="569"/>
      <c r="J850" s="569"/>
      <c r="K850" s="569"/>
      <c r="L850" s="569"/>
      <c r="M850" s="569"/>
      <c r="N850" s="325"/>
      <c r="O850" s="329"/>
      <c r="P850" s="412"/>
      <c r="Q850" s="412"/>
      <c r="R850" s="570"/>
      <c r="S850" s="412"/>
      <c r="T850" s="412"/>
      <c r="U850" s="412"/>
      <c r="V850" s="412"/>
      <c r="W850" s="412"/>
      <c r="X850" s="412"/>
      <c r="Y850" s="412"/>
      <c r="Z850" s="412"/>
      <c r="AA850" s="412"/>
      <c r="AB850" s="412"/>
      <c r="AC850" s="412"/>
      <c r="AD850" s="412"/>
      <c r="AE850" s="412"/>
      <c r="AF850" s="412"/>
      <c r="AG850" s="412"/>
      <c r="AH850" s="572"/>
      <c r="AI850" s="571"/>
      <c r="AJ850" s="572"/>
      <c r="AK850" s="578"/>
      <c r="AL850" s="412"/>
      <c r="AM850" s="412"/>
      <c r="AN850" s="412"/>
      <c r="AO850" s="474"/>
      <c r="AP850" s="412"/>
      <c r="AQ850" s="412"/>
    </row>
    <row r="851" spans="1:43" s="324" customFormat="1" ht="25.5" customHeight="1" x14ac:dyDescent="0.2">
      <c r="E851" s="325"/>
      <c r="F851" s="569"/>
      <c r="G851" s="569"/>
      <c r="H851" s="569"/>
      <c r="I851" s="569"/>
      <c r="J851" s="569"/>
      <c r="K851" s="569"/>
      <c r="L851" s="569"/>
      <c r="M851" s="569"/>
      <c r="N851" s="325"/>
      <c r="O851" s="329"/>
      <c r="P851" s="412"/>
      <c r="Q851" s="412"/>
      <c r="R851" s="570"/>
      <c r="S851" s="412"/>
      <c r="T851" s="412"/>
      <c r="U851" s="412"/>
      <c r="V851" s="412"/>
      <c r="W851" s="412"/>
      <c r="X851" s="412"/>
      <c r="Y851" s="412"/>
      <c r="Z851" s="412"/>
      <c r="AA851" s="412"/>
      <c r="AB851" s="412"/>
      <c r="AC851" s="412"/>
      <c r="AD851" s="412"/>
      <c r="AE851" s="412"/>
      <c r="AF851" s="412"/>
      <c r="AG851" s="412"/>
      <c r="AH851" s="572"/>
      <c r="AI851" s="571"/>
      <c r="AJ851" s="572"/>
      <c r="AK851" s="578"/>
      <c r="AL851" s="412"/>
      <c r="AM851" s="412"/>
      <c r="AN851" s="412"/>
      <c r="AO851" s="474"/>
      <c r="AP851" s="412"/>
      <c r="AQ851" s="412"/>
    </row>
    <row r="852" spans="1:43" s="1" customFormat="1" ht="22.5" customHeight="1" x14ac:dyDescent="0.2">
      <c r="E852" s="304"/>
      <c r="F852" s="567"/>
      <c r="G852" s="567"/>
      <c r="H852" s="567"/>
      <c r="I852" s="567"/>
      <c r="J852" s="567"/>
      <c r="K852" s="567"/>
      <c r="L852" s="567"/>
      <c r="M852" s="567"/>
      <c r="N852" s="304"/>
      <c r="O852" s="306"/>
      <c r="P852" s="345" t="s">
        <v>460</v>
      </c>
      <c r="Q852" s="346"/>
      <c r="R852" s="346"/>
      <c r="S852" s="346"/>
      <c r="T852" s="346"/>
      <c r="U852" s="346"/>
      <c r="V852" s="1012" t="str">
        <f>B861</f>
        <v>นาย</v>
      </c>
      <c r="W852" s="1012"/>
      <c r="X852" s="1013" t="str">
        <f>C861</f>
        <v>อิ่ง</v>
      </c>
      <c r="Y852" s="1013"/>
      <c r="Z852" s="1013" t="str">
        <f>D861</f>
        <v>ใหญ่พรมราข</v>
      </c>
      <c r="AA852" s="1013"/>
      <c r="AB852" s="1013"/>
      <c r="AC852" s="1014"/>
      <c r="AD852" s="345" t="s">
        <v>461</v>
      </c>
      <c r="AE852" s="730"/>
      <c r="AF852" s="346"/>
      <c r="AG852" s="745" t="str">
        <f>B862</f>
        <v>นางสาว</v>
      </c>
      <c r="AH852" s="731" t="str">
        <f>C862</f>
        <v>กนกอร</v>
      </c>
      <c r="AI852" s="346"/>
      <c r="AJ852" s="346" t="str">
        <f>D861</f>
        <v>ใหญ่พรมราข</v>
      </c>
      <c r="AK852" s="346"/>
      <c r="AL852" s="346"/>
      <c r="AM852" s="346"/>
      <c r="AN852" s="347"/>
      <c r="AO852" s="753"/>
      <c r="AP852" s="308"/>
      <c r="AQ852" s="308"/>
    </row>
    <row r="853" spans="1:43" s="1" customFormat="1" ht="22.5" customHeight="1" x14ac:dyDescent="0.2">
      <c r="E853" s="304"/>
      <c r="F853" s="567"/>
      <c r="G853" s="567"/>
      <c r="H853" s="567"/>
      <c r="I853" s="567"/>
      <c r="J853" s="567"/>
      <c r="K853" s="567"/>
      <c r="L853" s="567"/>
      <c r="M853" s="567"/>
      <c r="N853" s="304"/>
      <c r="O853" s="306"/>
      <c r="P853" s="307" t="s">
        <v>462</v>
      </c>
      <c r="Q853" s="308"/>
      <c r="R853" s="308"/>
      <c r="S853" s="1007" t="str">
        <f>E861</f>
        <v>94</v>
      </c>
      <c r="T853" s="1008"/>
      <c r="U853" s="310" t="str">
        <f>F861</f>
        <v>หมู่ที่</v>
      </c>
      <c r="V853" s="1009">
        <f>G861</f>
        <v>11</v>
      </c>
      <c r="W853" s="1009"/>
      <c r="X853" s="308"/>
      <c r="Y853" s="311"/>
      <c r="Z853" s="312" t="str">
        <f>H861</f>
        <v>ถนน</v>
      </c>
      <c r="AA853" s="313"/>
      <c r="AB853" s="308"/>
      <c r="AC853" s="309"/>
      <c r="AD853" s="307" t="s">
        <v>462</v>
      </c>
      <c r="AE853" s="728"/>
      <c r="AF853" s="728"/>
      <c r="AG853" s="314" t="str">
        <f>E861</f>
        <v>94</v>
      </c>
      <c r="AH853" s="308"/>
      <c r="AI853" s="315" t="str">
        <f>F861</f>
        <v>หมู่ที่</v>
      </c>
      <c r="AJ853" s="727">
        <f>G861</f>
        <v>11</v>
      </c>
      <c r="AK853" s="308"/>
      <c r="AL853" s="315" t="str">
        <f>H861</f>
        <v>ถนน</v>
      </c>
      <c r="AM853" s="308"/>
      <c r="AN853" s="309"/>
      <c r="AO853" s="753"/>
      <c r="AP853" s="308"/>
      <c r="AQ853" s="308"/>
    </row>
    <row r="854" spans="1:43" s="1" customFormat="1" ht="22.5" customHeight="1" x14ac:dyDescent="0.2">
      <c r="E854" s="304"/>
      <c r="F854" s="567"/>
      <c r="G854" s="567"/>
      <c r="H854" s="567"/>
      <c r="I854" s="567"/>
      <c r="J854" s="567"/>
      <c r="K854" s="567"/>
      <c r="L854" s="567"/>
      <c r="M854" s="567"/>
      <c r="N854" s="304"/>
      <c r="O854" s="306"/>
      <c r="P854" s="307" t="s">
        <v>463</v>
      </c>
      <c r="Q854" s="308"/>
      <c r="R854" s="308"/>
      <c r="S854" s="308"/>
      <c r="T854" s="308"/>
      <c r="U854" s="1009" t="str">
        <f>I861</f>
        <v>ตำบลตะขบ</v>
      </c>
      <c r="V854" s="993"/>
      <c r="W854" s="993"/>
      <c r="X854" s="993"/>
      <c r="Y854" s="312"/>
      <c r="Z854" s="315" t="str">
        <f>J861</f>
        <v>อำเภอปักธงชัย</v>
      </c>
      <c r="AA854" s="313"/>
      <c r="AB854" s="308"/>
      <c r="AC854" s="308"/>
      <c r="AD854" s="307" t="s">
        <v>463</v>
      </c>
      <c r="AE854" s="728"/>
      <c r="AF854" s="308"/>
      <c r="AG854" s="308"/>
      <c r="AH854" s="308"/>
      <c r="AI854" s="315" t="str">
        <f>I861</f>
        <v>ตำบลตะขบ</v>
      </c>
      <c r="AJ854" s="308"/>
      <c r="AK854" s="308"/>
      <c r="AL854" s="315" t="str">
        <f>J861</f>
        <v>อำเภอปักธงชัย</v>
      </c>
      <c r="AM854" s="308"/>
      <c r="AN854" s="309"/>
      <c r="AO854" s="753"/>
      <c r="AP854" s="308"/>
      <c r="AQ854" s="308"/>
    </row>
    <row r="855" spans="1:43" s="1" customFormat="1" ht="22.5" customHeight="1" x14ac:dyDescent="0.2">
      <c r="E855" s="304"/>
      <c r="F855" s="567"/>
      <c r="G855" s="567"/>
      <c r="H855" s="567"/>
      <c r="I855" s="567"/>
      <c r="J855" s="567"/>
      <c r="K855" s="567"/>
      <c r="L855" s="567"/>
      <c r="M855" s="567"/>
      <c r="N855" s="304"/>
      <c r="O855" s="306"/>
      <c r="P855" s="316" t="str">
        <f>K861</f>
        <v>จังหวัดนครราชสีมา</v>
      </c>
      <c r="Q855" s="317"/>
      <c r="R855" s="317"/>
      <c r="S855" s="317"/>
      <c r="T855" s="317"/>
      <c r="U855" s="317" t="s">
        <v>464</v>
      </c>
      <c r="V855" s="317"/>
      <c r="W855" s="317"/>
      <c r="X855" s="317"/>
      <c r="Y855" s="318"/>
      <c r="Z855" s="317"/>
      <c r="AA855" s="319"/>
      <c r="AB855" s="317"/>
      <c r="AC855" s="317"/>
      <c r="AD855" s="316" t="str">
        <f>K861</f>
        <v>จังหวัดนครราชสีมา</v>
      </c>
      <c r="AE855" s="744"/>
      <c r="AF855" s="317"/>
      <c r="AG855" s="317"/>
      <c r="AH855" s="317"/>
      <c r="AI855" s="317" t="s">
        <v>464</v>
      </c>
      <c r="AJ855" s="317"/>
      <c r="AK855" s="317"/>
      <c r="AL855" s="317"/>
      <c r="AM855" s="317"/>
      <c r="AN855" s="320"/>
      <c r="AO855" s="753"/>
      <c r="AP855" s="317"/>
      <c r="AQ855" s="317"/>
    </row>
    <row r="856" spans="1:43" s="323" customFormat="1" ht="22.5" customHeight="1" x14ac:dyDescent="0.2">
      <c r="A856" s="753"/>
      <c r="B856" s="753"/>
      <c r="C856" s="753"/>
      <c r="D856" s="753"/>
      <c r="E856" s="9"/>
      <c r="F856" s="568"/>
      <c r="G856" s="568"/>
      <c r="H856" s="568"/>
      <c r="I856" s="568"/>
      <c r="J856" s="568"/>
      <c r="K856" s="568"/>
      <c r="L856" s="568"/>
      <c r="M856" s="568"/>
      <c r="N856" s="9"/>
      <c r="O856" s="306"/>
      <c r="P856" s="1004" t="s">
        <v>5</v>
      </c>
      <c r="Q856" s="1005"/>
      <c r="R856" s="1005"/>
      <c r="S856" s="1005"/>
      <c r="T856" s="1005"/>
      <c r="U856" s="1005"/>
      <c r="V856" s="1005"/>
      <c r="W856" s="1005"/>
      <c r="X856" s="1005"/>
      <c r="Y856" s="1005"/>
      <c r="Z856" s="1005"/>
      <c r="AA856" s="1005"/>
      <c r="AB856" s="1005"/>
      <c r="AC856" s="1006"/>
      <c r="AD856" s="1004" t="s">
        <v>6</v>
      </c>
      <c r="AE856" s="1005"/>
      <c r="AF856" s="1005"/>
      <c r="AG856" s="1005"/>
      <c r="AH856" s="1005"/>
      <c r="AI856" s="1005"/>
      <c r="AJ856" s="1005"/>
      <c r="AK856" s="1005"/>
      <c r="AL856" s="1005"/>
      <c r="AM856" s="1005"/>
      <c r="AN856" s="1006"/>
      <c r="AO856" s="429"/>
    </row>
    <row r="857" spans="1:43" s="323" customFormat="1" ht="24.75" customHeight="1" x14ac:dyDescent="0.2">
      <c r="A857" s="753"/>
      <c r="B857" s="753"/>
      <c r="C857" s="753"/>
      <c r="D857" s="753"/>
      <c r="E857" s="9"/>
      <c r="F857" s="568"/>
      <c r="G857" s="568"/>
      <c r="H857" s="568"/>
      <c r="I857" s="568"/>
      <c r="J857" s="568"/>
      <c r="K857" s="568"/>
      <c r="L857" s="568"/>
      <c r="M857" s="568"/>
      <c r="N857" s="9"/>
      <c r="O857" s="306"/>
      <c r="P857" s="995" t="s">
        <v>7</v>
      </c>
      <c r="Q857" s="995" t="s">
        <v>8</v>
      </c>
      <c r="R857" s="995" t="s">
        <v>9</v>
      </c>
      <c r="S857" s="1010" t="s">
        <v>10</v>
      </c>
      <c r="T857" s="1011"/>
      <c r="U857" s="995" t="s">
        <v>11</v>
      </c>
      <c r="V857" s="1004" t="s">
        <v>12</v>
      </c>
      <c r="W857" s="1005"/>
      <c r="X857" s="1006"/>
      <c r="Y857" s="1004" t="s">
        <v>13</v>
      </c>
      <c r="Z857" s="1005"/>
      <c r="AA857" s="1005"/>
      <c r="AB857" s="1005"/>
      <c r="AC857" s="1006"/>
      <c r="AD857" s="995" t="s">
        <v>7</v>
      </c>
      <c r="AE857" s="995" t="s">
        <v>14</v>
      </c>
      <c r="AF857" s="995" t="s">
        <v>15</v>
      </c>
      <c r="AG857" s="995" t="s">
        <v>16</v>
      </c>
      <c r="AH857" s="1021" t="s">
        <v>17</v>
      </c>
      <c r="AI857" s="1004" t="s">
        <v>18</v>
      </c>
      <c r="AJ857" s="1005"/>
      <c r="AK857" s="1005"/>
      <c r="AL857" s="1006"/>
      <c r="AM857" s="995" t="s">
        <v>19</v>
      </c>
      <c r="AN857" s="995" t="s">
        <v>20</v>
      </c>
      <c r="AO857" s="429"/>
      <c r="AP857" s="995" t="s">
        <v>19</v>
      </c>
      <c r="AQ857" s="995" t="s">
        <v>19</v>
      </c>
    </row>
    <row r="858" spans="1:43" s="323" customFormat="1" ht="24.75" customHeight="1" x14ac:dyDescent="0.2">
      <c r="A858" s="753"/>
      <c r="B858" s="753"/>
      <c r="C858" s="753"/>
      <c r="D858" s="753"/>
      <c r="E858" s="9"/>
      <c r="F858" s="568"/>
      <c r="G858" s="568"/>
      <c r="H858" s="568"/>
      <c r="I858" s="568"/>
      <c r="J858" s="568"/>
      <c r="K858" s="568"/>
      <c r="L858" s="568"/>
      <c r="M858" s="568"/>
      <c r="N858" s="9"/>
      <c r="O858" s="306"/>
      <c r="P858" s="996"/>
      <c r="Q858" s="996"/>
      <c r="R858" s="996"/>
      <c r="S858" s="995" t="s">
        <v>21</v>
      </c>
      <c r="T858" s="995" t="s">
        <v>22</v>
      </c>
      <c r="U858" s="996"/>
      <c r="V858" s="1015" t="s">
        <v>23</v>
      </c>
      <c r="W858" s="1015" t="s">
        <v>24</v>
      </c>
      <c r="X858" s="1015" t="s">
        <v>25</v>
      </c>
      <c r="Y858" s="1018" t="s">
        <v>26</v>
      </c>
      <c r="Z858" s="995" t="s">
        <v>27</v>
      </c>
      <c r="AA858" s="995" t="s">
        <v>28</v>
      </c>
      <c r="AB858" s="995" t="s">
        <v>29</v>
      </c>
      <c r="AC858" s="995" t="s">
        <v>30</v>
      </c>
      <c r="AD858" s="996"/>
      <c r="AE858" s="996"/>
      <c r="AF858" s="996"/>
      <c r="AG858" s="996"/>
      <c r="AH858" s="1022"/>
      <c r="AI858" s="995" t="s">
        <v>31</v>
      </c>
      <c r="AJ858" s="998" t="s">
        <v>27</v>
      </c>
      <c r="AK858" s="1001" t="s">
        <v>28</v>
      </c>
      <c r="AL858" s="995" t="s">
        <v>29</v>
      </c>
      <c r="AM858" s="996"/>
      <c r="AN858" s="996"/>
      <c r="AO858" s="429"/>
      <c r="AP858" s="996"/>
      <c r="AQ858" s="996"/>
    </row>
    <row r="859" spans="1:43" s="323" customFormat="1" ht="48.75" customHeight="1" x14ac:dyDescent="0.2">
      <c r="A859" s="753"/>
      <c r="B859" s="753"/>
      <c r="C859" s="753"/>
      <c r="D859" s="753"/>
      <c r="E859" s="9"/>
      <c r="F859" s="568"/>
      <c r="G859" s="568"/>
      <c r="H859" s="568"/>
      <c r="I859" s="568"/>
      <c r="J859" s="568"/>
      <c r="K859" s="568"/>
      <c r="L859" s="568" t="s">
        <v>86</v>
      </c>
      <c r="M859" s="568"/>
      <c r="N859" s="9"/>
      <c r="O859" s="306"/>
      <c r="P859" s="996"/>
      <c r="Q859" s="996"/>
      <c r="R859" s="996"/>
      <c r="S859" s="996"/>
      <c r="T859" s="996"/>
      <c r="U859" s="996"/>
      <c r="V859" s="1016"/>
      <c r="W859" s="1016"/>
      <c r="X859" s="1016"/>
      <c r="Y859" s="1019"/>
      <c r="Z859" s="996"/>
      <c r="AA859" s="996"/>
      <c r="AB859" s="996"/>
      <c r="AC859" s="996"/>
      <c r="AD859" s="996"/>
      <c r="AE859" s="996"/>
      <c r="AF859" s="996"/>
      <c r="AG859" s="996"/>
      <c r="AH859" s="1022"/>
      <c r="AI859" s="996"/>
      <c r="AJ859" s="999"/>
      <c r="AK859" s="1002"/>
      <c r="AL859" s="996"/>
      <c r="AM859" s="996"/>
      <c r="AN859" s="996"/>
      <c r="AO859" s="430"/>
      <c r="AP859" s="996"/>
      <c r="AQ859" s="996"/>
    </row>
    <row r="860" spans="1:43" s="323" customFormat="1" ht="51.75" customHeight="1" x14ac:dyDescent="0.2">
      <c r="A860" s="753" t="s">
        <v>465</v>
      </c>
      <c r="B860" s="306" t="s">
        <v>466</v>
      </c>
      <c r="C860" s="749" t="s">
        <v>467</v>
      </c>
      <c r="D860" s="749" t="s">
        <v>468</v>
      </c>
      <c r="E860" s="749" t="s">
        <v>469</v>
      </c>
      <c r="F860" s="749"/>
      <c r="G860" s="749" t="s">
        <v>470</v>
      </c>
      <c r="H860" s="749" t="s">
        <v>471</v>
      </c>
      <c r="I860" s="749" t="s">
        <v>472</v>
      </c>
      <c r="J860" s="749" t="s">
        <v>473</v>
      </c>
      <c r="K860" s="749" t="s">
        <v>474</v>
      </c>
      <c r="L860" s="520" t="s">
        <v>475</v>
      </c>
      <c r="M860" s="9" t="s">
        <v>476</v>
      </c>
      <c r="N860" s="9" t="s">
        <v>477</v>
      </c>
      <c r="O860" s="306" t="s">
        <v>478</v>
      </c>
      <c r="P860" s="997"/>
      <c r="Q860" s="997"/>
      <c r="R860" s="997"/>
      <c r="S860" s="997"/>
      <c r="T860" s="997"/>
      <c r="U860" s="997"/>
      <c r="V860" s="1017"/>
      <c r="W860" s="1017"/>
      <c r="X860" s="1017"/>
      <c r="Y860" s="1020"/>
      <c r="Z860" s="997"/>
      <c r="AA860" s="997"/>
      <c r="AB860" s="997"/>
      <c r="AC860" s="997"/>
      <c r="AD860" s="997"/>
      <c r="AE860" s="997"/>
      <c r="AF860" s="997"/>
      <c r="AG860" s="997"/>
      <c r="AH860" s="1023"/>
      <c r="AI860" s="997"/>
      <c r="AJ860" s="1000"/>
      <c r="AK860" s="1003"/>
      <c r="AL860" s="997"/>
      <c r="AM860" s="997"/>
      <c r="AN860" s="997"/>
      <c r="AO860" s="430"/>
      <c r="AP860" s="997"/>
      <c r="AQ860" s="997"/>
    </row>
    <row r="861" spans="1:43" s="574" customFormat="1" ht="25.5" customHeight="1" x14ac:dyDescent="0.2">
      <c r="A861" s="324"/>
      <c r="B861" s="324" t="s">
        <v>479</v>
      </c>
      <c r="C861" s="324" t="s">
        <v>673</v>
      </c>
      <c r="D861" s="324" t="s">
        <v>674</v>
      </c>
      <c r="E861" s="325" t="s">
        <v>675</v>
      </c>
      <c r="F861" s="326" t="s">
        <v>482</v>
      </c>
      <c r="G861" s="326">
        <v>11</v>
      </c>
      <c r="H861" s="326" t="s">
        <v>471</v>
      </c>
      <c r="I861" s="305" t="s">
        <v>483</v>
      </c>
      <c r="J861" s="305" t="s">
        <v>484</v>
      </c>
      <c r="K861" s="305" t="s">
        <v>485</v>
      </c>
      <c r="L861" s="304">
        <v>30150</v>
      </c>
      <c r="M861" s="569"/>
      <c r="N861" s="325" t="s">
        <v>676</v>
      </c>
      <c r="O861" s="329"/>
      <c r="P861" s="412">
        <v>96</v>
      </c>
      <c r="Q861" s="412"/>
      <c r="R861" s="570"/>
      <c r="S861" s="412"/>
      <c r="T861" s="412"/>
      <c r="U861" s="412" t="s">
        <v>126</v>
      </c>
      <c r="V861" s="412"/>
      <c r="W861" s="412"/>
      <c r="X861" s="412"/>
      <c r="Y861" s="412"/>
      <c r="Z861" s="412"/>
      <c r="AA861" s="412"/>
      <c r="AB861" s="412"/>
      <c r="AC861" s="412"/>
      <c r="AD861" s="412"/>
      <c r="AE861" s="412"/>
      <c r="AF861" s="412"/>
      <c r="AG861" s="412"/>
      <c r="AH861" s="572"/>
      <c r="AI861" s="571"/>
      <c r="AJ861" s="572"/>
      <c r="AK861" s="578"/>
      <c r="AL861" s="412"/>
      <c r="AM861" s="412"/>
      <c r="AN861" s="412"/>
      <c r="AO861" s="573"/>
      <c r="AP861" s="412"/>
      <c r="AQ861" s="412"/>
    </row>
    <row r="862" spans="1:43" s="574" customFormat="1" ht="63" customHeight="1" x14ac:dyDescent="0.2">
      <c r="A862" s="324"/>
      <c r="B862" s="324" t="s">
        <v>496</v>
      </c>
      <c r="C862" s="324" t="s">
        <v>677</v>
      </c>
      <c r="D862" s="324" t="s">
        <v>678</v>
      </c>
      <c r="E862" s="325" t="s">
        <v>679</v>
      </c>
      <c r="F862" s="326" t="s">
        <v>482</v>
      </c>
      <c r="G862" s="326">
        <v>11</v>
      </c>
      <c r="H862" s="326" t="s">
        <v>471</v>
      </c>
      <c r="I862" s="305" t="s">
        <v>483</v>
      </c>
      <c r="J862" s="305" t="s">
        <v>484</v>
      </c>
      <c r="K862" s="305" t="s">
        <v>485</v>
      </c>
      <c r="L862" s="304">
        <v>30150</v>
      </c>
      <c r="M862" s="569"/>
      <c r="N862" s="325"/>
      <c r="O862" s="329"/>
      <c r="P862" s="412"/>
      <c r="Q862" s="412"/>
      <c r="R862" s="570"/>
      <c r="S862" s="412"/>
      <c r="T862" s="412"/>
      <c r="U862" s="412"/>
      <c r="V862" s="412"/>
      <c r="W862" s="412"/>
      <c r="X862" s="412"/>
      <c r="Y862" s="412"/>
      <c r="Z862" s="412"/>
      <c r="AA862" s="412"/>
      <c r="AB862" s="412"/>
      <c r="AC862" s="412"/>
      <c r="AD862" s="412">
        <v>1</v>
      </c>
      <c r="AE862" s="412">
        <v>94</v>
      </c>
      <c r="AF862" s="412" t="s">
        <v>37</v>
      </c>
      <c r="AG862" s="412" t="s">
        <v>35</v>
      </c>
      <c r="AH862" s="572">
        <v>27</v>
      </c>
      <c r="AI862" s="571"/>
      <c r="AJ862" s="572"/>
      <c r="AK862" s="578">
        <v>27</v>
      </c>
      <c r="AL862" s="412"/>
      <c r="AM862" s="412">
        <f>AP862+1</f>
        <v>5</v>
      </c>
      <c r="AN862" s="416" t="s">
        <v>127</v>
      </c>
      <c r="AO862" s="573"/>
      <c r="AP862" s="412">
        <v>4</v>
      </c>
      <c r="AQ862" s="412">
        <v>3</v>
      </c>
    </row>
    <row r="863" spans="1:43" s="324" customFormat="1" ht="25.5" customHeight="1" x14ac:dyDescent="0.2">
      <c r="E863" s="325"/>
      <c r="F863" s="569"/>
      <c r="G863" s="569"/>
      <c r="H863" s="569"/>
      <c r="I863" s="569"/>
      <c r="J863" s="569"/>
      <c r="K863" s="569"/>
      <c r="L863" s="569"/>
      <c r="M863" s="569"/>
      <c r="N863" s="325"/>
      <c r="O863" s="329"/>
      <c r="P863" s="412"/>
      <c r="Q863" s="412"/>
      <c r="R863" s="570"/>
      <c r="S863" s="412"/>
      <c r="T863" s="412"/>
      <c r="U863" s="412"/>
      <c r="V863" s="412"/>
      <c r="W863" s="412"/>
      <c r="X863" s="412"/>
      <c r="Y863" s="412"/>
      <c r="Z863" s="412"/>
      <c r="AA863" s="412"/>
      <c r="AB863" s="412"/>
      <c r="AC863" s="412"/>
      <c r="AD863" s="412"/>
      <c r="AE863" s="412"/>
      <c r="AF863" s="412"/>
      <c r="AG863" s="412"/>
      <c r="AH863" s="572"/>
      <c r="AI863" s="571"/>
      <c r="AJ863" s="572"/>
      <c r="AK863" s="578"/>
      <c r="AL863" s="412"/>
      <c r="AM863" s="412"/>
      <c r="AN863" s="412"/>
      <c r="AO863" s="474"/>
      <c r="AP863" s="412"/>
      <c r="AQ863" s="412"/>
    </row>
    <row r="864" spans="1:43" s="1" customFormat="1" ht="22.5" customHeight="1" x14ac:dyDescent="0.2">
      <c r="E864" s="304"/>
      <c r="F864" s="567"/>
      <c r="G864" s="567"/>
      <c r="H864" s="567"/>
      <c r="I864" s="567"/>
      <c r="J864" s="567"/>
      <c r="K864" s="567"/>
      <c r="L864" s="567"/>
      <c r="M864" s="567"/>
      <c r="N864" s="304"/>
      <c r="O864" s="306"/>
      <c r="P864" s="345" t="s">
        <v>460</v>
      </c>
      <c r="Q864" s="346"/>
      <c r="R864" s="346"/>
      <c r="S864" s="346"/>
      <c r="T864" s="346"/>
      <c r="U864" s="346"/>
      <c r="V864" s="1012" t="str">
        <f>B873</f>
        <v>นาง</v>
      </c>
      <c r="W864" s="1012"/>
      <c r="X864" s="1013" t="str">
        <f>C873</f>
        <v>วิไลรัตน์</v>
      </c>
      <c r="Y864" s="1013"/>
      <c r="Z864" s="1013" t="str">
        <f>D873</f>
        <v>แสงทวีสุข</v>
      </c>
      <c r="AA864" s="1013"/>
      <c r="AB864" s="1013"/>
      <c r="AC864" s="1014"/>
      <c r="AD864" s="345" t="s">
        <v>461</v>
      </c>
      <c r="AE864" s="730"/>
      <c r="AF864" s="346"/>
      <c r="AG864" s="745" t="str">
        <f>B873</f>
        <v>นาง</v>
      </c>
      <c r="AH864" s="731" t="str">
        <f>C873</f>
        <v>วิไลรัตน์</v>
      </c>
      <c r="AI864" s="346"/>
      <c r="AJ864" s="346" t="str">
        <f>D873</f>
        <v>แสงทวีสุข</v>
      </c>
      <c r="AK864" s="346"/>
      <c r="AL864" s="346"/>
      <c r="AM864" s="346"/>
      <c r="AN864" s="347"/>
      <c r="AO864" s="753"/>
      <c r="AP864" s="308"/>
      <c r="AQ864" s="308"/>
    </row>
    <row r="865" spans="1:43" s="1" customFormat="1" ht="22.5" customHeight="1" x14ac:dyDescent="0.2">
      <c r="E865" s="304"/>
      <c r="F865" s="567"/>
      <c r="G865" s="567"/>
      <c r="H865" s="567"/>
      <c r="I865" s="567"/>
      <c r="J865" s="567"/>
      <c r="K865" s="567"/>
      <c r="L865" s="567"/>
      <c r="M865" s="567"/>
      <c r="N865" s="304"/>
      <c r="O865" s="306"/>
      <c r="P865" s="307" t="s">
        <v>462</v>
      </c>
      <c r="Q865" s="308"/>
      <c r="R865" s="308"/>
      <c r="S865" s="1007" t="str">
        <f>E873</f>
        <v>171</v>
      </c>
      <c r="T865" s="1008"/>
      <c r="U865" s="310" t="str">
        <f>F873</f>
        <v>หมู่ที่</v>
      </c>
      <c r="V865" s="1009">
        <f>G873</f>
        <v>11</v>
      </c>
      <c r="W865" s="1009"/>
      <c r="X865" s="308"/>
      <c r="Y865" s="311"/>
      <c r="Z865" s="312" t="str">
        <f>H873</f>
        <v>ถนน</v>
      </c>
      <c r="AA865" s="313"/>
      <c r="AB865" s="308"/>
      <c r="AC865" s="309"/>
      <c r="AD865" s="307" t="s">
        <v>462</v>
      </c>
      <c r="AE865" s="728"/>
      <c r="AF865" s="728"/>
      <c r="AG865" s="314" t="str">
        <f>E873</f>
        <v>171</v>
      </c>
      <c r="AH865" s="308"/>
      <c r="AI865" s="315" t="str">
        <f>F873</f>
        <v>หมู่ที่</v>
      </c>
      <c r="AJ865" s="727">
        <f>G873</f>
        <v>11</v>
      </c>
      <c r="AK865" s="308"/>
      <c r="AL865" s="315" t="str">
        <f>H873</f>
        <v>ถนน</v>
      </c>
      <c r="AM865" s="308"/>
      <c r="AN865" s="309"/>
      <c r="AO865" s="753"/>
      <c r="AP865" s="308"/>
      <c r="AQ865" s="308"/>
    </row>
    <row r="866" spans="1:43" s="1" customFormat="1" ht="22.5" customHeight="1" x14ac:dyDescent="0.2">
      <c r="E866" s="304"/>
      <c r="F866" s="567"/>
      <c r="G866" s="567"/>
      <c r="H866" s="567"/>
      <c r="I866" s="567"/>
      <c r="J866" s="567"/>
      <c r="K866" s="567"/>
      <c r="L866" s="567"/>
      <c r="M866" s="567"/>
      <c r="N866" s="304"/>
      <c r="O866" s="306"/>
      <c r="P866" s="307" t="s">
        <v>463</v>
      </c>
      <c r="Q866" s="308"/>
      <c r="R866" s="308"/>
      <c r="S866" s="308"/>
      <c r="T866" s="308"/>
      <c r="U866" s="1009" t="str">
        <f>I873</f>
        <v>ตำบลตะขบ</v>
      </c>
      <c r="V866" s="993"/>
      <c r="W866" s="993"/>
      <c r="X866" s="993"/>
      <c r="Y866" s="312"/>
      <c r="Z866" s="315" t="str">
        <f>J873</f>
        <v>อำเภอปักธงชัย</v>
      </c>
      <c r="AA866" s="313"/>
      <c r="AB866" s="308"/>
      <c r="AC866" s="308"/>
      <c r="AD866" s="307" t="s">
        <v>463</v>
      </c>
      <c r="AE866" s="728"/>
      <c r="AF866" s="308"/>
      <c r="AG866" s="308"/>
      <c r="AH866" s="308"/>
      <c r="AI866" s="315" t="str">
        <f>I873</f>
        <v>ตำบลตะขบ</v>
      </c>
      <c r="AJ866" s="308"/>
      <c r="AK866" s="308"/>
      <c r="AL866" s="315" t="str">
        <f>J873</f>
        <v>อำเภอปักธงชัย</v>
      </c>
      <c r="AM866" s="308"/>
      <c r="AN866" s="309"/>
      <c r="AO866" s="753"/>
      <c r="AP866" s="308"/>
      <c r="AQ866" s="308"/>
    </row>
    <row r="867" spans="1:43" s="1" customFormat="1" ht="22.5" customHeight="1" x14ac:dyDescent="0.2">
      <c r="E867" s="304"/>
      <c r="F867" s="567"/>
      <c r="G867" s="567"/>
      <c r="H867" s="567"/>
      <c r="I867" s="567"/>
      <c r="J867" s="567"/>
      <c r="K867" s="567"/>
      <c r="L867" s="567"/>
      <c r="M867" s="567"/>
      <c r="N867" s="304"/>
      <c r="O867" s="306"/>
      <c r="P867" s="316" t="str">
        <f>K873</f>
        <v>จังหวัดนครราชสีมา</v>
      </c>
      <c r="Q867" s="317"/>
      <c r="R867" s="317"/>
      <c r="S867" s="317"/>
      <c r="T867" s="317"/>
      <c r="U867" s="317" t="s">
        <v>464</v>
      </c>
      <c r="V867" s="317"/>
      <c r="W867" s="317"/>
      <c r="X867" s="317"/>
      <c r="Y867" s="318"/>
      <c r="Z867" s="317"/>
      <c r="AA867" s="319"/>
      <c r="AB867" s="317"/>
      <c r="AC867" s="317"/>
      <c r="AD867" s="316" t="str">
        <f>K873</f>
        <v>จังหวัดนครราชสีมา</v>
      </c>
      <c r="AE867" s="744"/>
      <c r="AF867" s="317"/>
      <c r="AG867" s="317"/>
      <c r="AH867" s="317"/>
      <c r="AI867" s="317" t="s">
        <v>464</v>
      </c>
      <c r="AJ867" s="317"/>
      <c r="AK867" s="317"/>
      <c r="AL867" s="317"/>
      <c r="AM867" s="317"/>
      <c r="AN867" s="320"/>
      <c r="AO867" s="753"/>
      <c r="AP867" s="317"/>
      <c r="AQ867" s="317"/>
    </row>
    <row r="868" spans="1:43" s="323" customFormat="1" ht="22.5" customHeight="1" x14ac:dyDescent="0.2">
      <c r="A868" s="753"/>
      <c r="B868" s="753"/>
      <c r="C868" s="753"/>
      <c r="D868" s="753"/>
      <c r="E868" s="9"/>
      <c r="F868" s="568"/>
      <c r="G868" s="568"/>
      <c r="H868" s="568"/>
      <c r="I868" s="568"/>
      <c r="J868" s="568"/>
      <c r="K868" s="568"/>
      <c r="L868" s="568"/>
      <c r="M868" s="568"/>
      <c r="N868" s="9"/>
      <c r="O868" s="306"/>
      <c r="P868" s="1004" t="s">
        <v>5</v>
      </c>
      <c r="Q868" s="1005"/>
      <c r="R868" s="1005"/>
      <c r="S868" s="1005"/>
      <c r="T868" s="1005"/>
      <c r="U868" s="1005"/>
      <c r="V868" s="1005"/>
      <c r="W868" s="1005"/>
      <c r="X868" s="1005"/>
      <c r="Y868" s="1005"/>
      <c r="Z868" s="1005"/>
      <c r="AA868" s="1005"/>
      <c r="AB868" s="1005"/>
      <c r="AC868" s="1006"/>
      <c r="AD868" s="1004" t="s">
        <v>6</v>
      </c>
      <c r="AE868" s="1005"/>
      <c r="AF868" s="1005"/>
      <c r="AG868" s="1005"/>
      <c r="AH868" s="1005"/>
      <c r="AI868" s="1005"/>
      <c r="AJ868" s="1005"/>
      <c r="AK868" s="1005"/>
      <c r="AL868" s="1005"/>
      <c r="AM868" s="1005"/>
      <c r="AN868" s="1006"/>
      <c r="AO868" s="429"/>
    </row>
    <row r="869" spans="1:43" s="323" customFormat="1" ht="24.75" customHeight="1" x14ac:dyDescent="0.2">
      <c r="A869" s="753"/>
      <c r="B869" s="753"/>
      <c r="C869" s="753"/>
      <c r="D869" s="753"/>
      <c r="E869" s="9"/>
      <c r="F869" s="568"/>
      <c r="G869" s="568"/>
      <c r="H869" s="568"/>
      <c r="I869" s="568"/>
      <c r="J869" s="568"/>
      <c r="K869" s="568"/>
      <c r="L869" s="568"/>
      <c r="M869" s="568"/>
      <c r="N869" s="9"/>
      <c r="O869" s="306"/>
      <c r="P869" s="995" t="s">
        <v>7</v>
      </c>
      <c r="Q869" s="995" t="s">
        <v>8</v>
      </c>
      <c r="R869" s="995" t="s">
        <v>9</v>
      </c>
      <c r="S869" s="1010" t="s">
        <v>10</v>
      </c>
      <c r="T869" s="1011"/>
      <c r="U869" s="995" t="s">
        <v>11</v>
      </c>
      <c r="V869" s="1004" t="s">
        <v>12</v>
      </c>
      <c r="W869" s="1005"/>
      <c r="X869" s="1006"/>
      <c r="Y869" s="1004" t="s">
        <v>13</v>
      </c>
      <c r="Z869" s="1005"/>
      <c r="AA869" s="1005"/>
      <c r="AB869" s="1005"/>
      <c r="AC869" s="1006"/>
      <c r="AD869" s="995" t="s">
        <v>7</v>
      </c>
      <c r="AE869" s="995" t="s">
        <v>14</v>
      </c>
      <c r="AF869" s="995" t="s">
        <v>15</v>
      </c>
      <c r="AG869" s="995" t="s">
        <v>16</v>
      </c>
      <c r="AH869" s="1021" t="s">
        <v>17</v>
      </c>
      <c r="AI869" s="1004" t="s">
        <v>18</v>
      </c>
      <c r="AJ869" s="1005"/>
      <c r="AK869" s="1005"/>
      <c r="AL869" s="1006"/>
      <c r="AM869" s="995" t="s">
        <v>19</v>
      </c>
      <c r="AN869" s="995" t="s">
        <v>20</v>
      </c>
      <c r="AO869" s="429"/>
      <c r="AP869" s="995" t="s">
        <v>19</v>
      </c>
      <c r="AQ869" s="995" t="s">
        <v>19</v>
      </c>
    </row>
    <row r="870" spans="1:43" s="323" customFormat="1" ht="24.75" customHeight="1" x14ac:dyDescent="0.2">
      <c r="A870" s="753"/>
      <c r="B870" s="753"/>
      <c r="C870" s="753"/>
      <c r="D870" s="753"/>
      <c r="E870" s="9"/>
      <c r="F870" s="568"/>
      <c r="G870" s="568"/>
      <c r="H870" s="568"/>
      <c r="I870" s="568"/>
      <c r="J870" s="568"/>
      <c r="K870" s="568"/>
      <c r="L870" s="568"/>
      <c r="M870" s="568"/>
      <c r="N870" s="9"/>
      <c r="O870" s="306"/>
      <c r="P870" s="996"/>
      <c r="Q870" s="996"/>
      <c r="R870" s="996"/>
      <c r="S870" s="995" t="s">
        <v>21</v>
      </c>
      <c r="T870" s="995" t="s">
        <v>22</v>
      </c>
      <c r="U870" s="996"/>
      <c r="V870" s="1015" t="s">
        <v>23</v>
      </c>
      <c r="W870" s="1015" t="s">
        <v>24</v>
      </c>
      <c r="X870" s="1015" t="s">
        <v>25</v>
      </c>
      <c r="Y870" s="1018" t="s">
        <v>26</v>
      </c>
      <c r="Z870" s="995" t="s">
        <v>27</v>
      </c>
      <c r="AA870" s="995" t="s">
        <v>28</v>
      </c>
      <c r="AB870" s="995" t="s">
        <v>29</v>
      </c>
      <c r="AC870" s="995" t="s">
        <v>30</v>
      </c>
      <c r="AD870" s="996"/>
      <c r="AE870" s="996"/>
      <c r="AF870" s="996"/>
      <c r="AG870" s="996"/>
      <c r="AH870" s="1022"/>
      <c r="AI870" s="995" t="s">
        <v>31</v>
      </c>
      <c r="AJ870" s="998" t="s">
        <v>27</v>
      </c>
      <c r="AK870" s="1001" t="s">
        <v>28</v>
      </c>
      <c r="AL870" s="995" t="s">
        <v>29</v>
      </c>
      <c r="AM870" s="996"/>
      <c r="AN870" s="996"/>
      <c r="AO870" s="429"/>
      <c r="AP870" s="996"/>
      <c r="AQ870" s="996"/>
    </row>
    <row r="871" spans="1:43" s="323" customFormat="1" ht="48.75" customHeight="1" x14ac:dyDescent="0.2">
      <c r="A871" s="753"/>
      <c r="B871" s="753"/>
      <c r="C871" s="753"/>
      <c r="D871" s="753"/>
      <c r="E871" s="9"/>
      <c r="F871" s="568"/>
      <c r="G871" s="568"/>
      <c r="H871" s="568"/>
      <c r="I871" s="568"/>
      <c r="J871" s="568"/>
      <c r="K871" s="568"/>
      <c r="L871" s="568"/>
      <c r="M871" s="568"/>
      <c r="N871" s="9"/>
      <c r="O871" s="306"/>
      <c r="P871" s="996"/>
      <c r="Q871" s="996"/>
      <c r="R871" s="996"/>
      <c r="S871" s="996"/>
      <c r="T871" s="996"/>
      <c r="U871" s="996"/>
      <c r="V871" s="1016"/>
      <c r="W871" s="1016"/>
      <c r="X871" s="1016"/>
      <c r="Y871" s="1019"/>
      <c r="Z871" s="996"/>
      <c r="AA871" s="996"/>
      <c r="AB871" s="996"/>
      <c r="AC871" s="996"/>
      <c r="AD871" s="996"/>
      <c r="AE871" s="996"/>
      <c r="AF871" s="996"/>
      <c r="AG871" s="996"/>
      <c r="AH871" s="1022"/>
      <c r="AI871" s="996"/>
      <c r="AJ871" s="999"/>
      <c r="AK871" s="1002"/>
      <c r="AL871" s="996"/>
      <c r="AM871" s="996"/>
      <c r="AN871" s="996"/>
      <c r="AO871" s="430"/>
      <c r="AP871" s="996"/>
      <c r="AQ871" s="996"/>
    </row>
    <row r="872" spans="1:43" s="323" customFormat="1" ht="51" customHeight="1" x14ac:dyDescent="0.2">
      <c r="A872" s="753" t="s">
        <v>465</v>
      </c>
      <c r="B872" s="306" t="s">
        <v>466</v>
      </c>
      <c r="C872" s="749" t="s">
        <v>467</v>
      </c>
      <c r="D872" s="749" t="s">
        <v>468</v>
      </c>
      <c r="E872" s="749" t="s">
        <v>469</v>
      </c>
      <c r="F872" s="749"/>
      <c r="G872" s="749" t="s">
        <v>470</v>
      </c>
      <c r="H872" s="749" t="s">
        <v>471</v>
      </c>
      <c r="I872" s="749" t="s">
        <v>472</v>
      </c>
      <c r="J872" s="749" t="s">
        <v>473</v>
      </c>
      <c r="K872" s="749" t="s">
        <v>474</v>
      </c>
      <c r="L872" s="520" t="s">
        <v>475</v>
      </c>
      <c r="M872" s="9" t="s">
        <v>476</v>
      </c>
      <c r="N872" s="9" t="s">
        <v>477</v>
      </c>
      <c r="O872" s="306" t="s">
        <v>478</v>
      </c>
      <c r="P872" s="997"/>
      <c r="Q872" s="997"/>
      <c r="R872" s="997"/>
      <c r="S872" s="997"/>
      <c r="T872" s="997"/>
      <c r="U872" s="997"/>
      <c r="V872" s="1017"/>
      <c r="W872" s="1017"/>
      <c r="X872" s="1017"/>
      <c r="Y872" s="1020"/>
      <c r="Z872" s="997"/>
      <c r="AA872" s="997"/>
      <c r="AB872" s="997"/>
      <c r="AC872" s="997"/>
      <c r="AD872" s="997"/>
      <c r="AE872" s="997"/>
      <c r="AF872" s="997"/>
      <c r="AG872" s="997"/>
      <c r="AH872" s="1023"/>
      <c r="AI872" s="997"/>
      <c r="AJ872" s="1000"/>
      <c r="AK872" s="1003"/>
      <c r="AL872" s="997"/>
      <c r="AM872" s="997"/>
      <c r="AN872" s="997"/>
      <c r="AO872" s="430"/>
      <c r="AP872" s="997"/>
      <c r="AQ872" s="997"/>
    </row>
    <row r="873" spans="1:43" s="574" customFormat="1" ht="37.5" x14ac:dyDescent="0.2">
      <c r="A873" s="324"/>
      <c r="B873" s="324" t="s">
        <v>487</v>
      </c>
      <c r="C873" s="324" t="s">
        <v>680</v>
      </c>
      <c r="D873" s="324" t="s">
        <v>681</v>
      </c>
      <c r="E873" s="325" t="s">
        <v>682</v>
      </c>
      <c r="F873" s="326" t="s">
        <v>482</v>
      </c>
      <c r="G873" s="326">
        <v>11</v>
      </c>
      <c r="H873" s="326" t="s">
        <v>471</v>
      </c>
      <c r="I873" s="305" t="s">
        <v>483</v>
      </c>
      <c r="J873" s="305" t="s">
        <v>484</v>
      </c>
      <c r="K873" s="305" t="s">
        <v>485</v>
      </c>
      <c r="L873" s="304">
        <v>30150</v>
      </c>
      <c r="M873" s="569"/>
      <c r="N873" s="325" t="s">
        <v>683</v>
      </c>
      <c r="O873" s="329"/>
      <c r="P873" s="412">
        <v>97</v>
      </c>
      <c r="Q873" s="416" t="s">
        <v>68</v>
      </c>
      <c r="R873" s="570">
        <v>18</v>
      </c>
      <c r="S873" s="412"/>
      <c r="T873" s="412"/>
      <c r="U873" s="412" t="s">
        <v>126</v>
      </c>
      <c r="V873" s="412">
        <v>0</v>
      </c>
      <c r="W873" s="412">
        <v>1</v>
      </c>
      <c r="X873" s="412">
        <v>61</v>
      </c>
      <c r="Y873" s="412">
        <v>158.37</v>
      </c>
      <c r="Z873" s="412"/>
      <c r="AA873" s="412">
        <v>2.63</v>
      </c>
      <c r="AB873" s="412"/>
      <c r="AC873" s="412"/>
      <c r="AD873" s="412"/>
      <c r="AE873" s="412"/>
      <c r="AF873" s="412"/>
      <c r="AG873" s="412"/>
      <c r="AH873" s="572"/>
      <c r="AI873" s="571"/>
      <c r="AJ873" s="572"/>
      <c r="AK873" s="578"/>
      <c r="AL873" s="412"/>
      <c r="AM873" s="412"/>
      <c r="AN873" s="412"/>
      <c r="AO873" s="573"/>
      <c r="AP873" s="412"/>
      <c r="AQ873" s="412"/>
    </row>
    <row r="874" spans="1:43" s="574" customFormat="1" ht="56.25" x14ac:dyDescent="0.2">
      <c r="A874" s="324"/>
      <c r="B874" s="324"/>
      <c r="C874" s="324"/>
      <c r="D874" s="324"/>
      <c r="E874" s="325"/>
      <c r="F874" s="569"/>
      <c r="G874" s="569"/>
      <c r="H874" s="569"/>
      <c r="I874" s="569"/>
      <c r="J874" s="569"/>
      <c r="K874" s="569"/>
      <c r="L874" s="569"/>
      <c r="M874" s="569"/>
      <c r="N874" s="325"/>
      <c r="O874" s="329"/>
      <c r="P874" s="412"/>
      <c r="Q874" s="412"/>
      <c r="R874" s="570"/>
      <c r="S874" s="412"/>
      <c r="T874" s="412"/>
      <c r="U874" s="412"/>
      <c r="V874" s="412"/>
      <c r="W874" s="412"/>
      <c r="X874" s="412"/>
      <c r="Y874" s="412"/>
      <c r="Z874" s="412"/>
      <c r="AA874" s="412"/>
      <c r="AB874" s="412"/>
      <c r="AC874" s="412"/>
      <c r="AD874" s="412">
        <v>1</v>
      </c>
      <c r="AE874" s="412">
        <v>171</v>
      </c>
      <c r="AF874" s="416" t="s">
        <v>55</v>
      </c>
      <c r="AG874" s="412" t="s">
        <v>35</v>
      </c>
      <c r="AH874" s="572">
        <v>10.5</v>
      </c>
      <c r="AI874" s="571"/>
      <c r="AJ874" s="572"/>
      <c r="AK874" s="578">
        <v>10.5</v>
      </c>
      <c r="AL874" s="412"/>
      <c r="AM874" s="412">
        <f>AP874+1</f>
        <v>14</v>
      </c>
      <c r="AN874" s="416" t="s">
        <v>53</v>
      </c>
      <c r="AO874" s="573"/>
      <c r="AP874" s="412">
        <v>13</v>
      </c>
      <c r="AQ874" s="412">
        <v>12</v>
      </c>
    </row>
    <row r="875" spans="1:43" s="324" customFormat="1" ht="24" x14ac:dyDescent="0.2">
      <c r="E875" s="325"/>
      <c r="F875" s="569"/>
      <c r="G875" s="569"/>
      <c r="H875" s="569"/>
      <c r="I875" s="569"/>
      <c r="J875" s="569"/>
      <c r="K875" s="569"/>
      <c r="L875" s="569"/>
      <c r="M875" s="569"/>
      <c r="N875" s="325"/>
      <c r="O875" s="329"/>
      <c r="P875" s="412"/>
      <c r="Q875" s="412"/>
      <c r="R875" s="570"/>
      <c r="S875" s="412"/>
      <c r="T875" s="412"/>
      <c r="U875" s="412"/>
      <c r="V875" s="412"/>
      <c r="W875" s="412"/>
      <c r="X875" s="412"/>
      <c r="Y875" s="412"/>
      <c r="Z875" s="412"/>
      <c r="AA875" s="412"/>
      <c r="AB875" s="412"/>
      <c r="AC875" s="412"/>
      <c r="AD875" s="412"/>
      <c r="AE875" s="412"/>
      <c r="AF875" s="412"/>
      <c r="AG875" s="412"/>
      <c r="AH875" s="572"/>
      <c r="AI875" s="571"/>
      <c r="AJ875" s="572"/>
      <c r="AK875" s="578"/>
      <c r="AL875" s="412"/>
      <c r="AM875" s="412"/>
      <c r="AN875" s="412"/>
      <c r="AO875" s="474"/>
      <c r="AP875" s="412"/>
      <c r="AQ875" s="412"/>
    </row>
    <row r="876" spans="1:43" s="324" customFormat="1" ht="25.5" customHeight="1" x14ac:dyDescent="0.2">
      <c r="E876" s="325"/>
      <c r="F876" s="569"/>
      <c r="G876" s="569"/>
      <c r="H876" s="569"/>
      <c r="I876" s="569"/>
      <c r="J876" s="569"/>
      <c r="K876" s="569"/>
      <c r="L876" s="569"/>
      <c r="M876" s="569"/>
      <c r="N876" s="325"/>
      <c r="O876" s="329"/>
      <c r="P876" s="412"/>
      <c r="Q876" s="412"/>
      <c r="R876" s="570"/>
      <c r="S876" s="412"/>
      <c r="T876" s="412"/>
      <c r="U876" s="412"/>
      <c r="V876" s="412"/>
      <c r="W876" s="412"/>
      <c r="X876" s="412"/>
      <c r="Y876" s="412"/>
      <c r="Z876" s="412"/>
      <c r="AA876" s="412"/>
      <c r="AB876" s="412"/>
      <c r="AC876" s="412"/>
      <c r="AD876" s="412"/>
      <c r="AE876" s="412"/>
      <c r="AF876" s="412"/>
      <c r="AG876" s="412"/>
      <c r="AH876" s="572"/>
      <c r="AI876" s="571"/>
      <c r="AJ876" s="572"/>
      <c r="AK876" s="578"/>
      <c r="AL876" s="412"/>
      <c r="AM876" s="412"/>
      <c r="AN876" s="412"/>
      <c r="AO876" s="474"/>
      <c r="AP876" s="412"/>
      <c r="AQ876" s="412"/>
    </row>
    <row r="877" spans="1:43" s="1" customFormat="1" ht="22.5" customHeight="1" x14ac:dyDescent="0.2">
      <c r="E877" s="304"/>
      <c r="F877" s="567"/>
      <c r="G877" s="567"/>
      <c r="H877" s="567"/>
      <c r="I877" s="567"/>
      <c r="J877" s="567"/>
      <c r="K877" s="567"/>
      <c r="L877" s="567"/>
      <c r="M877" s="567"/>
      <c r="N877" s="304"/>
      <c r="O877" s="306"/>
      <c r="P877" s="345" t="s">
        <v>460</v>
      </c>
      <c r="Q877" s="346"/>
      <c r="R877" s="346"/>
      <c r="S877" s="346"/>
      <c r="T877" s="346"/>
      <c r="U877" s="346"/>
      <c r="V877" s="1012" t="str">
        <f>B886</f>
        <v>นาง</v>
      </c>
      <c r="W877" s="1012"/>
      <c r="X877" s="1013" t="str">
        <f>C886</f>
        <v>รุ่งทิพย์</v>
      </c>
      <c r="Y877" s="1013"/>
      <c r="Z877" s="1013" t="str">
        <f>D886</f>
        <v>ประพฤติกรรม</v>
      </c>
      <c r="AA877" s="1013"/>
      <c r="AB877" s="1013"/>
      <c r="AC877" s="1014"/>
      <c r="AD877" s="345" t="s">
        <v>461</v>
      </c>
      <c r="AE877" s="730"/>
      <c r="AF877" s="346"/>
      <c r="AG877" s="745" t="str">
        <f>B886</f>
        <v>นาง</v>
      </c>
      <c r="AH877" s="731" t="str">
        <f>C886</f>
        <v>รุ่งทิพย์</v>
      </c>
      <c r="AI877" s="346"/>
      <c r="AJ877" s="346" t="str">
        <f>D886</f>
        <v>ประพฤติกรรม</v>
      </c>
      <c r="AK877" s="346"/>
      <c r="AL877" s="346"/>
      <c r="AM877" s="346"/>
      <c r="AN877" s="347"/>
      <c r="AO877" s="753"/>
      <c r="AP877" s="308"/>
      <c r="AQ877" s="308"/>
    </row>
    <row r="878" spans="1:43" s="1" customFormat="1" ht="22.5" customHeight="1" x14ac:dyDescent="0.2">
      <c r="E878" s="304"/>
      <c r="F878" s="567"/>
      <c r="G878" s="567"/>
      <c r="H878" s="567"/>
      <c r="I878" s="567"/>
      <c r="J878" s="567"/>
      <c r="K878" s="567"/>
      <c r="L878" s="567"/>
      <c r="M878" s="567"/>
      <c r="N878" s="304"/>
      <c r="O878" s="306"/>
      <c r="P878" s="307" t="s">
        <v>462</v>
      </c>
      <c r="Q878" s="308"/>
      <c r="R878" s="308"/>
      <c r="S878" s="1007" t="str">
        <f>E886</f>
        <v>121</v>
      </c>
      <c r="T878" s="1008"/>
      <c r="U878" s="310" t="str">
        <f>F886</f>
        <v>หมู่ที่</v>
      </c>
      <c r="V878" s="1009">
        <f>G886</f>
        <v>11</v>
      </c>
      <c r="W878" s="1009"/>
      <c r="X878" s="308"/>
      <c r="Y878" s="311"/>
      <c r="Z878" s="312" t="str">
        <f>H886</f>
        <v>ถนน</v>
      </c>
      <c r="AA878" s="313"/>
      <c r="AB878" s="308"/>
      <c r="AC878" s="309"/>
      <c r="AD878" s="307" t="s">
        <v>462</v>
      </c>
      <c r="AE878" s="728"/>
      <c r="AF878" s="728"/>
      <c r="AG878" s="314" t="str">
        <f>E886</f>
        <v>121</v>
      </c>
      <c r="AH878" s="308"/>
      <c r="AI878" s="315" t="str">
        <f>F886</f>
        <v>หมู่ที่</v>
      </c>
      <c r="AJ878" s="727">
        <f>G886</f>
        <v>11</v>
      </c>
      <c r="AK878" s="308"/>
      <c r="AL878" s="315" t="str">
        <f>H886</f>
        <v>ถนน</v>
      </c>
      <c r="AM878" s="308"/>
      <c r="AN878" s="309"/>
      <c r="AO878" s="753"/>
      <c r="AP878" s="308"/>
      <c r="AQ878" s="308"/>
    </row>
    <row r="879" spans="1:43" s="1" customFormat="1" ht="22.5" customHeight="1" x14ac:dyDescent="0.2">
      <c r="E879" s="304"/>
      <c r="F879" s="567"/>
      <c r="G879" s="567"/>
      <c r="H879" s="567"/>
      <c r="I879" s="567"/>
      <c r="J879" s="567"/>
      <c r="K879" s="567"/>
      <c r="L879" s="567"/>
      <c r="M879" s="567"/>
      <c r="N879" s="304"/>
      <c r="O879" s="306"/>
      <c r="P879" s="307" t="s">
        <v>463</v>
      </c>
      <c r="Q879" s="308"/>
      <c r="R879" s="308"/>
      <c r="S879" s="308"/>
      <c r="T879" s="308"/>
      <c r="U879" s="1009" t="str">
        <f>I886</f>
        <v>ตำบลตะขบ</v>
      </c>
      <c r="V879" s="993"/>
      <c r="W879" s="993"/>
      <c r="X879" s="993"/>
      <c r="Y879" s="312"/>
      <c r="Z879" s="315" t="str">
        <f>J886</f>
        <v>อำเภอปักธงชัย</v>
      </c>
      <c r="AA879" s="313"/>
      <c r="AB879" s="308"/>
      <c r="AC879" s="308"/>
      <c r="AD879" s="307" t="s">
        <v>463</v>
      </c>
      <c r="AE879" s="728"/>
      <c r="AF879" s="308"/>
      <c r="AG879" s="308"/>
      <c r="AH879" s="308"/>
      <c r="AI879" s="315" t="str">
        <f>I886</f>
        <v>ตำบลตะขบ</v>
      </c>
      <c r="AJ879" s="308"/>
      <c r="AK879" s="308"/>
      <c r="AL879" s="315" t="str">
        <f>J886</f>
        <v>อำเภอปักธงชัย</v>
      </c>
      <c r="AM879" s="308"/>
      <c r="AN879" s="309"/>
      <c r="AO879" s="753"/>
      <c r="AP879" s="308"/>
      <c r="AQ879" s="308"/>
    </row>
    <row r="880" spans="1:43" s="1" customFormat="1" ht="22.5" customHeight="1" x14ac:dyDescent="0.2">
      <c r="E880" s="304"/>
      <c r="F880" s="567"/>
      <c r="G880" s="567"/>
      <c r="H880" s="567"/>
      <c r="I880" s="567"/>
      <c r="J880" s="567"/>
      <c r="K880" s="567"/>
      <c r="L880" s="567"/>
      <c r="M880" s="567"/>
      <c r="N880" s="304"/>
      <c r="O880" s="306"/>
      <c r="P880" s="316" t="str">
        <f>K886</f>
        <v>จังหวัดนครราชสีมา</v>
      </c>
      <c r="Q880" s="317"/>
      <c r="R880" s="317"/>
      <c r="S880" s="317"/>
      <c r="T880" s="317"/>
      <c r="U880" s="317" t="s">
        <v>464</v>
      </c>
      <c r="V880" s="317"/>
      <c r="W880" s="317"/>
      <c r="X880" s="317"/>
      <c r="Y880" s="318"/>
      <c r="Z880" s="317"/>
      <c r="AA880" s="319"/>
      <c r="AB880" s="317"/>
      <c r="AC880" s="317"/>
      <c r="AD880" s="316" t="str">
        <f>K886</f>
        <v>จังหวัดนครราชสีมา</v>
      </c>
      <c r="AE880" s="744"/>
      <c r="AF880" s="317"/>
      <c r="AG880" s="317"/>
      <c r="AH880" s="317"/>
      <c r="AI880" s="317" t="s">
        <v>464</v>
      </c>
      <c r="AJ880" s="317"/>
      <c r="AK880" s="317"/>
      <c r="AL880" s="317"/>
      <c r="AM880" s="317"/>
      <c r="AN880" s="320"/>
      <c r="AO880" s="753"/>
      <c r="AP880" s="317"/>
      <c r="AQ880" s="317"/>
    </row>
    <row r="881" spans="1:43" s="323" customFormat="1" ht="22.5" customHeight="1" x14ac:dyDescent="0.2">
      <c r="A881" s="753"/>
      <c r="B881" s="753"/>
      <c r="C881" s="753"/>
      <c r="D881" s="753"/>
      <c r="E881" s="9"/>
      <c r="F881" s="568"/>
      <c r="G881" s="568"/>
      <c r="H881" s="568"/>
      <c r="I881" s="568"/>
      <c r="J881" s="568"/>
      <c r="K881" s="568"/>
      <c r="L881" s="568"/>
      <c r="M881" s="568"/>
      <c r="N881" s="9"/>
      <c r="O881" s="306"/>
      <c r="P881" s="1004" t="s">
        <v>5</v>
      </c>
      <c r="Q881" s="1005"/>
      <c r="R881" s="1005"/>
      <c r="S881" s="1005"/>
      <c r="T881" s="1005"/>
      <c r="U881" s="1005"/>
      <c r="V881" s="1005"/>
      <c r="W881" s="1005"/>
      <c r="X881" s="1005"/>
      <c r="Y881" s="1005"/>
      <c r="Z881" s="1005"/>
      <c r="AA881" s="1005"/>
      <c r="AB881" s="1005"/>
      <c r="AC881" s="1006"/>
      <c r="AD881" s="1004" t="s">
        <v>6</v>
      </c>
      <c r="AE881" s="1005"/>
      <c r="AF881" s="1005"/>
      <c r="AG881" s="1005"/>
      <c r="AH881" s="1005"/>
      <c r="AI881" s="1005"/>
      <c r="AJ881" s="1005"/>
      <c r="AK881" s="1005"/>
      <c r="AL881" s="1005"/>
      <c r="AM881" s="1005"/>
      <c r="AN881" s="1006"/>
      <c r="AO881" s="429"/>
    </row>
    <row r="882" spans="1:43" s="323" customFormat="1" ht="24.75" customHeight="1" x14ac:dyDescent="0.2">
      <c r="A882" s="753"/>
      <c r="B882" s="753"/>
      <c r="C882" s="753"/>
      <c r="D882" s="753"/>
      <c r="E882" s="9"/>
      <c r="F882" s="568"/>
      <c r="G882" s="568"/>
      <c r="H882" s="568"/>
      <c r="I882" s="568"/>
      <c r="J882" s="568"/>
      <c r="K882" s="568"/>
      <c r="L882" s="568"/>
      <c r="M882" s="568"/>
      <c r="N882" s="9"/>
      <c r="O882" s="306"/>
      <c r="P882" s="995" t="s">
        <v>7</v>
      </c>
      <c r="Q882" s="995" t="s">
        <v>8</v>
      </c>
      <c r="R882" s="995" t="s">
        <v>9</v>
      </c>
      <c r="S882" s="1010" t="s">
        <v>10</v>
      </c>
      <c r="T882" s="1011"/>
      <c r="U882" s="995" t="s">
        <v>11</v>
      </c>
      <c r="V882" s="1004" t="s">
        <v>12</v>
      </c>
      <c r="W882" s="1005"/>
      <c r="X882" s="1006"/>
      <c r="Y882" s="1004" t="s">
        <v>13</v>
      </c>
      <c r="Z882" s="1005"/>
      <c r="AA882" s="1005"/>
      <c r="AB882" s="1005"/>
      <c r="AC882" s="1006"/>
      <c r="AD882" s="995" t="s">
        <v>7</v>
      </c>
      <c r="AE882" s="995" t="s">
        <v>14</v>
      </c>
      <c r="AF882" s="995" t="s">
        <v>15</v>
      </c>
      <c r="AG882" s="995" t="s">
        <v>16</v>
      </c>
      <c r="AH882" s="1021" t="s">
        <v>17</v>
      </c>
      <c r="AI882" s="1004" t="s">
        <v>18</v>
      </c>
      <c r="AJ882" s="1005"/>
      <c r="AK882" s="1005"/>
      <c r="AL882" s="1006"/>
      <c r="AM882" s="995" t="s">
        <v>19</v>
      </c>
      <c r="AN882" s="995" t="s">
        <v>20</v>
      </c>
      <c r="AO882" s="429"/>
      <c r="AP882" s="995" t="s">
        <v>19</v>
      </c>
      <c r="AQ882" s="995" t="s">
        <v>19</v>
      </c>
    </row>
    <row r="883" spans="1:43" s="323" customFormat="1" ht="24.75" customHeight="1" x14ac:dyDescent="0.2">
      <c r="A883" s="753"/>
      <c r="B883" s="753"/>
      <c r="C883" s="753"/>
      <c r="D883" s="753"/>
      <c r="E883" s="9"/>
      <c r="F883" s="568"/>
      <c r="G883" s="568"/>
      <c r="H883" s="568"/>
      <c r="I883" s="568"/>
      <c r="J883" s="568"/>
      <c r="K883" s="568"/>
      <c r="L883" s="568"/>
      <c r="M883" s="568"/>
      <c r="N883" s="9"/>
      <c r="O883" s="306"/>
      <c r="P883" s="996"/>
      <c r="Q883" s="996"/>
      <c r="R883" s="996"/>
      <c r="S883" s="995" t="s">
        <v>21</v>
      </c>
      <c r="T883" s="995" t="s">
        <v>22</v>
      </c>
      <c r="U883" s="996"/>
      <c r="V883" s="1015" t="s">
        <v>23</v>
      </c>
      <c r="W883" s="1015" t="s">
        <v>24</v>
      </c>
      <c r="X883" s="1015" t="s">
        <v>25</v>
      </c>
      <c r="Y883" s="1018" t="s">
        <v>26</v>
      </c>
      <c r="Z883" s="995" t="s">
        <v>27</v>
      </c>
      <c r="AA883" s="995" t="s">
        <v>28</v>
      </c>
      <c r="AB883" s="995" t="s">
        <v>29</v>
      </c>
      <c r="AC883" s="995" t="s">
        <v>30</v>
      </c>
      <c r="AD883" s="996"/>
      <c r="AE883" s="996"/>
      <c r="AF883" s="996"/>
      <c r="AG883" s="996"/>
      <c r="AH883" s="1022"/>
      <c r="AI883" s="995" t="s">
        <v>31</v>
      </c>
      <c r="AJ883" s="998" t="s">
        <v>27</v>
      </c>
      <c r="AK883" s="1001" t="s">
        <v>28</v>
      </c>
      <c r="AL883" s="995" t="s">
        <v>29</v>
      </c>
      <c r="AM883" s="996"/>
      <c r="AN883" s="996"/>
      <c r="AO883" s="429"/>
      <c r="AP883" s="996"/>
      <c r="AQ883" s="996"/>
    </row>
    <row r="884" spans="1:43" s="323" customFormat="1" ht="48.75" customHeight="1" x14ac:dyDescent="0.2">
      <c r="A884" s="753"/>
      <c r="B884" s="753"/>
      <c r="C884" s="753"/>
      <c r="D884" s="753"/>
      <c r="E884" s="9"/>
      <c r="F884" s="568"/>
      <c r="G884" s="568"/>
      <c r="H884" s="568"/>
      <c r="I884" s="568"/>
      <c r="J884" s="568"/>
      <c r="K884" s="568"/>
      <c r="L884" s="568"/>
      <c r="M884" s="568"/>
      <c r="N884" s="9"/>
      <c r="O884" s="306"/>
      <c r="P884" s="996"/>
      <c r="Q884" s="996"/>
      <c r="R884" s="996"/>
      <c r="S884" s="996"/>
      <c r="T884" s="996"/>
      <c r="U884" s="996"/>
      <c r="V884" s="1016"/>
      <c r="W884" s="1016"/>
      <c r="X884" s="1016"/>
      <c r="Y884" s="1019"/>
      <c r="Z884" s="996"/>
      <c r="AA884" s="996"/>
      <c r="AB884" s="996"/>
      <c r="AC884" s="996"/>
      <c r="AD884" s="996"/>
      <c r="AE884" s="996"/>
      <c r="AF884" s="996"/>
      <c r="AG884" s="996"/>
      <c r="AH884" s="1022"/>
      <c r="AI884" s="996"/>
      <c r="AJ884" s="999"/>
      <c r="AK884" s="1002"/>
      <c r="AL884" s="996"/>
      <c r="AM884" s="996"/>
      <c r="AN884" s="996"/>
      <c r="AO884" s="430"/>
      <c r="AP884" s="996"/>
      <c r="AQ884" s="996"/>
    </row>
    <row r="885" spans="1:43" s="323" customFormat="1" ht="37.5" customHeight="1" x14ac:dyDescent="0.2">
      <c r="A885" s="753" t="s">
        <v>465</v>
      </c>
      <c r="B885" s="306" t="s">
        <v>466</v>
      </c>
      <c r="C885" s="749" t="s">
        <v>467</v>
      </c>
      <c r="D885" s="749" t="s">
        <v>468</v>
      </c>
      <c r="E885" s="749" t="s">
        <v>469</v>
      </c>
      <c r="F885" s="749"/>
      <c r="G885" s="749" t="s">
        <v>470</v>
      </c>
      <c r="H885" s="749" t="s">
        <v>471</v>
      </c>
      <c r="I885" s="749" t="s">
        <v>472</v>
      </c>
      <c r="J885" s="749" t="s">
        <v>473</v>
      </c>
      <c r="K885" s="749" t="s">
        <v>474</v>
      </c>
      <c r="L885" s="520" t="s">
        <v>475</v>
      </c>
      <c r="M885" s="9" t="s">
        <v>476</v>
      </c>
      <c r="N885" s="9" t="s">
        <v>477</v>
      </c>
      <c r="O885" s="306" t="s">
        <v>478</v>
      </c>
      <c r="P885" s="997"/>
      <c r="Q885" s="997"/>
      <c r="R885" s="997"/>
      <c r="S885" s="997"/>
      <c r="T885" s="997"/>
      <c r="U885" s="997"/>
      <c r="V885" s="1017"/>
      <c r="W885" s="1017"/>
      <c r="X885" s="1017"/>
      <c r="Y885" s="1020"/>
      <c r="Z885" s="997"/>
      <c r="AA885" s="997"/>
      <c r="AB885" s="997"/>
      <c r="AC885" s="997"/>
      <c r="AD885" s="997"/>
      <c r="AE885" s="997"/>
      <c r="AF885" s="997"/>
      <c r="AG885" s="997"/>
      <c r="AH885" s="1023"/>
      <c r="AI885" s="997"/>
      <c r="AJ885" s="1000"/>
      <c r="AK885" s="1003"/>
      <c r="AL885" s="997"/>
      <c r="AM885" s="997"/>
      <c r="AN885" s="997"/>
      <c r="AO885" s="430"/>
      <c r="AP885" s="997"/>
      <c r="AQ885" s="997"/>
    </row>
    <row r="886" spans="1:43" s="574" customFormat="1" ht="25.5" customHeight="1" x14ac:dyDescent="0.2">
      <c r="A886" s="324"/>
      <c r="B886" s="324" t="s">
        <v>487</v>
      </c>
      <c r="C886" s="324" t="s">
        <v>684</v>
      </c>
      <c r="D886" s="324" t="s">
        <v>685</v>
      </c>
      <c r="E886" s="325" t="s">
        <v>506</v>
      </c>
      <c r="F886" s="326" t="s">
        <v>482</v>
      </c>
      <c r="G886" s="326">
        <v>11</v>
      </c>
      <c r="H886" s="326" t="s">
        <v>471</v>
      </c>
      <c r="I886" s="305" t="s">
        <v>483</v>
      </c>
      <c r="J886" s="305" t="s">
        <v>484</v>
      </c>
      <c r="K886" s="305" t="s">
        <v>485</v>
      </c>
      <c r="L886" s="304">
        <v>30150</v>
      </c>
      <c r="M886" s="569"/>
      <c r="N886" s="325"/>
      <c r="O886" s="329"/>
      <c r="P886" s="412">
        <v>98</v>
      </c>
      <c r="Q886" s="412" t="s">
        <v>39</v>
      </c>
      <c r="R886" s="570" t="s">
        <v>128</v>
      </c>
      <c r="S886" s="412"/>
      <c r="T886" s="412"/>
      <c r="U886" s="412" t="s">
        <v>126</v>
      </c>
      <c r="V886" s="412">
        <v>16</v>
      </c>
      <c r="W886" s="412">
        <v>0</v>
      </c>
      <c r="X886" s="412">
        <v>46</v>
      </c>
      <c r="Y886" s="412">
        <v>6442.87</v>
      </c>
      <c r="Z886" s="412"/>
      <c r="AA886" s="412">
        <v>3.13</v>
      </c>
      <c r="AB886" s="412"/>
      <c r="AC886" s="412"/>
      <c r="AD886" s="412"/>
      <c r="AE886" s="412"/>
      <c r="AF886" s="412"/>
      <c r="AG886" s="412"/>
      <c r="AH886" s="572"/>
      <c r="AI886" s="571"/>
      <c r="AJ886" s="572"/>
      <c r="AK886" s="578"/>
      <c r="AL886" s="412"/>
      <c r="AM886" s="412"/>
      <c r="AN886" s="412"/>
      <c r="AO886" s="573"/>
      <c r="AP886" s="412"/>
      <c r="AQ886" s="412"/>
    </row>
    <row r="887" spans="1:43" s="574" customFormat="1" ht="37.5" x14ac:dyDescent="0.2">
      <c r="A887" s="324"/>
      <c r="B887" s="324"/>
      <c r="C887" s="324"/>
      <c r="D887" s="324"/>
      <c r="E887" s="325"/>
      <c r="F887" s="569"/>
      <c r="G887" s="569"/>
      <c r="H887" s="569"/>
      <c r="I887" s="569"/>
      <c r="J887" s="569"/>
      <c r="K887" s="569"/>
      <c r="L887" s="569"/>
      <c r="M887" s="569"/>
      <c r="N887" s="325"/>
      <c r="O887" s="329"/>
      <c r="P887" s="412"/>
      <c r="Q887" s="412"/>
      <c r="R887" s="570"/>
      <c r="S887" s="412"/>
      <c r="T887" s="412"/>
      <c r="U887" s="412"/>
      <c r="V887" s="412"/>
      <c r="W887" s="412"/>
      <c r="X887" s="412"/>
      <c r="Y887" s="412"/>
      <c r="Z887" s="412"/>
      <c r="AA887" s="412"/>
      <c r="AB887" s="412"/>
      <c r="AC887" s="412"/>
      <c r="AD887" s="412">
        <v>1</v>
      </c>
      <c r="AE887" s="412">
        <v>121</v>
      </c>
      <c r="AF887" s="412" t="s">
        <v>37</v>
      </c>
      <c r="AG887" s="412" t="s">
        <v>35</v>
      </c>
      <c r="AH887" s="572">
        <v>12.5</v>
      </c>
      <c r="AI887" s="571"/>
      <c r="AJ887" s="572"/>
      <c r="AK887" s="578">
        <v>12.5</v>
      </c>
      <c r="AL887" s="412"/>
      <c r="AM887" s="412">
        <f>AP887+1</f>
        <v>3</v>
      </c>
      <c r="AN887" s="416" t="s">
        <v>53</v>
      </c>
      <c r="AO887" s="573"/>
      <c r="AP887" s="412">
        <v>2</v>
      </c>
      <c r="AQ887" s="412">
        <v>1</v>
      </c>
    </row>
    <row r="888" spans="1:43" s="324" customFormat="1" ht="25.5" customHeight="1" x14ac:dyDescent="0.2">
      <c r="E888" s="325"/>
      <c r="F888" s="569"/>
      <c r="G888" s="569"/>
      <c r="H888" s="569"/>
      <c r="I888" s="569"/>
      <c r="J888" s="569"/>
      <c r="K888" s="569"/>
      <c r="L888" s="569"/>
      <c r="M888" s="569"/>
      <c r="N888" s="325"/>
      <c r="O888" s="329"/>
      <c r="P888" s="412"/>
      <c r="Q888" s="412"/>
      <c r="R888" s="570"/>
      <c r="S888" s="412"/>
      <c r="T888" s="412"/>
      <c r="U888" s="412"/>
      <c r="V888" s="412"/>
      <c r="W888" s="412"/>
      <c r="X888" s="412"/>
      <c r="Y888" s="412"/>
      <c r="Z888" s="412"/>
      <c r="AA888" s="412"/>
      <c r="AB888" s="412"/>
      <c r="AC888" s="412"/>
      <c r="AD888" s="412"/>
      <c r="AE888" s="412"/>
      <c r="AF888" s="412"/>
      <c r="AG888" s="412"/>
      <c r="AH888" s="572"/>
      <c r="AI888" s="571"/>
      <c r="AJ888" s="572"/>
      <c r="AK888" s="578"/>
      <c r="AL888" s="412"/>
      <c r="AM888" s="412"/>
      <c r="AN888" s="412"/>
      <c r="AO888" s="474"/>
      <c r="AP888" s="412"/>
      <c r="AQ888" s="412"/>
    </row>
    <row r="889" spans="1:43" s="1" customFormat="1" ht="22.5" customHeight="1" x14ac:dyDescent="0.2">
      <c r="E889" s="304"/>
      <c r="F889" s="567"/>
      <c r="G889" s="567"/>
      <c r="H889" s="567"/>
      <c r="I889" s="567"/>
      <c r="J889" s="567"/>
      <c r="K889" s="567"/>
      <c r="L889" s="567"/>
      <c r="M889" s="567"/>
      <c r="N889" s="304"/>
      <c r="O889" s="306"/>
      <c r="P889" s="345" t="s">
        <v>460</v>
      </c>
      <c r="Q889" s="346"/>
      <c r="R889" s="346"/>
      <c r="S889" s="346"/>
      <c r="T889" s="346"/>
      <c r="U889" s="346"/>
      <c r="V889" s="1012" t="str">
        <f>B898</f>
        <v>นาง</v>
      </c>
      <c r="W889" s="1012"/>
      <c r="X889" s="1013" t="str">
        <f>C898</f>
        <v>ลักขณา</v>
      </c>
      <c r="Y889" s="1013"/>
      <c r="Z889" s="1013" t="str">
        <f>D898</f>
        <v>นรารักษ์</v>
      </c>
      <c r="AA889" s="1013"/>
      <c r="AB889" s="1013"/>
      <c r="AC889" s="1014"/>
      <c r="AD889" s="345" t="s">
        <v>461</v>
      </c>
      <c r="AE889" s="730"/>
      <c r="AF889" s="346"/>
      <c r="AG889" s="745" t="str">
        <f>B898</f>
        <v>นาง</v>
      </c>
      <c r="AH889" s="731" t="str">
        <f>C898</f>
        <v>ลักขณา</v>
      </c>
      <c r="AI889" s="346"/>
      <c r="AJ889" s="346" t="str">
        <f>D898</f>
        <v>นรารักษ์</v>
      </c>
      <c r="AK889" s="346"/>
      <c r="AL889" s="346"/>
      <c r="AM889" s="346"/>
      <c r="AN889" s="347"/>
      <c r="AO889" s="753"/>
      <c r="AP889" s="308"/>
      <c r="AQ889" s="308"/>
    </row>
    <row r="890" spans="1:43" s="1" customFormat="1" ht="22.5" customHeight="1" x14ac:dyDescent="0.2">
      <c r="E890" s="304"/>
      <c r="F890" s="567"/>
      <c r="G890" s="567"/>
      <c r="H890" s="567"/>
      <c r="I890" s="567"/>
      <c r="J890" s="567"/>
      <c r="K890" s="567"/>
      <c r="L890" s="567"/>
      <c r="M890" s="567"/>
      <c r="N890" s="304"/>
      <c r="O890" s="306"/>
      <c r="P890" s="307" t="s">
        <v>462</v>
      </c>
      <c r="Q890" s="308"/>
      <c r="R890" s="308"/>
      <c r="S890" s="1007" t="str">
        <f>E898</f>
        <v>121</v>
      </c>
      <c r="T890" s="1008"/>
      <c r="U890" s="310" t="str">
        <f>F898</f>
        <v>หมู่ที่</v>
      </c>
      <c r="V890" s="1009">
        <f>G898</f>
        <v>11</v>
      </c>
      <c r="W890" s="1009"/>
      <c r="X890" s="308"/>
      <c r="Y890" s="311"/>
      <c r="Z890" s="312" t="str">
        <f>H898</f>
        <v>ถนน</v>
      </c>
      <c r="AA890" s="313"/>
      <c r="AB890" s="308"/>
      <c r="AC890" s="309"/>
      <c r="AD890" s="307" t="s">
        <v>462</v>
      </c>
      <c r="AE890" s="728"/>
      <c r="AF890" s="728"/>
      <c r="AG890" s="314" t="str">
        <f>E898</f>
        <v>121</v>
      </c>
      <c r="AH890" s="308"/>
      <c r="AI890" s="315" t="str">
        <f>F898</f>
        <v>หมู่ที่</v>
      </c>
      <c r="AJ890" s="727">
        <f>G898</f>
        <v>11</v>
      </c>
      <c r="AK890" s="308"/>
      <c r="AL890" s="315" t="str">
        <f>H898</f>
        <v>ถนน</v>
      </c>
      <c r="AM890" s="308"/>
      <c r="AN890" s="309"/>
      <c r="AO890" s="753"/>
      <c r="AP890" s="308"/>
      <c r="AQ890" s="308"/>
    </row>
    <row r="891" spans="1:43" s="1" customFormat="1" ht="22.5" customHeight="1" x14ac:dyDescent="0.2">
      <c r="E891" s="304"/>
      <c r="F891" s="567"/>
      <c r="G891" s="567"/>
      <c r="H891" s="567"/>
      <c r="I891" s="567"/>
      <c r="J891" s="567"/>
      <c r="K891" s="567"/>
      <c r="L891" s="567"/>
      <c r="M891" s="567"/>
      <c r="N891" s="304"/>
      <c r="O891" s="306"/>
      <c r="P891" s="307" t="s">
        <v>463</v>
      </c>
      <c r="Q891" s="308"/>
      <c r="R891" s="308"/>
      <c r="S891" s="308"/>
      <c r="T891" s="308"/>
      <c r="U891" s="1009" t="str">
        <f>I898</f>
        <v>ตำบลตะขบ</v>
      </c>
      <c r="V891" s="993"/>
      <c r="W891" s="993"/>
      <c r="X891" s="993"/>
      <c r="Y891" s="312"/>
      <c r="Z891" s="315" t="str">
        <f>J898</f>
        <v>อำเภอปักธงชัย</v>
      </c>
      <c r="AA891" s="313"/>
      <c r="AB891" s="308"/>
      <c r="AC891" s="308"/>
      <c r="AD891" s="307" t="s">
        <v>463</v>
      </c>
      <c r="AE891" s="728"/>
      <c r="AF891" s="308"/>
      <c r="AG891" s="308"/>
      <c r="AH891" s="308"/>
      <c r="AI891" s="315" t="str">
        <f>I898</f>
        <v>ตำบลตะขบ</v>
      </c>
      <c r="AJ891" s="308"/>
      <c r="AK891" s="308"/>
      <c r="AL891" s="315" t="str">
        <f>J898</f>
        <v>อำเภอปักธงชัย</v>
      </c>
      <c r="AM891" s="308"/>
      <c r="AN891" s="309"/>
      <c r="AO891" s="753"/>
      <c r="AP891" s="308"/>
      <c r="AQ891" s="308"/>
    </row>
    <row r="892" spans="1:43" s="1" customFormat="1" ht="22.5" customHeight="1" x14ac:dyDescent="0.2">
      <c r="E892" s="304"/>
      <c r="F892" s="567"/>
      <c r="G892" s="567"/>
      <c r="H892" s="567"/>
      <c r="I892" s="567"/>
      <c r="J892" s="567"/>
      <c r="K892" s="567"/>
      <c r="L892" s="567"/>
      <c r="M892" s="567"/>
      <c r="N892" s="304"/>
      <c r="O892" s="306"/>
      <c r="P892" s="316" t="str">
        <f>K898</f>
        <v>จังหวัดนครราชสีมา</v>
      </c>
      <c r="Q892" s="317"/>
      <c r="R892" s="317"/>
      <c r="S892" s="317"/>
      <c r="T892" s="317"/>
      <c r="U892" s="317" t="s">
        <v>464</v>
      </c>
      <c r="V892" s="317"/>
      <c r="W892" s="317"/>
      <c r="X892" s="317"/>
      <c r="Y892" s="318"/>
      <c r="Z892" s="317"/>
      <c r="AA892" s="319"/>
      <c r="AB892" s="317"/>
      <c r="AC892" s="317"/>
      <c r="AD892" s="316" t="str">
        <f>K898</f>
        <v>จังหวัดนครราชสีมา</v>
      </c>
      <c r="AE892" s="744"/>
      <c r="AF892" s="317"/>
      <c r="AG892" s="317"/>
      <c r="AH892" s="317"/>
      <c r="AI892" s="317" t="s">
        <v>464</v>
      </c>
      <c r="AJ892" s="317"/>
      <c r="AK892" s="317"/>
      <c r="AL892" s="317"/>
      <c r="AM892" s="317"/>
      <c r="AN892" s="320"/>
      <c r="AO892" s="753"/>
      <c r="AP892" s="317"/>
      <c r="AQ892" s="317"/>
    </row>
    <row r="893" spans="1:43" s="323" customFormat="1" ht="22.5" customHeight="1" x14ac:dyDescent="0.2">
      <c r="A893" s="753"/>
      <c r="B893" s="753"/>
      <c r="C893" s="753"/>
      <c r="D893" s="753"/>
      <c r="E893" s="9"/>
      <c r="F893" s="568"/>
      <c r="G893" s="568"/>
      <c r="H893" s="568"/>
      <c r="I893" s="568"/>
      <c r="J893" s="568"/>
      <c r="K893" s="568"/>
      <c r="L893" s="568"/>
      <c r="M893" s="568"/>
      <c r="N893" s="9"/>
      <c r="O893" s="306"/>
      <c r="P893" s="1004" t="s">
        <v>5</v>
      </c>
      <c r="Q893" s="1005"/>
      <c r="R893" s="1005"/>
      <c r="S893" s="1005"/>
      <c r="T893" s="1005"/>
      <c r="U893" s="1005"/>
      <c r="V893" s="1005"/>
      <c r="W893" s="1005"/>
      <c r="X893" s="1005"/>
      <c r="Y893" s="1005"/>
      <c r="Z893" s="1005"/>
      <c r="AA893" s="1005"/>
      <c r="AB893" s="1005"/>
      <c r="AC893" s="1006"/>
      <c r="AD893" s="1004" t="s">
        <v>6</v>
      </c>
      <c r="AE893" s="1005"/>
      <c r="AF893" s="1005"/>
      <c r="AG893" s="1005"/>
      <c r="AH893" s="1005"/>
      <c r="AI893" s="1005"/>
      <c r="AJ893" s="1005"/>
      <c r="AK893" s="1005"/>
      <c r="AL893" s="1005"/>
      <c r="AM893" s="1005"/>
      <c r="AN893" s="1006"/>
      <c r="AO893" s="429"/>
    </row>
    <row r="894" spans="1:43" s="323" customFormat="1" ht="24.75" customHeight="1" x14ac:dyDescent="0.2">
      <c r="A894" s="753"/>
      <c r="B894" s="753"/>
      <c r="C894" s="753"/>
      <c r="D894" s="753"/>
      <c r="E894" s="9"/>
      <c r="F894" s="568"/>
      <c r="G894" s="568"/>
      <c r="H894" s="568"/>
      <c r="I894" s="568"/>
      <c r="J894" s="568"/>
      <c r="K894" s="568"/>
      <c r="L894" s="568"/>
      <c r="M894" s="568"/>
      <c r="N894" s="9"/>
      <c r="O894" s="306"/>
      <c r="P894" s="995" t="s">
        <v>7</v>
      </c>
      <c r="Q894" s="995" t="s">
        <v>8</v>
      </c>
      <c r="R894" s="995" t="s">
        <v>9</v>
      </c>
      <c r="S894" s="1010" t="s">
        <v>10</v>
      </c>
      <c r="T894" s="1011"/>
      <c r="U894" s="995" t="s">
        <v>11</v>
      </c>
      <c r="V894" s="1004" t="s">
        <v>12</v>
      </c>
      <c r="W894" s="1005"/>
      <c r="X894" s="1006"/>
      <c r="Y894" s="1004" t="s">
        <v>13</v>
      </c>
      <c r="Z894" s="1005"/>
      <c r="AA894" s="1005"/>
      <c r="AB894" s="1005"/>
      <c r="AC894" s="1006"/>
      <c r="AD894" s="995" t="s">
        <v>7</v>
      </c>
      <c r="AE894" s="995" t="s">
        <v>14</v>
      </c>
      <c r="AF894" s="995" t="s">
        <v>15</v>
      </c>
      <c r="AG894" s="995" t="s">
        <v>16</v>
      </c>
      <c r="AH894" s="1021" t="s">
        <v>17</v>
      </c>
      <c r="AI894" s="1004" t="s">
        <v>18</v>
      </c>
      <c r="AJ894" s="1005"/>
      <c r="AK894" s="1005"/>
      <c r="AL894" s="1006"/>
      <c r="AM894" s="995" t="s">
        <v>19</v>
      </c>
      <c r="AN894" s="995" t="s">
        <v>20</v>
      </c>
      <c r="AO894" s="429"/>
      <c r="AP894" s="995" t="s">
        <v>19</v>
      </c>
      <c r="AQ894" s="995" t="s">
        <v>19</v>
      </c>
    </row>
    <row r="895" spans="1:43" s="323" customFormat="1" ht="24.75" customHeight="1" x14ac:dyDescent="0.2">
      <c r="A895" s="753"/>
      <c r="B895" s="753"/>
      <c r="C895" s="753"/>
      <c r="D895" s="753"/>
      <c r="E895" s="9"/>
      <c r="F895" s="568"/>
      <c r="G895" s="568"/>
      <c r="H895" s="568"/>
      <c r="I895" s="568"/>
      <c r="J895" s="568"/>
      <c r="K895" s="568"/>
      <c r="L895" s="568"/>
      <c r="M895" s="568"/>
      <c r="N895" s="9"/>
      <c r="O895" s="306"/>
      <c r="P895" s="996"/>
      <c r="Q895" s="996"/>
      <c r="R895" s="996"/>
      <c r="S895" s="995" t="s">
        <v>21</v>
      </c>
      <c r="T895" s="995" t="s">
        <v>22</v>
      </c>
      <c r="U895" s="996"/>
      <c r="V895" s="1015" t="s">
        <v>23</v>
      </c>
      <c r="W895" s="1015" t="s">
        <v>24</v>
      </c>
      <c r="X895" s="1015" t="s">
        <v>25</v>
      </c>
      <c r="Y895" s="1018" t="s">
        <v>26</v>
      </c>
      <c r="Z895" s="995" t="s">
        <v>27</v>
      </c>
      <c r="AA895" s="995" t="s">
        <v>28</v>
      </c>
      <c r="AB895" s="995" t="s">
        <v>29</v>
      </c>
      <c r="AC895" s="995" t="s">
        <v>30</v>
      </c>
      <c r="AD895" s="996"/>
      <c r="AE895" s="996"/>
      <c r="AF895" s="996"/>
      <c r="AG895" s="996"/>
      <c r="AH895" s="1022"/>
      <c r="AI895" s="995" t="s">
        <v>31</v>
      </c>
      <c r="AJ895" s="998" t="s">
        <v>27</v>
      </c>
      <c r="AK895" s="1001" t="s">
        <v>28</v>
      </c>
      <c r="AL895" s="995" t="s">
        <v>29</v>
      </c>
      <c r="AM895" s="996"/>
      <c r="AN895" s="996"/>
      <c r="AO895" s="429"/>
      <c r="AP895" s="996"/>
      <c r="AQ895" s="996"/>
    </row>
    <row r="896" spans="1:43" s="323" customFormat="1" ht="48.75" customHeight="1" x14ac:dyDescent="0.2">
      <c r="A896" s="753"/>
      <c r="B896" s="753"/>
      <c r="C896" s="753"/>
      <c r="D896" s="753"/>
      <c r="E896" s="9"/>
      <c r="F896" s="568"/>
      <c r="G896" s="568"/>
      <c r="H896" s="568"/>
      <c r="I896" s="568"/>
      <c r="J896" s="568"/>
      <c r="K896" s="568"/>
      <c r="L896" s="568"/>
      <c r="M896" s="568"/>
      <c r="N896" s="9"/>
      <c r="O896" s="306"/>
      <c r="P896" s="996"/>
      <c r="Q896" s="996"/>
      <c r="R896" s="996"/>
      <c r="S896" s="996"/>
      <c r="T896" s="996"/>
      <c r="U896" s="996"/>
      <c r="V896" s="1016"/>
      <c r="W896" s="1016"/>
      <c r="X896" s="1016"/>
      <c r="Y896" s="1019"/>
      <c r="Z896" s="996"/>
      <c r="AA896" s="996"/>
      <c r="AB896" s="996"/>
      <c r="AC896" s="996"/>
      <c r="AD896" s="996"/>
      <c r="AE896" s="996"/>
      <c r="AF896" s="996"/>
      <c r="AG896" s="996"/>
      <c r="AH896" s="1022"/>
      <c r="AI896" s="996"/>
      <c r="AJ896" s="999"/>
      <c r="AK896" s="1002"/>
      <c r="AL896" s="996"/>
      <c r="AM896" s="996"/>
      <c r="AN896" s="996"/>
      <c r="AO896" s="430"/>
      <c r="AP896" s="996"/>
      <c r="AQ896" s="996"/>
    </row>
    <row r="897" spans="1:43" s="323" customFormat="1" ht="51.75" customHeight="1" x14ac:dyDescent="0.2">
      <c r="A897" s="753" t="s">
        <v>465</v>
      </c>
      <c r="B897" s="306" t="s">
        <v>466</v>
      </c>
      <c r="C897" s="749" t="s">
        <v>467</v>
      </c>
      <c r="D897" s="749" t="s">
        <v>468</v>
      </c>
      <c r="E897" s="749" t="s">
        <v>469</v>
      </c>
      <c r="F897" s="749"/>
      <c r="G897" s="749" t="s">
        <v>470</v>
      </c>
      <c r="H897" s="749" t="s">
        <v>471</v>
      </c>
      <c r="I897" s="749" t="s">
        <v>472</v>
      </c>
      <c r="J897" s="749" t="s">
        <v>473</v>
      </c>
      <c r="K897" s="749" t="s">
        <v>474</v>
      </c>
      <c r="L897" s="520" t="s">
        <v>475</v>
      </c>
      <c r="M897" s="9" t="s">
        <v>476</v>
      </c>
      <c r="N897" s="9" t="s">
        <v>477</v>
      </c>
      <c r="O897" s="306" t="s">
        <v>478</v>
      </c>
      <c r="P897" s="997"/>
      <c r="Q897" s="997"/>
      <c r="R897" s="997"/>
      <c r="S897" s="997"/>
      <c r="T897" s="997"/>
      <c r="U897" s="997"/>
      <c r="V897" s="1017"/>
      <c r="W897" s="1017"/>
      <c r="X897" s="1017"/>
      <c r="Y897" s="1020"/>
      <c r="Z897" s="997"/>
      <c r="AA897" s="997"/>
      <c r="AB897" s="997"/>
      <c r="AC897" s="997"/>
      <c r="AD897" s="997"/>
      <c r="AE897" s="997"/>
      <c r="AF897" s="997"/>
      <c r="AG897" s="997"/>
      <c r="AH897" s="1023"/>
      <c r="AI897" s="997"/>
      <c r="AJ897" s="1000"/>
      <c r="AK897" s="1003"/>
      <c r="AL897" s="997"/>
      <c r="AM897" s="997"/>
      <c r="AN897" s="997"/>
      <c r="AO897" s="430"/>
      <c r="AP897" s="997"/>
      <c r="AQ897" s="997"/>
    </row>
    <row r="898" spans="1:43" s="574" customFormat="1" ht="25.5" customHeight="1" x14ac:dyDescent="0.2">
      <c r="A898" s="324"/>
      <c r="B898" s="324" t="s">
        <v>487</v>
      </c>
      <c r="C898" s="324" t="s">
        <v>686</v>
      </c>
      <c r="D898" s="324" t="s">
        <v>687</v>
      </c>
      <c r="E898" s="325" t="s">
        <v>506</v>
      </c>
      <c r="F898" s="326" t="s">
        <v>482</v>
      </c>
      <c r="G898" s="326">
        <v>11</v>
      </c>
      <c r="H898" s="326" t="s">
        <v>471</v>
      </c>
      <c r="I898" s="305" t="s">
        <v>483</v>
      </c>
      <c r="J898" s="305" t="s">
        <v>484</v>
      </c>
      <c r="K898" s="305" t="s">
        <v>485</v>
      </c>
      <c r="L898" s="304">
        <v>30150</v>
      </c>
      <c r="M898" s="569"/>
      <c r="N898" s="325"/>
      <c r="O898" s="329"/>
      <c r="P898" s="412">
        <v>99</v>
      </c>
      <c r="Q898" s="412" t="s">
        <v>39</v>
      </c>
      <c r="R898" s="570" t="s">
        <v>129</v>
      </c>
      <c r="S898" s="412"/>
      <c r="T898" s="412"/>
      <c r="U898" s="412" t="s">
        <v>126</v>
      </c>
      <c r="V898" s="412">
        <v>7</v>
      </c>
      <c r="W898" s="412">
        <v>1</v>
      </c>
      <c r="X898" s="412">
        <v>40</v>
      </c>
      <c r="Y898" s="571">
        <v>2934</v>
      </c>
      <c r="Z898" s="412"/>
      <c r="AA898" s="571">
        <v>6</v>
      </c>
      <c r="AB898" s="412"/>
      <c r="AC898" s="412"/>
      <c r="AD898" s="412"/>
      <c r="AE898" s="412"/>
      <c r="AF898" s="412"/>
      <c r="AG898" s="412"/>
      <c r="AH898" s="572"/>
      <c r="AI898" s="571"/>
      <c r="AJ898" s="572"/>
      <c r="AK898" s="578"/>
      <c r="AL898" s="412"/>
      <c r="AM898" s="412"/>
      <c r="AN898" s="412"/>
      <c r="AO898" s="573"/>
      <c r="AP898" s="412"/>
      <c r="AQ898" s="412"/>
    </row>
    <row r="899" spans="1:43" s="574" customFormat="1" ht="56.25" x14ac:dyDescent="0.2">
      <c r="A899" s="324"/>
      <c r="B899" s="324"/>
      <c r="C899" s="324"/>
      <c r="D899" s="324"/>
      <c r="E899" s="325"/>
      <c r="F899" s="569"/>
      <c r="G899" s="569"/>
      <c r="H899" s="569"/>
      <c r="I899" s="569"/>
      <c r="J899" s="569"/>
      <c r="K899" s="569"/>
      <c r="L899" s="569"/>
      <c r="M899" s="569"/>
      <c r="N899" s="325"/>
      <c r="O899" s="329"/>
      <c r="P899" s="412"/>
      <c r="Q899" s="412"/>
      <c r="R899" s="570"/>
      <c r="S899" s="412"/>
      <c r="T899" s="412"/>
      <c r="U899" s="412"/>
      <c r="V899" s="412"/>
      <c r="W899" s="412"/>
      <c r="X899" s="412"/>
      <c r="Y899" s="412"/>
      <c r="Z899" s="412"/>
      <c r="AA899" s="412"/>
      <c r="AB899" s="412"/>
      <c r="AC899" s="412"/>
      <c r="AD899" s="412">
        <v>1</v>
      </c>
      <c r="AE899" s="412">
        <v>121</v>
      </c>
      <c r="AF899" s="416" t="s">
        <v>55</v>
      </c>
      <c r="AG899" s="412" t="s">
        <v>38</v>
      </c>
      <c r="AH899" s="572">
        <v>24</v>
      </c>
      <c r="AI899" s="571"/>
      <c r="AJ899" s="572"/>
      <c r="AK899" s="571">
        <v>24</v>
      </c>
      <c r="AL899" s="412"/>
      <c r="AM899" s="412">
        <f>AP899+1</f>
        <v>6</v>
      </c>
      <c r="AN899" s="416" t="s">
        <v>130</v>
      </c>
      <c r="AO899" s="573"/>
      <c r="AP899" s="412">
        <v>5</v>
      </c>
      <c r="AQ899" s="412">
        <v>4</v>
      </c>
    </row>
    <row r="900" spans="1:43" s="324" customFormat="1" ht="25.5" customHeight="1" x14ac:dyDescent="0.2">
      <c r="E900" s="325"/>
      <c r="F900" s="569"/>
      <c r="G900" s="569"/>
      <c r="H900" s="569"/>
      <c r="I900" s="569"/>
      <c r="J900" s="569"/>
      <c r="K900" s="569"/>
      <c r="L900" s="569"/>
      <c r="M900" s="569"/>
      <c r="N900" s="325"/>
      <c r="O900" s="329"/>
      <c r="P900" s="412"/>
      <c r="Q900" s="412"/>
      <c r="R900" s="570"/>
      <c r="S900" s="412"/>
      <c r="T900" s="412"/>
      <c r="U900" s="412"/>
      <c r="V900" s="412"/>
      <c r="W900" s="412"/>
      <c r="X900" s="412"/>
      <c r="Y900" s="412"/>
      <c r="Z900" s="412"/>
      <c r="AA900" s="412"/>
      <c r="AB900" s="412"/>
      <c r="AC900" s="412"/>
      <c r="AD900" s="412"/>
      <c r="AE900" s="412"/>
      <c r="AF900" s="412"/>
      <c r="AG900" s="412"/>
      <c r="AH900" s="572"/>
      <c r="AI900" s="571"/>
      <c r="AJ900" s="572"/>
      <c r="AK900" s="578"/>
      <c r="AL900" s="412"/>
      <c r="AM900" s="412"/>
      <c r="AN900" s="412"/>
      <c r="AO900" s="474"/>
      <c r="AP900" s="412"/>
      <c r="AQ900" s="412"/>
    </row>
    <row r="901" spans="1:43" s="1" customFormat="1" ht="22.5" customHeight="1" x14ac:dyDescent="0.2">
      <c r="E901" s="304"/>
      <c r="F901" s="567"/>
      <c r="G901" s="567"/>
      <c r="H901" s="567"/>
      <c r="I901" s="567"/>
      <c r="J901" s="567"/>
      <c r="K901" s="567"/>
      <c r="L901" s="567"/>
      <c r="M901" s="567"/>
      <c r="N901" s="304"/>
      <c r="O901" s="306"/>
      <c r="P901" s="345" t="s">
        <v>460</v>
      </c>
      <c r="Q901" s="346"/>
      <c r="R901" s="346"/>
      <c r="S901" s="346"/>
      <c r="T901" s="346"/>
      <c r="U901" s="346"/>
      <c r="V901" s="1012" t="str">
        <f>B910</f>
        <v>นาย</v>
      </c>
      <c r="W901" s="1012"/>
      <c r="X901" s="1013" t="str">
        <f>C910</f>
        <v>สมพงษ์</v>
      </c>
      <c r="Y901" s="1013"/>
      <c r="Z901" s="1013" t="str">
        <f>D910</f>
        <v>จิบกระโทก</v>
      </c>
      <c r="AA901" s="1013"/>
      <c r="AB901" s="1013"/>
      <c r="AC901" s="1014"/>
      <c r="AD901" s="345" t="s">
        <v>461</v>
      </c>
      <c r="AE901" s="730"/>
      <c r="AF901" s="346"/>
      <c r="AG901" s="745" t="str">
        <f>B910</f>
        <v>นาย</v>
      </c>
      <c r="AH901" s="731" t="str">
        <f>C910</f>
        <v>สมพงษ์</v>
      </c>
      <c r="AI901" s="346"/>
      <c r="AJ901" s="346" t="str">
        <f>D910</f>
        <v>จิบกระโทก</v>
      </c>
      <c r="AK901" s="346"/>
      <c r="AL901" s="346"/>
      <c r="AM901" s="346"/>
      <c r="AN901" s="347"/>
      <c r="AO901" s="753"/>
      <c r="AP901" s="308"/>
      <c r="AQ901" s="308"/>
    </row>
    <row r="902" spans="1:43" s="1" customFormat="1" ht="22.5" customHeight="1" x14ac:dyDescent="0.2">
      <c r="E902" s="304"/>
      <c r="F902" s="567"/>
      <c r="G902" s="567"/>
      <c r="H902" s="567"/>
      <c r="I902" s="567"/>
      <c r="J902" s="567"/>
      <c r="K902" s="567"/>
      <c r="L902" s="567"/>
      <c r="M902" s="567"/>
      <c r="N902" s="304"/>
      <c r="O902" s="306"/>
      <c r="P902" s="307" t="s">
        <v>462</v>
      </c>
      <c r="Q902" s="308"/>
      <c r="R902" s="308"/>
      <c r="S902" s="1007" t="str">
        <f>E910</f>
        <v>70</v>
      </c>
      <c r="T902" s="1008"/>
      <c r="U902" s="310" t="str">
        <f>F910</f>
        <v>หมู่ที่</v>
      </c>
      <c r="V902" s="1009">
        <f>G910</f>
        <v>11</v>
      </c>
      <c r="W902" s="1009"/>
      <c r="X902" s="308"/>
      <c r="Y902" s="311"/>
      <c r="Z902" s="312" t="str">
        <f>H910</f>
        <v>ถนน</v>
      </c>
      <c r="AA902" s="313"/>
      <c r="AB902" s="308"/>
      <c r="AC902" s="309"/>
      <c r="AD902" s="307" t="s">
        <v>462</v>
      </c>
      <c r="AE902" s="728"/>
      <c r="AF902" s="728"/>
      <c r="AG902" s="314" t="str">
        <f>E910</f>
        <v>70</v>
      </c>
      <c r="AH902" s="308"/>
      <c r="AI902" s="315" t="str">
        <f>F910</f>
        <v>หมู่ที่</v>
      </c>
      <c r="AJ902" s="727">
        <f>G910</f>
        <v>11</v>
      </c>
      <c r="AK902" s="308"/>
      <c r="AL902" s="315" t="str">
        <f>H910</f>
        <v>ถนน</v>
      </c>
      <c r="AM902" s="308"/>
      <c r="AN902" s="309"/>
      <c r="AO902" s="753"/>
      <c r="AP902" s="308"/>
      <c r="AQ902" s="308"/>
    </row>
    <row r="903" spans="1:43" s="1" customFormat="1" ht="22.5" customHeight="1" x14ac:dyDescent="0.2">
      <c r="E903" s="304"/>
      <c r="F903" s="567"/>
      <c r="G903" s="567"/>
      <c r="H903" s="567"/>
      <c r="I903" s="567"/>
      <c r="J903" s="567"/>
      <c r="K903" s="567"/>
      <c r="L903" s="567"/>
      <c r="M903" s="567"/>
      <c r="N903" s="304"/>
      <c r="O903" s="306"/>
      <c r="P903" s="307" t="s">
        <v>463</v>
      </c>
      <c r="Q903" s="308"/>
      <c r="R903" s="308"/>
      <c r="S903" s="308"/>
      <c r="T903" s="308"/>
      <c r="U903" s="1009" t="str">
        <f>I910</f>
        <v>ตำบลตะขบ</v>
      </c>
      <c r="V903" s="993"/>
      <c r="W903" s="993"/>
      <c r="X903" s="993"/>
      <c r="Y903" s="312"/>
      <c r="Z903" s="315" t="str">
        <f>J910</f>
        <v>อำเภอปักธงชัย</v>
      </c>
      <c r="AA903" s="313"/>
      <c r="AB903" s="308"/>
      <c r="AC903" s="308"/>
      <c r="AD903" s="307" t="s">
        <v>463</v>
      </c>
      <c r="AE903" s="728"/>
      <c r="AF903" s="308"/>
      <c r="AG903" s="308"/>
      <c r="AH903" s="308"/>
      <c r="AI903" s="315" t="str">
        <f>I910</f>
        <v>ตำบลตะขบ</v>
      </c>
      <c r="AJ903" s="308"/>
      <c r="AK903" s="308"/>
      <c r="AL903" s="315" t="str">
        <f>J910</f>
        <v>อำเภอปักธงชัย</v>
      </c>
      <c r="AM903" s="308"/>
      <c r="AN903" s="309"/>
      <c r="AO903" s="753"/>
      <c r="AP903" s="308"/>
      <c r="AQ903" s="308"/>
    </row>
    <row r="904" spans="1:43" s="1" customFormat="1" ht="22.5" customHeight="1" x14ac:dyDescent="0.2">
      <c r="E904" s="304"/>
      <c r="F904" s="567"/>
      <c r="G904" s="567"/>
      <c r="H904" s="567"/>
      <c r="I904" s="567"/>
      <c r="J904" s="567"/>
      <c r="K904" s="567"/>
      <c r="L904" s="567"/>
      <c r="M904" s="567"/>
      <c r="N904" s="304"/>
      <c r="O904" s="306"/>
      <c r="P904" s="316" t="str">
        <f>K910</f>
        <v>จังหวัดนครราชสีมา</v>
      </c>
      <c r="Q904" s="317"/>
      <c r="R904" s="317"/>
      <c r="S904" s="317"/>
      <c r="T904" s="317"/>
      <c r="U904" s="317" t="s">
        <v>464</v>
      </c>
      <c r="V904" s="317"/>
      <c r="W904" s="317"/>
      <c r="X904" s="317"/>
      <c r="Y904" s="318"/>
      <c r="Z904" s="317"/>
      <c r="AA904" s="319"/>
      <c r="AB904" s="317"/>
      <c r="AC904" s="317"/>
      <c r="AD904" s="316" t="str">
        <f>K910</f>
        <v>จังหวัดนครราชสีมา</v>
      </c>
      <c r="AE904" s="744"/>
      <c r="AF904" s="317"/>
      <c r="AG904" s="317"/>
      <c r="AH904" s="317"/>
      <c r="AI904" s="317" t="s">
        <v>464</v>
      </c>
      <c r="AJ904" s="317"/>
      <c r="AK904" s="317"/>
      <c r="AL904" s="317"/>
      <c r="AM904" s="317"/>
      <c r="AN904" s="320"/>
      <c r="AO904" s="753"/>
      <c r="AP904" s="317"/>
      <c r="AQ904" s="317"/>
    </row>
    <row r="905" spans="1:43" s="323" customFormat="1" ht="22.5" customHeight="1" x14ac:dyDescent="0.2">
      <c r="A905" s="753"/>
      <c r="B905" s="753"/>
      <c r="C905" s="753"/>
      <c r="D905" s="753"/>
      <c r="E905" s="9"/>
      <c r="F905" s="568"/>
      <c r="G905" s="568"/>
      <c r="H905" s="568"/>
      <c r="I905" s="568"/>
      <c r="J905" s="568"/>
      <c r="K905" s="568"/>
      <c r="L905" s="568"/>
      <c r="M905" s="568"/>
      <c r="N905" s="9"/>
      <c r="O905" s="306"/>
      <c r="P905" s="1004" t="s">
        <v>5</v>
      </c>
      <c r="Q905" s="1005"/>
      <c r="R905" s="1005"/>
      <c r="S905" s="1005"/>
      <c r="T905" s="1005"/>
      <c r="U905" s="1005"/>
      <c r="V905" s="1005"/>
      <c r="W905" s="1005"/>
      <c r="X905" s="1005"/>
      <c r="Y905" s="1005"/>
      <c r="Z905" s="1005"/>
      <c r="AA905" s="1005"/>
      <c r="AB905" s="1005"/>
      <c r="AC905" s="1006"/>
      <c r="AD905" s="1004" t="s">
        <v>6</v>
      </c>
      <c r="AE905" s="1005"/>
      <c r="AF905" s="1005"/>
      <c r="AG905" s="1005"/>
      <c r="AH905" s="1005"/>
      <c r="AI905" s="1005"/>
      <c r="AJ905" s="1005"/>
      <c r="AK905" s="1005"/>
      <c r="AL905" s="1005"/>
      <c r="AM905" s="1005"/>
      <c r="AN905" s="1006"/>
      <c r="AO905" s="429"/>
    </row>
    <row r="906" spans="1:43" s="323" customFormat="1" ht="24.75" customHeight="1" x14ac:dyDescent="0.2">
      <c r="A906" s="753"/>
      <c r="B906" s="753"/>
      <c r="C906" s="753"/>
      <c r="D906" s="753"/>
      <c r="E906" s="9"/>
      <c r="F906" s="568"/>
      <c r="G906" s="568"/>
      <c r="H906" s="568"/>
      <c r="I906" s="568"/>
      <c r="J906" s="568"/>
      <c r="K906" s="568"/>
      <c r="L906" s="568"/>
      <c r="M906" s="568"/>
      <c r="N906" s="9"/>
      <c r="O906" s="306"/>
      <c r="P906" s="995" t="s">
        <v>7</v>
      </c>
      <c r="Q906" s="995" t="s">
        <v>8</v>
      </c>
      <c r="R906" s="995" t="s">
        <v>9</v>
      </c>
      <c r="S906" s="1010" t="s">
        <v>10</v>
      </c>
      <c r="T906" s="1011"/>
      <c r="U906" s="995" t="s">
        <v>11</v>
      </c>
      <c r="V906" s="1004" t="s">
        <v>12</v>
      </c>
      <c r="W906" s="1005"/>
      <c r="X906" s="1006"/>
      <c r="Y906" s="1004" t="s">
        <v>13</v>
      </c>
      <c r="Z906" s="1005"/>
      <c r="AA906" s="1005"/>
      <c r="AB906" s="1005"/>
      <c r="AC906" s="1006"/>
      <c r="AD906" s="995" t="s">
        <v>7</v>
      </c>
      <c r="AE906" s="995" t="s">
        <v>14</v>
      </c>
      <c r="AF906" s="995" t="s">
        <v>15</v>
      </c>
      <c r="AG906" s="995" t="s">
        <v>16</v>
      </c>
      <c r="AH906" s="1021" t="s">
        <v>17</v>
      </c>
      <c r="AI906" s="1004" t="s">
        <v>18</v>
      </c>
      <c r="AJ906" s="1005"/>
      <c r="AK906" s="1005"/>
      <c r="AL906" s="1006"/>
      <c r="AM906" s="995" t="s">
        <v>19</v>
      </c>
      <c r="AN906" s="995" t="s">
        <v>20</v>
      </c>
      <c r="AO906" s="429"/>
      <c r="AP906" s="995" t="s">
        <v>19</v>
      </c>
      <c r="AQ906" s="995" t="s">
        <v>19</v>
      </c>
    </row>
    <row r="907" spans="1:43" s="323" customFormat="1" ht="24.75" customHeight="1" x14ac:dyDescent="0.2">
      <c r="A907" s="753"/>
      <c r="B907" s="753"/>
      <c r="C907" s="753"/>
      <c r="D907" s="753"/>
      <c r="E907" s="9"/>
      <c r="F907" s="568"/>
      <c r="G907" s="568"/>
      <c r="H907" s="568"/>
      <c r="I907" s="568"/>
      <c r="J907" s="568"/>
      <c r="K907" s="568"/>
      <c r="L907" s="568"/>
      <c r="M907" s="568"/>
      <c r="N907" s="9"/>
      <c r="O907" s="306"/>
      <c r="P907" s="996"/>
      <c r="Q907" s="996"/>
      <c r="R907" s="996"/>
      <c r="S907" s="995" t="s">
        <v>21</v>
      </c>
      <c r="T907" s="995" t="s">
        <v>22</v>
      </c>
      <c r="U907" s="996"/>
      <c r="V907" s="1015" t="s">
        <v>23</v>
      </c>
      <c r="W907" s="1015" t="s">
        <v>24</v>
      </c>
      <c r="X907" s="1015" t="s">
        <v>25</v>
      </c>
      <c r="Y907" s="1018" t="s">
        <v>26</v>
      </c>
      <c r="Z907" s="995" t="s">
        <v>27</v>
      </c>
      <c r="AA907" s="995" t="s">
        <v>28</v>
      </c>
      <c r="AB907" s="995" t="s">
        <v>29</v>
      </c>
      <c r="AC907" s="995" t="s">
        <v>30</v>
      </c>
      <c r="AD907" s="996"/>
      <c r="AE907" s="996"/>
      <c r="AF907" s="996"/>
      <c r="AG907" s="996"/>
      <c r="AH907" s="1022"/>
      <c r="AI907" s="995" t="s">
        <v>31</v>
      </c>
      <c r="AJ907" s="998" t="s">
        <v>27</v>
      </c>
      <c r="AK907" s="1001" t="s">
        <v>28</v>
      </c>
      <c r="AL907" s="995" t="s">
        <v>29</v>
      </c>
      <c r="AM907" s="996"/>
      <c r="AN907" s="996"/>
      <c r="AO907" s="429"/>
      <c r="AP907" s="996"/>
      <c r="AQ907" s="996"/>
    </row>
    <row r="908" spans="1:43" s="323" customFormat="1" ht="48.75" customHeight="1" x14ac:dyDescent="0.2">
      <c r="A908" s="753"/>
      <c r="B908" s="753"/>
      <c r="C908" s="753"/>
      <c r="D908" s="753"/>
      <c r="E908" s="9"/>
      <c r="F908" s="568"/>
      <c r="G908" s="568"/>
      <c r="H908" s="568"/>
      <c r="I908" s="568"/>
      <c r="J908" s="568"/>
      <c r="K908" s="568"/>
      <c r="L908" s="568"/>
      <c r="M908" s="568"/>
      <c r="N908" s="9"/>
      <c r="O908" s="306"/>
      <c r="P908" s="996"/>
      <c r="Q908" s="996"/>
      <c r="R908" s="996"/>
      <c r="S908" s="996"/>
      <c r="T908" s="996"/>
      <c r="U908" s="996"/>
      <c r="V908" s="1016"/>
      <c r="W908" s="1016"/>
      <c r="X908" s="1016"/>
      <c r="Y908" s="1019"/>
      <c r="Z908" s="996"/>
      <c r="AA908" s="996"/>
      <c r="AB908" s="996"/>
      <c r="AC908" s="996"/>
      <c r="AD908" s="996"/>
      <c r="AE908" s="996"/>
      <c r="AF908" s="996"/>
      <c r="AG908" s="996"/>
      <c r="AH908" s="1022"/>
      <c r="AI908" s="996"/>
      <c r="AJ908" s="999"/>
      <c r="AK908" s="1002"/>
      <c r="AL908" s="996"/>
      <c r="AM908" s="996"/>
      <c r="AN908" s="996"/>
      <c r="AO908" s="430"/>
      <c r="AP908" s="996"/>
      <c r="AQ908" s="996"/>
    </row>
    <row r="909" spans="1:43" s="323" customFormat="1" ht="55.5" customHeight="1" x14ac:dyDescent="0.2">
      <c r="A909" s="753" t="s">
        <v>465</v>
      </c>
      <c r="B909" s="306" t="s">
        <v>466</v>
      </c>
      <c r="C909" s="749" t="s">
        <v>467</v>
      </c>
      <c r="D909" s="749" t="s">
        <v>468</v>
      </c>
      <c r="E909" s="749" t="s">
        <v>469</v>
      </c>
      <c r="F909" s="749"/>
      <c r="G909" s="749" t="s">
        <v>470</v>
      </c>
      <c r="H909" s="749" t="s">
        <v>471</v>
      </c>
      <c r="I909" s="749" t="s">
        <v>472</v>
      </c>
      <c r="J909" s="749" t="s">
        <v>473</v>
      </c>
      <c r="K909" s="749" t="s">
        <v>474</v>
      </c>
      <c r="L909" s="520" t="s">
        <v>475</v>
      </c>
      <c r="M909" s="9" t="s">
        <v>476</v>
      </c>
      <c r="N909" s="9" t="s">
        <v>477</v>
      </c>
      <c r="O909" s="306" t="s">
        <v>478</v>
      </c>
      <c r="P909" s="997"/>
      <c r="Q909" s="997"/>
      <c r="R909" s="997"/>
      <c r="S909" s="997"/>
      <c r="T909" s="997"/>
      <c r="U909" s="997"/>
      <c r="V909" s="1017"/>
      <c r="W909" s="1017"/>
      <c r="X909" s="1017"/>
      <c r="Y909" s="1020"/>
      <c r="Z909" s="997"/>
      <c r="AA909" s="997"/>
      <c r="AB909" s="997"/>
      <c r="AC909" s="997"/>
      <c r="AD909" s="997"/>
      <c r="AE909" s="997"/>
      <c r="AF909" s="997"/>
      <c r="AG909" s="997"/>
      <c r="AH909" s="1023"/>
      <c r="AI909" s="997"/>
      <c r="AJ909" s="1000"/>
      <c r="AK909" s="1003"/>
      <c r="AL909" s="997"/>
      <c r="AM909" s="997"/>
      <c r="AN909" s="997"/>
      <c r="AO909" s="430"/>
      <c r="AP909" s="997"/>
      <c r="AQ909" s="997"/>
    </row>
    <row r="910" spans="1:43" s="574" customFormat="1" ht="25.5" customHeight="1" x14ac:dyDescent="0.2">
      <c r="A910" s="324"/>
      <c r="B910" s="324" t="s">
        <v>479</v>
      </c>
      <c r="C910" s="324" t="s">
        <v>688</v>
      </c>
      <c r="D910" s="324" t="s">
        <v>689</v>
      </c>
      <c r="E910" s="325" t="s">
        <v>690</v>
      </c>
      <c r="F910" s="326" t="s">
        <v>482</v>
      </c>
      <c r="G910" s="326">
        <v>11</v>
      </c>
      <c r="H910" s="326" t="s">
        <v>471</v>
      </c>
      <c r="I910" s="305" t="s">
        <v>483</v>
      </c>
      <c r="J910" s="305" t="s">
        <v>484</v>
      </c>
      <c r="K910" s="305" t="s">
        <v>485</v>
      </c>
      <c r="L910" s="304">
        <v>30150</v>
      </c>
      <c r="M910" s="569"/>
      <c r="N910" s="325"/>
      <c r="O910" s="329"/>
      <c r="P910" s="420">
        <v>100</v>
      </c>
      <c r="Q910" s="420" t="s">
        <v>39</v>
      </c>
      <c r="R910" s="562"/>
      <c r="S910" s="420"/>
      <c r="T910" s="420"/>
      <c r="U910" s="420" t="s">
        <v>126</v>
      </c>
      <c r="V910" s="420">
        <v>0</v>
      </c>
      <c r="W910" s="420">
        <v>0</v>
      </c>
      <c r="X910" s="420">
        <v>4.5</v>
      </c>
      <c r="Y910" s="420"/>
      <c r="Z910" s="420"/>
      <c r="AA910" s="420">
        <v>4.5</v>
      </c>
      <c r="AB910" s="420"/>
      <c r="AC910" s="420"/>
      <c r="AD910" s="420"/>
      <c r="AE910" s="420"/>
      <c r="AF910" s="420"/>
      <c r="AG910" s="420"/>
      <c r="AH910" s="549"/>
      <c r="AI910" s="558"/>
      <c r="AJ910" s="549"/>
      <c r="AK910" s="559"/>
      <c r="AL910" s="420"/>
      <c r="AM910" s="420"/>
      <c r="AN910" s="420"/>
      <c r="AO910" s="573"/>
      <c r="AP910" s="420"/>
      <c r="AQ910" s="420"/>
    </row>
    <row r="911" spans="1:43" s="574" customFormat="1" ht="56.25" x14ac:dyDescent="0.2">
      <c r="A911" s="324"/>
      <c r="B911" s="324"/>
      <c r="C911" s="324"/>
      <c r="D911" s="324"/>
      <c r="E911" s="325"/>
      <c r="F911" s="569"/>
      <c r="G911" s="569"/>
      <c r="H911" s="569"/>
      <c r="I911" s="569"/>
      <c r="J911" s="569"/>
      <c r="K911" s="569"/>
      <c r="L911" s="569"/>
      <c r="M911" s="569"/>
      <c r="N911" s="325"/>
      <c r="O911" s="329"/>
      <c r="P911" s="420"/>
      <c r="Q911" s="420"/>
      <c r="R911" s="562"/>
      <c r="S911" s="420"/>
      <c r="T911" s="420"/>
      <c r="U911" s="420"/>
      <c r="V911" s="420"/>
      <c r="W911" s="420"/>
      <c r="X911" s="420"/>
      <c r="Y911" s="420"/>
      <c r="Z911" s="420"/>
      <c r="AA911" s="420"/>
      <c r="AB911" s="420"/>
      <c r="AC911" s="420"/>
      <c r="AD911" s="420">
        <v>1</v>
      </c>
      <c r="AE911" s="420">
        <v>70</v>
      </c>
      <c r="AF911" s="413" t="s">
        <v>55</v>
      </c>
      <c r="AG911" s="420" t="s">
        <v>35</v>
      </c>
      <c r="AH911" s="549">
        <v>18</v>
      </c>
      <c r="AI911" s="558"/>
      <c r="AJ911" s="549"/>
      <c r="AK911" s="558">
        <v>18</v>
      </c>
      <c r="AL911" s="420"/>
      <c r="AM911" s="412">
        <f>AP911+1</f>
        <v>3</v>
      </c>
      <c r="AN911" s="413" t="s">
        <v>53</v>
      </c>
      <c r="AO911" s="573"/>
      <c r="AP911" s="420">
        <v>2</v>
      </c>
      <c r="AQ911" s="420">
        <v>1</v>
      </c>
    </row>
    <row r="912" spans="1:43" s="574" customFormat="1" ht="37.5" x14ac:dyDescent="0.2">
      <c r="A912" s="324"/>
      <c r="B912" s="324"/>
      <c r="C912" s="324"/>
      <c r="D912" s="324"/>
      <c r="E912" s="325"/>
      <c r="F912" s="569"/>
      <c r="G912" s="569"/>
      <c r="H912" s="569"/>
      <c r="I912" s="569"/>
      <c r="J912" s="569"/>
      <c r="K912" s="569"/>
      <c r="L912" s="569"/>
      <c r="M912" s="569"/>
      <c r="N912" s="325"/>
      <c r="O912" s="329"/>
      <c r="P912" s="420">
        <v>101</v>
      </c>
      <c r="Q912" s="416" t="s">
        <v>68</v>
      </c>
      <c r="R912" s="562"/>
      <c r="S912" s="420"/>
      <c r="T912" s="420"/>
      <c r="U912" s="420" t="s">
        <v>126</v>
      </c>
      <c r="V912" s="420">
        <v>0</v>
      </c>
      <c r="W912" s="420">
        <v>2</v>
      </c>
      <c r="X912" s="420">
        <v>23</v>
      </c>
      <c r="Y912" s="420"/>
      <c r="Z912" s="420"/>
      <c r="AA912" s="420"/>
      <c r="AB912" s="420"/>
      <c r="AC912" s="558">
        <v>223</v>
      </c>
      <c r="AD912" s="420"/>
      <c r="AE912" s="420"/>
      <c r="AF912" s="420"/>
      <c r="AG912" s="420"/>
      <c r="AH912" s="549"/>
      <c r="AI912" s="558"/>
      <c r="AJ912" s="549"/>
      <c r="AK912" s="558"/>
      <c r="AL912" s="420"/>
      <c r="AM912" s="420"/>
      <c r="AN912" s="420"/>
      <c r="AO912" s="573"/>
      <c r="AP912" s="420"/>
      <c r="AQ912" s="420"/>
    </row>
    <row r="913" spans="1:43" s="1" customFormat="1" ht="22.5" customHeight="1" x14ac:dyDescent="0.2">
      <c r="E913" s="304"/>
      <c r="F913" s="304"/>
      <c r="G913" s="304"/>
      <c r="H913" s="304"/>
      <c r="I913" s="304"/>
      <c r="J913" s="304"/>
      <c r="K913" s="304"/>
      <c r="L913" s="304"/>
      <c r="M913" s="304"/>
      <c r="N913" s="304"/>
      <c r="O913" s="306"/>
      <c r="P913" s="345" t="s">
        <v>460</v>
      </c>
      <c r="Q913" s="346"/>
      <c r="R913" s="346"/>
      <c r="S913" s="346"/>
      <c r="T913" s="346"/>
      <c r="U913" s="346"/>
      <c r="V913" s="1012" t="str">
        <f>B922</f>
        <v>น.ส.</v>
      </c>
      <c r="W913" s="1012"/>
      <c r="X913" s="1013" t="str">
        <f>C922</f>
        <v>สุนันทา</v>
      </c>
      <c r="Y913" s="1013"/>
      <c r="Z913" s="1013" t="str">
        <f>D922</f>
        <v>ใหญ่พรมราช</v>
      </c>
      <c r="AA913" s="1013"/>
      <c r="AB913" s="1013"/>
      <c r="AC913" s="1014"/>
      <c r="AD913" s="345" t="s">
        <v>461</v>
      </c>
      <c r="AE913" s="730"/>
      <c r="AF913" s="346"/>
      <c r="AG913" s="745" t="str">
        <f>B922</f>
        <v>น.ส.</v>
      </c>
      <c r="AH913" s="731" t="str">
        <f>C922</f>
        <v>สุนันทา</v>
      </c>
      <c r="AI913" s="346"/>
      <c r="AJ913" s="346" t="str">
        <f>D922</f>
        <v>ใหญ่พรมราช</v>
      </c>
      <c r="AK913" s="346"/>
      <c r="AL913" s="346"/>
      <c r="AM913" s="346"/>
      <c r="AN913" s="347"/>
      <c r="AO913" s="753"/>
    </row>
    <row r="914" spans="1:43" s="1" customFormat="1" ht="22.5" customHeight="1" x14ac:dyDescent="0.2">
      <c r="E914" s="304"/>
      <c r="F914" s="304"/>
      <c r="G914" s="304"/>
      <c r="H914" s="304"/>
      <c r="I914" s="304"/>
      <c r="J914" s="304"/>
      <c r="K914" s="304"/>
      <c r="L914" s="304"/>
      <c r="M914" s="304"/>
      <c r="N914" s="304"/>
      <c r="O914" s="306"/>
      <c r="P914" s="307" t="s">
        <v>462</v>
      </c>
      <c r="Q914" s="308"/>
      <c r="R914" s="308"/>
      <c r="S914" s="1007" t="str">
        <f>E922</f>
        <v>43/3</v>
      </c>
      <c r="T914" s="1008"/>
      <c r="U914" s="310" t="str">
        <f>F922</f>
        <v>หมู่ที่</v>
      </c>
      <c r="V914" s="1009" t="str">
        <f>G922</f>
        <v>12</v>
      </c>
      <c r="W914" s="1009"/>
      <c r="X914" s="308"/>
      <c r="Y914" s="311"/>
      <c r="Z914" s="312" t="str">
        <f>H922</f>
        <v>ถนน</v>
      </c>
      <c r="AA914" s="313"/>
      <c r="AB914" s="308"/>
      <c r="AC914" s="309"/>
      <c r="AD914" s="307" t="s">
        <v>462</v>
      </c>
      <c r="AE914" s="728"/>
      <c r="AF914" s="728"/>
      <c r="AG914" s="314" t="str">
        <f>E922</f>
        <v>43/3</v>
      </c>
      <c r="AH914" s="308"/>
      <c r="AI914" s="315" t="str">
        <f>F922</f>
        <v>หมู่ที่</v>
      </c>
      <c r="AJ914" s="727" t="str">
        <f>G922</f>
        <v>12</v>
      </c>
      <c r="AK914" s="308"/>
      <c r="AL914" s="315" t="str">
        <f>H922</f>
        <v>ถนน</v>
      </c>
      <c r="AM914" s="308"/>
      <c r="AN914" s="309"/>
      <c r="AO914" s="753"/>
    </row>
    <row r="915" spans="1:43" s="1" customFormat="1" ht="22.5" customHeight="1" x14ac:dyDescent="0.2">
      <c r="E915" s="304"/>
      <c r="F915" s="304"/>
      <c r="G915" s="304"/>
      <c r="H915" s="304"/>
      <c r="I915" s="304"/>
      <c r="J915" s="304"/>
      <c r="K915" s="304"/>
      <c r="L915" s="304"/>
      <c r="M915" s="304"/>
      <c r="N915" s="304"/>
      <c r="O915" s="306"/>
      <c r="P915" s="307" t="s">
        <v>463</v>
      </c>
      <c r="Q915" s="308"/>
      <c r="R915" s="308"/>
      <c r="S915" s="308"/>
      <c r="T915" s="308"/>
      <c r="U915" s="1009" t="str">
        <f>I922</f>
        <v>ตำบลตะขบ</v>
      </c>
      <c r="V915" s="993"/>
      <c r="W915" s="993"/>
      <c r="X915" s="993"/>
      <c r="Y915" s="312"/>
      <c r="Z915" s="315" t="str">
        <f>J922</f>
        <v>อำเภอปักธงชัย</v>
      </c>
      <c r="AA915" s="313"/>
      <c r="AB915" s="308"/>
      <c r="AC915" s="308"/>
      <c r="AD915" s="307" t="s">
        <v>463</v>
      </c>
      <c r="AE915" s="728"/>
      <c r="AF915" s="308"/>
      <c r="AG915" s="308"/>
      <c r="AH915" s="308"/>
      <c r="AI915" s="315" t="str">
        <f>I922</f>
        <v>ตำบลตะขบ</v>
      </c>
      <c r="AJ915" s="308"/>
      <c r="AK915" s="308"/>
      <c r="AL915" s="315" t="str">
        <f>J922</f>
        <v>อำเภอปักธงชัย</v>
      </c>
      <c r="AM915" s="308"/>
      <c r="AN915" s="309"/>
      <c r="AO915" s="753"/>
    </row>
    <row r="916" spans="1:43" s="1" customFormat="1" ht="22.5" customHeight="1" x14ac:dyDescent="0.2">
      <c r="E916" s="304"/>
      <c r="F916" s="304"/>
      <c r="G916" s="304"/>
      <c r="H916" s="304"/>
      <c r="I916" s="304"/>
      <c r="J916" s="304"/>
      <c r="K916" s="304"/>
      <c r="L916" s="304"/>
      <c r="M916" s="304"/>
      <c r="N916" s="304"/>
      <c r="O916" s="306"/>
      <c r="P916" s="316" t="str">
        <f>K922</f>
        <v>จังหวัดนครราชสีมา</v>
      </c>
      <c r="Q916" s="317"/>
      <c r="R916" s="317"/>
      <c r="S916" s="317"/>
      <c r="T916" s="317"/>
      <c r="U916" s="317" t="s">
        <v>464</v>
      </c>
      <c r="V916" s="317"/>
      <c r="W916" s="317"/>
      <c r="X916" s="317"/>
      <c r="Y916" s="318"/>
      <c r="Z916" s="317"/>
      <c r="AA916" s="319"/>
      <c r="AB916" s="317"/>
      <c r="AC916" s="317"/>
      <c r="AD916" s="316" t="str">
        <f>K922</f>
        <v>จังหวัดนครราชสีมา</v>
      </c>
      <c r="AE916" s="744"/>
      <c r="AF916" s="317"/>
      <c r="AG916" s="317"/>
      <c r="AH916" s="317"/>
      <c r="AI916" s="317" t="s">
        <v>464</v>
      </c>
      <c r="AJ916" s="317"/>
      <c r="AK916" s="317"/>
      <c r="AL916" s="317"/>
      <c r="AM916" s="317"/>
      <c r="AN916" s="320"/>
      <c r="AO916" s="753"/>
    </row>
    <row r="917" spans="1:43" s="323" customFormat="1" ht="22.5" customHeight="1" x14ac:dyDescent="0.2">
      <c r="A917" s="753"/>
      <c r="B917" s="753"/>
      <c r="C917" s="753"/>
      <c r="D917" s="753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306"/>
      <c r="P917" s="1004" t="s">
        <v>5</v>
      </c>
      <c r="Q917" s="1005"/>
      <c r="R917" s="1005"/>
      <c r="S917" s="1005"/>
      <c r="T917" s="1005"/>
      <c r="U917" s="1005"/>
      <c r="V917" s="1005"/>
      <c r="W917" s="1005"/>
      <c r="X917" s="1005"/>
      <c r="Y917" s="1005"/>
      <c r="Z917" s="1005"/>
      <c r="AA917" s="1005"/>
      <c r="AB917" s="1005"/>
      <c r="AC917" s="1006"/>
      <c r="AD917" s="1004" t="s">
        <v>6</v>
      </c>
      <c r="AE917" s="1005"/>
      <c r="AF917" s="1005"/>
      <c r="AG917" s="1005"/>
      <c r="AH917" s="1005"/>
      <c r="AI917" s="1005"/>
      <c r="AJ917" s="1005"/>
      <c r="AK917" s="1005"/>
      <c r="AL917" s="1005"/>
      <c r="AM917" s="1005"/>
      <c r="AN917" s="1006"/>
      <c r="AO917" s="429"/>
    </row>
    <row r="918" spans="1:43" s="323" customFormat="1" ht="24.75" customHeight="1" x14ac:dyDescent="0.2">
      <c r="A918" s="753"/>
      <c r="B918" s="753"/>
      <c r="C918" s="753"/>
      <c r="D918" s="753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306"/>
      <c r="P918" s="995" t="s">
        <v>7</v>
      </c>
      <c r="Q918" s="995" t="s">
        <v>8</v>
      </c>
      <c r="R918" s="995" t="s">
        <v>9</v>
      </c>
      <c r="S918" s="1010" t="s">
        <v>10</v>
      </c>
      <c r="T918" s="1011"/>
      <c r="U918" s="995" t="s">
        <v>11</v>
      </c>
      <c r="V918" s="1004" t="s">
        <v>12</v>
      </c>
      <c r="W918" s="1005"/>
      <c r="X918" s="1006"/>
      <c r="Y918" s="1004" t="s">
        <v>13</v>
      </c>
      <c r="Z918" s="1005"/>
      <c r="AA918" s="1005"/>
      <c r="AB918" s="1005"/>
      <c r="AC918" s="1006"/>
      <c r="AD918" s="995" t="s">
        <v>7</v>
      </c>
      <c r="AE918" s="995" t="s">
        <v>14</v>
      </c>
      <c r="AF918" s="995" t="s">
        <v>15</v>
      </c>
      <c r="AG918" s="995" t="s">
        <v>16</v>
      </c>
      <c r="AH918" s="1021" t="s">
        <v>17</v>
      </c>
      <c r="AI918" s="1004" t="s">
        <v>18</v>
      </c>
      <c r="AJ918" s="1005"/>
      <c r="AK918" s="1005"/>
      <c r="AL918" s="1006"/>
      <c r="AM918" s="995" t="s">
        <v>19</v>
      </c>
      <c r="AN918" s="995" t="s">
        <v>20</v>
      </c>
      <c r="AO918" s="429"/>
      <c r="AP918" s="1027" t="s">
        <v>19</v>
      </c>
      <c r="AQ918" s="1027" t="s">
        <v>19</v>
      </c>
    </row>
    <row r="919" spans="1:43" s="323" customFormat="1" ht="24.75" customHeight="1" x14ac:dyDescent="0.2">
      <c r="A919" s="753"/>
      <c r="B919" s="753"/>
      <c r="C919" s="753"/>
      <c r="D919" s="753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306"/>
      <c r="P919" s="996"/>
      <c r="Q919" s="996"/>
      <c r="R919" s="996"/>
      <c r="S919" s="995" t="s">
        <v>21</v>
      </c>
      <c r="T919" s="995" t="s">
        <v>22</v>
      </c>
      <c r="U919" s="996"/>
      <c r="V919" s="1015" t="s">
        <v>23</v>
      </c>
      <c r="W919" s="1015" t="s">
        <v>24</v>
      </c>
      <c r="X919" s="1015" t="s">
        <v>25</v>
      </c>
      <c r="Y919" s="1018" t="s">
        <v>26</v>
      </c>
      <c r="Z919" s="995" t="s">
        <v>27</v>
      </c>
      <c r="AA919" s="995" t="s">
        <v>28</v>
      </c>
      <c r="AB919" s="995" t="s">
        <v>29</v>
      </c>
      <c r="AC919" s="995" t="s">
        <v>30</v>
      </c>
      <c r="AD919" s="996"/>
      <c r="AE919" s="996"/>
      <c r="AF919" s="996"/>
      <c r="AG919" s="996"/>
      <c r="AH919" s="1022"/>
      <c r="AI919" s="995" t="s">
        <v>31</v>
      </c>
      <c r="AJ919" s="998" t="s">
        <v>27</v>
      </c>
      <c r="AK919" s="1001" t="s">
        <v>28</v>
      </c>
      <c r="AL919" s="995" t="s">
        <v>29</v>
      </c>
      <c r="AM919" s="996"/>
      <c r="AN919" s="996"/>
      <c r="AO919" s="429"/>
      <c r="AP919" s="1028"/>
      <c r="AQ919" s="1028"/>
    </row>
    <row r="920" spans="1:43" s="323" customFormat="1" ht="48.75" customHeight="1" x14ac:dyDescent="0.2">
      <c r="A920" s="753"/>
      <c r="B920" s="753"/>
      <c r="C920" s="753"/>
      <c r="D920" s="753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306"/>
      <c r="P920" s="996"/>
      <c r="Q920" s="996"/>
      <c r="R920" s="996"/>
      <c r="S920" s="996"/>
      <c r="T920" s="996"/>
      <c r="U920" s="996"/>
      <c r="V920" s="1016"/>
      <c r="W920" s="1016"/>
      <c r="X920" s="1016"/>
      <c r="Y920" s="1019"/>
      <c r="Z920" s="996"/>
      <c r="AA920" s="996"/>
      <c r="AB920" s="996"/>
      <c r="AC920" s="996"/>
      <c r="AD920" s="996"/>
      <c r="AE920" s="996"/>
      <c r="AF920" s="996"/>
      <c r="AG920" s="996"/>
      <c r="AH920" s="1022"/>
      <c r="AI920" s="996"/>
      <c r="AJ920" s="999"/>
      <c r="AK920" s="1002"/>
      <c r="AL920" s="996"/>
      <c r="AM920" s="996"/>
      <c r="AN920" s="996"/>
      <c r="AO920" s="430"/>
      <c r="AP920" s="1028"/>
      <c r="AQ920" s="1028"/>
    </row>
    <row r="921" spans="1:43" s="323" customFormat="1" ht="37.5" customHeight="1" x14ac:dyDescent="0.2">
      <c r="A921" s="753" t="s">
        <v>465</v>
      </c>
      <c r="B921" s="306" t="s">
        <v>466</v>
      </c>
      <c r="C921" s="749" t="s">
        <v>467</v>
      </c>
      <c r="D921" s="749" t="s">
        <v>468</v>
      </c>
      <c r="E921" s="749" t="s">
        <v>469</v>
      </c>
      <c r="F921" s="749"/>
      <c r="G921" s="749" t="s">
        <v>470</v>
      </c>
      <c r="H921" s="749" t="s">
        <v>471</v>
      </c>
      <c r="I921" s="749" t="s">
        <v>472</v>
      </c>
      <c r="J921" s="749" t="s">
        <v>473</v>
      </c>
      <c r="K921" s="749" t="s">
        <v>474</v>
      </c>
      <c r="L921" s="749" t="s">
        <v>475</v>
      </c>
      <c r="M921" s="9" t="s">
        <v>476</v>
      </c>
      <c r="N921" s="9" t="s">
        <v>477</v>
      </c>
      <c r="O921" s="306" t="s">
        <v>478</v>
      </c>
      <c r="P921" s="997"/>
      <c r="Q921" s="997"/>
      <c r="R921" s="997"/>
      <c r="S921" s="997"/>
      <c r="T921" s="997"/>
      <c r="U921" s="997"/>
      <c r="V921" s="1017"/>
      <c r="W921" s="1017"/>
      <c r="X921" s="1017"/>
      <c r="Y921" s="1020"/>
      <c r="Z921" s="997"/>
      <c r="AA921" s="997"/>
      <c r="AB921" s="997"/>
      <c r="AC921" s="997"/>
      <c r="AD921" s="997"/>
      <c r="AE921" s="997"/>
      <c r="AF921" s="997"/>
      <c r="AG921" s="997"/>
      <c r="AH921" s="1023"/>
      <c r="AI921" s="997"/>
      <c r="AJ921" s="1000"/>
      <c r="AK921" s="1003"/>
      <c r="AL921" s="997"/>
      <c r="AM921" s="997"/>
      <c r="AN921" s="997"/>
      <c r="AO921" s="430"/>
      <c r="AP921" s="1029"/>
      <c r="AQ921" s="1029"/>
    </row>
    <row r="922" spans="1:43" s="337" customFormat="1" ht="25.5" customHeight="1" x14ac:dyDescent="0.2">
      <c r="A922" s="324"/>
      <c r="B922" s="324" t="s">
        <v>691</v>
      </c>
      <c r="C922" s="324" t="s">
        <v>692</v>
      </c>
      <c r="D922" s="324" t="s">
        <v>678</v>
      </c>
      <c r="E922" s="325" t="s">
        <v>131</v>
      </c>
      <c r="F922" s="325" t="s">
        <v>482</v>
      </c>
      <c r="G922" s="325" t="s">
        <v>693</v>
      </c>
      <c r="H922" s="325" t="s">
        <v>471</v>
      </c>
      <c r="I922" s="305" t="s">
        <v>483</v>
      </c>
      <c r="J922" s="305" t="s">
        <v>484</v>
      </c>
      <c r="K922" s="305" t="s">
        <v>485</v>
      </c>
      <c r="L922" s="305">
        <v>30150</v>
      </c>
      <c r="M922" s="325"/>
      <c r="N922" s="325" t="s">
        <v>694</v>
      </c>
      <c r="O922" s="329"/>
      <c r="P922" s="38">
        <v>102</v>
      </c>
      <c r="Q922" s="420" t="s">
        <v>32</v>
      </c>
      <c r="R922" s="420">
        <v>37937</v>
      </c>
      <c r="S922" s="420">
        <v>353</v>
      </c>
      <c r="T922" s="420">
        <v>909</v>
      </c>
      <c r="U922" s="420" t="s">
        <v>132</v>
      </c>
      <c r="V922" s="420">
        <v>2</v>
      </c>
      <c r="W922" s="420">
        <v>1</v>
      </c>
      <c r="X922" s="420">
        <v>54</v>
      </c>
      <c r="Y922" s="546">
        <v>872.75</v>
      </c>
      <c r="Z922" s="38"/>
      <c r="AA922" s="546">
        <v>81.25</v>
      </c>
      <c r="AB922" s="38"/>
      <c r="AC922" s="546"/>
      <c r="AD922" s="38"/>
      <c r="AE922" s="38"/>
      <c r="AF922" s="38"/>
      <c r="AG922" s="38"/>
      <c r="AH922" s="40"/>
      <c r="AI922" s="39"/>
      <c r="AJ922" s="40"/>
      <c r="AK922" s="547"/>
      <c r="AL922" s="38"/>
      <c r="AM922" s="38"/>
      <c r="AN922" s="38"/>
      <c r="AO922" s="442"/>
      <c r="AP922" s="548"/>
      <c r="AQ922" s="548"/>
    </row>
    <row r="923" spans="1:43" s="337" customFormat="1" ht="56.25" x14ac:dyDescent="0.2">
      <c r="A923" s="324"/>
      <c r="B923" s="324"/>
      <c r="C923" s="324"/>
      <c r="D923" s="324"/>
      <c r="E923" s="325"/>
      <c r="F923" s="325"/>
      <c r="G923" s="325"/>
      <c r="H923" s="325"/>
      <c r="I923" s="325"/>
      <c r="J923" s="325"/>
      <c r="K923" s="325"/>
      <c r="L923" s="325"/>
      <c r="M923" s="325"/>
      <c r="N923" s="325"/>
      <c r="O923" s="329"/>
      <c r="P923" s="420"/>
      <c r="Q923" s="420"/>
      <c r="R923" s="420"/>
      <c r="S923" s="420"/>
      <c r="T923" s="420"/>
      <c r="U923" s="420"/>
      <c r="V923" s="420"/>
      <c r="W923" s="420"/>
      <c r="X923" s="420"/>
      <c r="Y923" s="546"/>
      <c r="Z923" s="549"/>
      <c r="AA923" s="546"/>
      <c r="AB923" s="420"/>
      <c r="AC923" s="546"/>
      <c r="AD923" s="420">
        <v>1</v>
      </c>
      <c r="AE923" s="38" t="s">
        <v>131</v>
      </c>
      <c r="AF923" s="41" t="s">
        <v>55</v>
      </c>
      <c r="AG923" s="38" t="s">
        <v>35</v>
      </c>
      <c r="AH923" s="40">
        <v>147</v>
      </c>
      <c r="AI923" s="39"/>
      <c r="AJ923" s="40"/>
      <c r="AK923" s="547">
        <v>147</v>
      </c>
      <c r="AL923" s="38"/>
      <c r="AM923" s="38">
        <v>6</v>
      </c>
      <c r="AN923" s="41" t="s">
        <v>53</v>
      </c>
      <c r="AO923" s="442"/>
      <c r="AP923" s="548">
        <v>5</v>
      </c>
      <c r="AQ923" s="548">
        <v>4</v>
      </c>
    </row>
    <row r="924" spans="1:43" s="337" customFormat="1" ht="56.25" x14ac:dyDescent="0.2">
      <c r="A924" s="324"/>
      <c r="B924" s="324"/>
      <c r="C924" s="324"/>
      <c r="D924" s="324"/>
      <c r="E924" s="325"/>
      <c r="F924" s="325"/>
      <c r="G924" s="325"/>
      <c r="H924" s="325"/>
      <c r="I924" s="325"/>
      <c r="J924" s="325"/>
      <c r="K924" s="325"/>
      <c r="L924" s="325"/>
      <c r="M924" s="325"/>
      <c r="N924" s="325"/>
      <c r="O924" s="329"/>
      <c r="P924" s="38"/>
      <c r="Q924" s="420"/>
      <c r="R924" s="420"/>
      <c r="S924" s="420"/>
      <c r="T924" s="420"/>
      <c r="U924" s="420"/>
      <c r="V924" s="420"/>
      <c r="W924" s="420"/>
      <c r="X924" s="420"/>
      <c r="Y924" s="546"/>
      <c r="Z924" s="38"/>
      <c r="AA924" s="546"/>
      <c r="AB924" s="38"/>
      <c r="AC924" s="579"/>
      <c r="AD924" s="38">
        <v>2</v>
      </c>
      <c r="AE924" s="38" t="s">
        <v>131</v>
      </c>
      <c r="AF924" s="38" t="s">
        <v>37</v>
      </c>
      <c r="AG924" s="420" t="s">
        <v>38</v>
      </c>
      <c r="AH924" s="40">
        <v>98</v>
      </c>
      <c r="AI924" s="558"/>
      <c r="AJ924" s="549"/>
      <c r="AK924" s="547">
        <v>98</v>
      </c>
      <c r="AL924" s="420"/>
      <c r="AM924" s="420">
        <v>6</v>
      </c>
      <c r="AN924" s="41" t="s">
        <v>133</v>
      </c>
      <c r="AO924" s="442"/>
      <c r="AP924" s="385">
        <v>5</v>
      </c>
      <c r="AQ924" s="385">
        <v>4</v>
      </c>
    </row>
    <row r="925" spans="1:43" s="337" customFormat="1" ht="57.75" customHeight="1" x14ac:dyDescent="0.2">
      <c r="A925" s="324"/>
      <c r="B925" s="324"/>
      <c r="C925" s="324"/>
      <c r="D925" s="324"/>
      <c r="E925" s="325"/>
      <c r="F925" s="325"/>
      <c r="G925" s="325"/>
      <c r="H925" s="325"/>
      <c r="I925" s="325"/>
      <c r="J925" s="325"/>
      <c r="K925" s="325"/>
      <c r="L925" s="325"/>
      <c r="M925" s="325"/>
      <c r="N925" s="325"/>
      <c r="O925" s="329"/>
      <c r="P925" s="420"/>
      <c r="Q925" s="420"/>
      <c r="R925" s="420"/>
      <c r="S925" s="420"/>
      <c r="T925" s="420"/>
      <c r="U925" s="420"/>
      <c r="V925" s="420"/>
      <c r="W925" s="420"/>
      <c r="X925" s="420"/>
      <c r="Y925" s="546"/>
      <c r="Z925" s="420"/>
      <c r="AA925" s="546"/>
      <c r="AB925" s="420"/>
      <c r="AC925" s="546"/>
      <c r="AD925" s="420">
        <v>3</v>
      </c>
      <c r="AE925" s="38" t="s">
        <v>131</v>
      </c>
      <c r="AF925" s="41" t="s">
        <v>55</v>
      </c>
      <c r="AG925" s="38" t="s">
        <v>35</v>
      </c>
      <c r="AH925" s="40">
        <v>80</v>
      </c>
      <c r="AI925" s="39"/>
      <c r="AJ925" s="40"/>
      <c r="AK925" s="547">
        <v>80</v>
      </c>
      <c r="AL925" s="38"/>
      <c r="AM925" s="38">
        <v>6</v>
      </c>
      <c r="AN925" s="41" t="s">
        <v>134</v>
      </c>
      <c r="AO925" s="442"/>
      <c r="AP925" s="548">
        <v>5</v>
      </c>
      <c r="AQ925" s="548">
        <v>4</v>
      </c>
    </row>
    <row r="926" spans="1:43" s="337" customFormat="1" ht="30.75" customHeight="1" x14ac:dyDescent="0.2">
      <c r="A926" s="324"/>
      <c r="B926" s="324"/>
      <c r="C926" s="324"/>
      <c r="D926" s="324"/>
      <c r="E926" s="325"/>
      <c r="F926" s="325"/>
      <c r="G926" s="325"/>
      <c r="H926" s="325"/>
      <c r="I926" s="325"/>
      <c r="J926" s="325"/>
      <c r="K926" s="325"/>
      <c r="L926" s="325"/>
      <c r="M926" s="325"/>
      <c r="N926" s="325"/>
      <c r="O926" s="329"/>
      <c r="P926" s="420"/>
      <c r="Q926" s="420"/>
      <c r="R926" s="420"/>
      <c r="S926" s="420"/>
      <c r="T926" s="420"/>
      <c r="U926" s="420"/>
      <c r="V926" s="420"/>
      <c r="W926" s="420"/>
      <c r="X926" s="420"/>
      <c r="Y926" s="546"/>
      <c r="Z926" s="420"/>
      <c r="AA926" s="546"/>
      <c r="AB926" s="420"/>
      <c r="AC926" s="546"/>
      <c r="AD926" s="420"/>
      <c r="AE926" s="38"/>
      <c r="AF926" s="38"/>
      <c r="AG926" s="38"/>
      <c r="AH926" s="40"/>
      <c r="AI926" s="39"/>
      <c r="AJ926" s="40"/>
      <c r="AK926" s="547"/>
      <c r="AL926" s="38"/>
      <c r="AM926" s="38"/>
      <c r="AN926" s="38"/>
      <c r="AO926" s="442"/>
      <c r="AP926" s="556"/>
      <c r="AQ926" s="556"/>
    </row>
    <row r="927" spans="1:43" s="1" customFormat="1" ht="22.5" customHeight="1" x14ac:dyDescent="0.2">
      <c r="E927" s="304"/>
      <c r="F927" s="304"/>
      <c r="G927" s="304"/>
      <c r="H927" s="304"/>
      <c r="I927" s="304"/>
      <c r="J927" s="304"/>
      <c r="K927" s="304"/>
      <c r="L927" s="304"/>
      <c r="M927" s="304"/>
      <c r="N927" s="304"/>
      <c r="O927" s="306"/>
      <c r="P927" s="345" t="s">
        <v>460</v>
      </c>
      <c r="Q927" s="346"/>
      <c r="R927" s="346"/>
      <c r="S927" s="346"/>
      <c r="T927" s="346"/>
      <c r="U927" s="346"/>
      <c r="V927" s="1012" t="str">
        <f>B936</f>
        <v>นาย</v>
      </c>
      <c r="W927" s="1012"/>
      <c r="X927" s="1013" t="str">
        <f>C936</f>
        <v>ธนกร</v>
      </c>
      <c r="Y927" s="1013"/>
      <c r="Z927" s="1013" t="str">
        <f>D936</f>
        <v xml:space="preserve">  ยศปุระธงไชย</v>
      </c>
      <c r="AA927" s="1013"/>
      <c r="AB927" s="1013"/>
      <c r="AC927" s="1014"/>
      <c r="AD927" s="345" t="s">
        <v>461</v>
      </c>
      <c r="AE927" s="730"/>
      <c r="AF927" s="346"/>
      <c r="AG927" s="745" t="str">
        <f>B936</f>
        <v>นาย</v>
      </c>
      <c r="AH927" s="731" t="str">
        <f>C936</f>
        <v>ธนกร</v>
      </c>
      <c r="AI927" s="346"/>
      <c r="AJ927" s="346" t="str">
        <f>D936</f>
        <v xml:space="preserve">  ยศปุระธงไชย</v>
      </c>
      <c r="AK927" s="346"/>
      <c r="AL927" s="346"/>
      <c r="AM927" s="346"/>
      <c r="AN927" s="347"/>
      <c r="AO927" s="753"/>
    </row>
    <row r="928" spans="1:43" s="1" customFormat="1" ht="22.5" customHeight="1" x14ac:dyDescent="0.2">
      <c r="E928" s="304"/>
      <c r="F928" s="304"/>
      <c r="G928" s="304"/>
      <c r="H928" s="304"/>
      <c r="I928" s="304"/>
      <c r="J928" s="304"/>
      <c r="K928" s="304"/>
      <c r="L928" s="304"/>
      <c r="M928" s="304"/>
      <c r="N928" s="304"/>
      <c r="O928" s="306"/>
      <c r="P928" s="307" t="s">
        <v>462</v>
      </c>
      <c r="Q928" s="308"/>
      <c r="R928" s="308"/>
      <c r="S928" s="1007">
        <f>E936</f>
        <v>165</v>
      </c>
      <c r="T928" s="1008"/>
      <c r="U928" s="310" t="str">
        <f>F936</f>
        <v>หมู่ที่</v>
      </c>
      <c r="V928" s="1009" t="str">
        <f>G936</f>
        <v>12</v>
      </c>
      <c r="W928" s="1009"/>
      <c r="X928" s="308"/>
      <c r="Y928" s="311"/>
      <c r="Z928" s="312" t="str">
        <f>H936</f>
        <v>ถนน</v>
      </c>
      <c r="AA928" s="313"/>
      <c r="AB928" s="308"/>
      <c r="AC928" s="309"/>
      <c r="AD928" s="307" t="s">
        <v>462</v>
      </c>
      <c r="AE928" s="728"/>
      <c r="AF928" s="728"/>
      <c r="AG928" s="314">
        <f>E936</f>
        <v>165</v>
      </c>
      <c r="AH928" s="308"/>
      <c r="AI928" s="315" t="str">
        <f>F936</f>
        <v>หมู่ที่</v>
      </c>
      <c r="AJ928" s="727" t="str">
        <f>G936</f>
        <v>12</v>
      </c>
      <c r="AK928" s="308"/>
      <c r="AL928" s="315" t="str">
        <f>H936</f>
        <v>ถนน</v>
      </c>
      <c r="AM928" s="308"/>
      <c r="AN928" s="309"/>
      <c r="AO928" s="753"/>
    </row>
    <row r="929" spans="1:62" s="1" customFormat="1" ht="22.5" customHeight="1" x14ac:dyDescent="0.2">
      <c r="E929" s="304"/>
      <c r="F929" s="304"/>
      <c r="G929" s="304"/>
      <c r="H929" s="304"/>
      <c r="I929" s="304"/>
      <c r="J929" s="304"/>
      <c r="K929" s="304"/>
      <c r="L929" s="304"/>
      <c r="M929" s="304"/>
      <c r="N929" s="304"/>
      <c r="O929" s="306"/>
      <c r="P929" s="307" t="s">
        <v>463</v>
      </c>
      <c r="Q929" s="308"/>
      <c r="R929" s="308"/>
      <c r="S929" s="308"/>
      <c r="T929" s="308"/>
      <c r="U929" s="1009" t="str">
        <f>I936</f>
        <v>ตำบลตะขบ</v>
      </c>
      <c r="V929" s="993"/>
      <c r="W929" s="993"/>
      <c r="X929" s="993"/>
      <c r="Y929" s="312"/>
      <c r="Z929" s="315" t="str">
        <f>J936</f>
        <v>อำเภอปักธงชัย</v>
      </c>
      <c r="AA929" s="313"/>
      <c r="AB929" s="308"/>
      <c r="AC929" s="308"/>
      <c r="AD929" s="307" t="s">
        <v>463</v>
      </c>
      <c r="AE929" s="728"/>
      <c r="AF929" s="308"/>
      <c r="AG929" s="308"/>
      <c r="AH929" s="308"/>
      <c r="AI929" s="315" t="str">
        <f>I936</f>
        <v>ตำบลตะขบ</v>
      </c>
      <c r="AJ929" s="308"/>
      <c r="AK929" s="308"/>
      <c r="AL929" s="315" t="str">
        <f>J936</f>
        <v>อำเภอปักธงชัย</v>
      </c>
      <c r="AM929" s="308"/>
      <c r="AN929" s="309"/>
      <c r="AO929" s="753"/>
    </row>
    <row r="930" spans="1:62" s="1" customFormat="1" ht="22.5" customHeight="1" x14ac:dyDescent="0.2">
      <c r="E930" s="304"/>
      <c r="F930" s="304"/>
      <c r="G930" s="304"/>
      <c r="H930" s="304"/>
      <c r="I930" s="304"/>
      <c r="J930" s="304"/>
      <c r="K930" s="304"/>
      <c r="L930" s="304"/>
      <c r="M930" s="304"/>
      <c r="N930" s="304"/>
      <c r="O930" s="306"/>
      <c r="P930" s="316" t="str">
        <f>K936</f>
        <v>จังหวัดนครราชสีมา</v>
      </c>
      <c r="Q930" s="317"/>
      <c r="R930" s="317"/>
      <c r="S930" s="317"/>
      <c r="T930" s="317"/>
      <c r="U930" s="317" t="s">
        <v>464</v>
      </c>
      <c r="V930" s="317"/>
      <c r="W930" s="317"/>
      <c r="X930" s="317"/>
      <c r="Y930" s="318"/>
      <c r="Z930" s="317"/>
      <c r="AA930" s="319"/>
      <c r="AB930" s="317"/>
      <c r="AC930" s="317"/>
      <c r="AD930" s="316" t="str">
        <f>K936</f>
        <v>จังหวัดนครราชสีมา</v>
      </c>
      <c r="AE930" s="744"/>
      <c r="AF930" s="317"/>
      <c r="AG930" s="317"/>
      <c r="AH930" s="317"/>
      <c r="AI930" s="317" t="s">
        <v>464</v>
      </c>
      <c r="AJ930" s="317"/>
      <c r="AK930" s="317"/>
      <c r="AL930" s="317"/>
      <c r="AM930" s="317"/>
      <c r="AN930" s="320"/>
      <c r="AO930" s="753"/>
    </row>
    <row r="931" spans="1:62" s="323" customFormat="1" ht="22.5" customHeight="1" x14ac:dyDescent="0.2">
      <c r="A931" s="753"/>
      <c r="B931" s="753"/>
      <c r="C931" s="753"/>
      <c r="D931" s="753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306"/>
      <c r="P931" s="1004" t="s">
        <v>5</v>
      </c>
      <c r="Q931" s="1005"/>
      <c r="R931" s="1005"/>
      <c r="S931" s="1005"/>
      <c r="T931" s="1005"/>
      <c r="U931" s="1005"/>
      <c r="V931" s="1005"/>
      <c r="W931" s="1005"/>
      <c r="X931" s="1005"/>
      <c r="Y931" s="1005"/>
      <c r="Z931" s="1005"/>
      <c r="AA931" s="1005"/>
      <c r="AB931" s="1005"/>
      <c r="AC931" s="1006"/>
      <c r="AD931" s="1004" t="s">
        <v>6</v>
      </c>
      <c r="AE931" s="1005"/>
      <c r="AF931" s="1005"/>
      <c r="AG931" s="1005"/>
      <c r="AH931" s="1005"/>
      <c r="AI931" s="1005"/>
      <c r="AJ931" s="1005"/>
      <c r="AK931" s="1005"/>
      <c r="AL931" s="1005"/>
      <c r="AM931" s="1005"/>
      <c r="AN931" s="1006"/>
      <c r="AO931" s="429"/>
    </row>
    <row r="932" spans="1:62" s="323" customFormat="1" ht="24.75" customHeight="1" x14ac:dyDescent="0.2">
      <c r="A932" s="753"/>
      <c r="B932" s="753"/>
      <c r="C932" s="753"/>
      <c r="D932" s="753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306"/>
      <c r="P932" s="995" t="s">
        <v>7</v>
      </c>
      <c r="Q932" s="995" t="s">
        <v>8</v>
      </c>
      <c r="R932" s="995" t="s">
        <v>9</v>
      </c>
      <c r="S932" s="1010" t="s">
        <v>10</v>
      </c>
      <c r="T932" s="1011"/>
      <c r="U932" s="995" t="s">
        <v>11</v>
      </c>
      <c r="V932" s="1004" t="s">
        <v>12</v>
      </c>
      <c r="W932" s="1005"/>
      <c r="X932" s="1006"/>
      <c r="Y932" s="1004" t="s">
        <v>13</v>
      </c>
      <c r="Z932" s="1005"/>
      <c r="AA932" s="1005"/>
      <c r="AB932" s="1005"/>
      <c r="AC932" s="1006"/>
      <c r="AD932" s="995" t="s">
        <v>7</v>
      </c>
      <c r="AE932" s="995" t="s">
        <v>14</v>
      </c>
      <c r="AF932" s="995" t="s">
        <v>15</v>
      </c>
      <c r="AG932" s="995" t="s">
        <v>16</v>
      </c>
      <c r="AH932" s="1021" t="s">
        <v>17</v>
      </c>
      <c r="AI932" s="1004" t="s">
        <v>18</v>
      </c>
      <c r="AJ932" s="1005"/>
      <c r="AK932" s="1005"/>
      <c r="AL932" s="1006"/>
      <c r="AM932" s="995" t="s">
        <v>19</v>
      </c>
      <c r="AN932" s="995" t="s">
        <v>20</v>
      </c>
      <c r="AO932" s="429"/>
      <c r="AP932" s="1027" t="s">
        <v>19</v>
      </c>
      <c r="AQ932" s="1027" t="s">
        <v>19</v>
      </c>
    </row>
    <row r="933" spans="1:62" s="323" customFormat="1" ht="24.75" customHeight="1" x14ac:dyDescent="0.2">
      <c r="A933" s="753"/>
      <c r="B933" s="753"/>
      <c r="C933" s="753"/>
      <c r="D933" s="753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306"/>
      <c r="P933" s="996"/>
      <c r="Q933" s="996"/>
      <c r="R933" s="996"/>
      <c r="S933" s="995" t="s">
        <v>21</v>
      </c>
      <c r="T933" s="995" t="s">
        <v>22</v>
      </c>
      <c r="U933" s="996"/>
      <c r="V933" s="1015" t="s">
        <v>23</v>
      </c>
      <c r="W933" s="1015" t="s">
        <v>24</v>
      </c>
      <c r="X933" s="1015" t="s">
        <v>25</v>
      </c>
      <c r="Y933" s="1018" t="s">
        <v>26</v>
      </c>
      <c r="Z933" s="995" t="s">
        <v>27</v>
      </c>
      <c r="AA933" s="995" t="s">
        <v>28</v>
      </c>
      <c r="AB933" s="995" t="s">
        <v>29</v>
      </c>
      <c r="AC933" s="995" t="s">
        <v>30</v>
      </c>
      <c r="AD933" s="996"/>
      <c r="AE933" s="996"/>
      <c r="AF933" s="996"/>
      <c r="AG933" s="996"/>
      <c r="AH933" s="1022"/>
      <c r="AI933" s="995" t="s">
        <v>31</v>
      </c>
      <c r="AJ933" s="998" t="s">
        <v>27</v>
      </c>
      <c r="AK933" s="1001" t="s">
        <v>28</v>
      </c>
      <c r="AL933" s="995" t="s">
        <v>29</v>
      </c>
      <c r="AM933" s="996"/>
      <c r="AN933" s="996"/>
      <c r="AO933" s="429"/>
      <c r="AP933" s="1028"/>
      <c r="AQ933" s="1028"/>
    </row>
    <row r="934" spans="1:62" s="323" customFormat="1" ht="48.75" customHeight="1" x14ac:dyDescent="0.2">
      <c r="A934" s="753"/>
      <c r="B934" s="753"/>
      <c r="C934" s="753"/>
      <c r="D934" s="753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306"/>
      <c r="P934" s="996"/>
      <c r="Q934" s="996"/>
      <c r="R934" s="996"/>
      <c r="S934" s="996"/>
      <c r="T934" s="996"/>
      <c r="U934" s="996"/>
      <c r="V934" s="1016"/>
      <c r="W934" s="1016"/>
      <c r="X934" s="1016"/>
      <c r="Y934" s="1019"/>
      <c r="Z934" s="996"/>
      <c r="AA934" s="996"/>
      <c r="AB934" s="996"/>
      <c r="AC934" s="996"/>
      <c r="AD934" s="996"/>
      <c r="AE934" s="996"/>
      <c r="AF934" s="996"/>
      <c r="AG934" s="996"/>
      <c r="AH934" s="1022"/>
      <c r="AI934" s="996"/>
      <c r="AJ934" s="999"/>
      <c r="AK934" s="1002"/>
      <c r="AL934" s="996"/>
      <c r="AM934" s="996"/>
      <c r="AN934" s="996"/>
      <c r="AO934" s="430"/>
      <c r="AP934" s="1028"/>
      <c r="AQ934" s="1028"/>
    </row>
    <row r="935" spans="1:62" s="323" customFormat="1" ht="36.75" customHeight="1" x14ac:dyDescent="0.2">
      <c r="A935" s="753" t="s">
        <v>465</v>
      </c>
      <c r="B935" s="306" t="s">
        <v>466</v>
      </c>
      <c r="C935" s="749" t="s">
        <v>467</v>
      </c>
      <c r="D935" s="749" t="s">
        <v>468</v>
      </c>
      <c r="E935" s="749" t="s">
        <v>469</v>
      </c>
      <c r="F935" s="749"/>
      <c r="G935" s="749" t="s">
        <v>470</v>
      </c>
      <c r="H935" s="749" t="s">
        <v>471</v>
      </c>
      <c r="I935" s="749" t="s">
        <v>472</v>
      </c>
      <c r="J935" s="749" t="s">
        <v>473</v>
      </c>
      <c r="K935" s="749" t="s">
        <v>474</v>
      </c>
      <c r="L935" s="749" t="s">
        <v>475</v>
      </c>
      <c r="M935" s="9" t="s">
        <v>476</v>
      </c>
      <c r="N935" s="9" t="s">
        <v>477</v>
      </c>
      <c r="O935" s="306" t="s">
        <v>478</v>
      </c>
      <c r="P935" s="997"/>
      <c r="Q935" s="997"/>
      <c r="R935" s="997"/>
      <c r="S935" s="997"/>
      <c r="T935" s="997"/>
      <c r="U935" s="997"/>
      <c r="V935" s="1017"/>
      <c r="W935" s="1017"/>
      <c r="X935" s="1017"/>
      <c r="Y935" s="1020"/>
      <c r="Z935" s="997"/>
      <c r="AA935" s="997"/>
      <c r="AB935" s="997"/>
      <c r="AC935" s="997"/>
      <c r="AD935" s="997"/>
      <c r="AE935" s="997"/>
      <c r="AF935" s="997"/>
      <c r="AG935" s="997"/>
      <c r="AH935" s="1023"/>
      <c r="AI935" s="997"/>
      <c r="AJ935" s="1000"/>
      <c r="AK935" s="1003"/>
      <c r="AL935" s="997"/>
      <c r="AM935" s="997"/>
      <c r="AN935" s="997"/>
      <c r="AO935" s="430"/>
      <c r="AP935" s="1029"/>
      <c r="AQ935" s="1029"/>
    </row>
    <row r="936" spans="1:62" s="418" customFormat="1" ht="25.5" customHeight="1" x14ac:dyDescent="0.2">
      <c r="A936" s="324"/>
      <c r="B936" s="324" t="s">
        <v>479</v>
      </c>
      <c r="C936" s="324" t="s">
        <v>695</v>
      </c>
      <c r="D936" s="324" t="s">
        <v>696</v>
      </c>
      <c r="E936" s="325">
        <v>165</v>
      </c>
      <c r="F936" s="325" t="s">
        <v>482</v>
      </c>
      <c r="G936" s="325" t="s">
        <v>693</v>
      </c>
      <c r="H936" s="325" t="s">
        <v>471</v>
      </c>
      <c r="I936" s="305" t="s">
        <v>483</v>
      </c>
      <c r="J936" s="305" t="s">
        <v>484</v>
      </c>
      <c r="K936" s="305" t="s">
        <v>485</v>
      </c>
      <c r="L936" s="305">
        <v>30150</v>
      </c>
      <c r="M936" s="325"/>
      <c r="N936" s="325" t="s">
        <v>697</v>
      </c>
      <c r="O936" s="329"/>
      <c r="P936" s="420">
        <v>103</v>
      </c>
      <c r="Q936" s="420" t="s">
        <v>32</v>
      </c>
      <c r="R936" s="420">
        <v>7852</v>
      </c>
      <c r="S936" s="420">
        <v>12</v>
      </c>
      <c r="T936" s="420">
        <v>2095</v>
      </c>
      <c r="U936" s="420" t="s">
        <v>135</v>
      </c>
      <c r="V936" s="420">
        <v>1</v>
      </c>
      <c r="W936" s="420">
        <v>0</v>
      </c>
      <c r="X936" s="420">
        <v>9</v>
      </c>
      <c r="Y936" s="546">
        <v>393</v>
      </c>
      <c r="Z936" s="557"/>
      <c r="AA936" s="546">
        <v>16</v>
      </c>
      <c r="AB936" s="420"/>
      <c r="AC936" s="546"/>
      <c r="AD936" s="420"/>
      <c r="AE936" s="420"/>
      <c r="AF936" s="420"/>
      <c r="AG936" s="420"/>
      <c r="AH936" s="549"/>
      <c r="AI936" s="558"/>
      <c r="AJ936" s="549"/>
      <c r="AK936" s="559"/>
      <c r="AL936" s="420"/>
      <c r="AM936" s="420"/>
      <c r="AN936" s="420"/>
      <c r="AO936" s="560"/>
      <c r="AP936" s="385"/>
      <c r="AQ936" s="385"/>
      <c r="AR936" s="580"/>
      <c r="AS936" s="337"/>
      <c r="AT936" s="337"/>
      <c r="AU936" s="337"/>
      <c r="AV936" s="337"/>
      <c r="AW936" s="337"/>
      <c r="AX936" s="337"/>
      <c r="AY936" s="337"/>
      <c r="AZ936" s="337"/>
      <c r="BA936" s="337"/>
      <c r="BB936" s="337"/>
      <c r="BC936" s="337"/>
      <c r="BD936" s="337"/>
      <c r="BE936" s="337"/>
      <c r="BF936" s="337"/>
      <c r="BG936" s="337"/>
      <c r="BH936" s="337"/>
      <c r="BI936" s="337"/>
      <c r="BJ936" s="581"/>
    </row>
    <row r="937" spans="1:62" s="418" customFormat="1" ht="56.25" x14ac:dyDescent="0.2">
      <c r="A937" s="324"/>
      <c r="B937" s="324"/>
      <c r="C937" s="324"/>
      <c r="D937" s="324"/>
      <c r="E937" s="325"/>
      <c r="F937" s="325"/>
      <c r="G937" s="325"/>
      <c r="H937" s="325"/>
      <c r="I937" s="325"/>
      <c r="J937" s="325"/>
      <c r="K937" s="325"/>
      <c r="L937" s="325"/>
      <c r="M937" s="325"/>
      <c r="N937" s="325"/>
      <c r="O937" s="329"/>
      <c r="P937" s="420"/>
      <c r="Q937" s="420"/>
      <c r="R937" s="420"/>
      <c r="S937" s="420"/>
      <c r="T937" s="420"/>
      <c r="U937" s="420"/>
      <c r="V937" s="420"/>
      <c r="W937" s="420"/>
      <c r="X937" s="420"/>
      <c r="Y937" s="546"/>
      <c r="Z937" s="420"/>
      <c r="AA937" s="546"/>
      <c r="AB937" s="420"/>
      <c r="AC937" s="546"/>
      <c r="AD937" s="420">
        <v>1</v>
      </c>
      <c r="AE937" s="420">
        <v>165</v>
      </c>
      <c r="AF937" s="413" t="s">
        <v>55</v>
      </c>
      <c r="AG937" s="420" t="s">
        <v>35</v>
      </c>
      <c r="AH937" s="549">
        <v>64</v>
      </c>
      <c r="AI937" s="558"/>
      <c r="AJ937" s="549"/>
      <c r="AK937" s="559">
        <v>64</v>
      </c>
      <c r="AL937" s="420"/>
      <c r="AM937" s="420">
        <v>4</v>
      </c>
      <c r="AN937" s="413" t="s">
        <v>53</v>
      </c>
      <c r="AO937" s="560"/>
      <c r="AP937" s="385">
        <v>3</v>
      </c>
      <c r="AQ937" s="385">
        <v>2</v>
      </c>
      <c r="AR937" s="580"/>
      <c r="AS937" s="337"/>
      <c r="AT937" s="337"/>
      <c r="AU937" s="337"/>
      <c r="AV937" s="337"/>
      <c r="AW937" s="337"/>
      <c r="AX937" s="337"/>
      <c r="AY937" s="337"/>
      <c r="AZ937" s="337"/>
      <c r="BA937" s="337"/>
      <c r="BB937" s="337"/>
      <c r="BC937" s="337"/>
      <c r="BD937" s="337"/>
      <c r="BE937" s="337"/>
      <c r="BF937" s="337"/>
      <c r="BG937" s="337"/>
      <c r="BH937" s="337"/>
      <c r="BI937" s="337"/>
      <c r="BJ937" s="581"/>
    </row>
    <row r="938" spans="1:62" s="418" customFormat="1" ht="30.75" customHeight="1" x14ac:dyDescent="0.2">
      <c r="A938" s="324"/>
      <c r="B938" s="324"/>
      <c r="C938" s="324"/>
      <c r="D938" s="324"/>
      <c r="E938" s="325"/>
      <c r="F938" s="325"/>
      <c r="G938" s="325"/>
      <c r="H938" s="325"/>
      <c r="I938" s="325"/>
      <c r="J938" s="325"/>
      <c r="K938" s="325"/>
      <c r="L938" s="325"/>
      <c r="M938" s="325"/>
      <c r="N938" s="325"/>
      <c r="O938" s="329"/>
      <c r="P938" s="420">
        <v>104</v>
      </c>
      <c r="Q938" s="420" t="s">
        <v>32</v>
      </c>
      <c r="R938" s="420">
        <v>44045</v>
      </c>
      <c r="S938" s="420">
        <v>277</v>
      </c>
      <c r="T938" s="420">
        <v>3005</v>
      </c>
      <c r="U938" s="420" t="s">
        <v>135</v>
      </c>
      <c r="V938" s="420">
        <v>2</v>
      </c>
      <c r="W938" s="420">
        <v>0</v>
      </c>
      <c r="X938" s="420">
        <v>0</v>
      </c>
      <c r="Y938" s="546">
        <v>800</v>
      </c>
      <c r="Z938" s="420"/>
      <c r="AA938" s="546"/>
      <c r="AB938" s="420"/>
      <c r="AC938" s="546"/>
      <c r="AD938" s="420"/>
      <c r="AE938" s="420"/>
      <c r="AF938" s="420"/>
      <c r="AG938" s="420"/>
      <c r="AH938" s="549"/>
      <c r="AI938" s="558"/>
      <c r="AJ938" s="549"/>
      <c r="AK938" s="559"/>
      <c r="AL938" s="420"/>
      <c r="AM938" s="420"/>
      <c r="AN938" s="420"/>
      <c r="AO938" s="560"/>
      <c r="AP938" s="385"/>
      <c r="AQ938" s="385"/>
      <c r="AR938" s="580"/>
      <c r="AS938" s="337"/>
      <c r="AT938" s="337"/>
      <c r="AU938" s="337"/>
      <c r="AV938" s="337"/>
      <c r="AW938" s="337"/>
      <c r="AX938" s="337"/>
      <c r="AY938" s="337"/>
      <c r="AZ938" s="337"/>
      <c r="BA938" s="337"/>
      <c r="BB938" s="337"/>
      <c r="BC938" s="337"/>
      <c r="BD938" s="337"/>
      <c r="BE938" s="337"/>
      <c r="BF938" s="337"/>
      <c r="BG938" s="337"/>
      <c r="BH938" s="337"/>
      <c r="BI938" s="337"/>
      <c r="BJ938" s="581"/>
    </row>
    <row r="939" spans="1:62" s="337" customFormat="1" ht="30.75" customHeight="1" x14ac:dyDescent="0.2">
      <c r="A939" s="324"/>
      <c r="B939" s="324"/>
      <c r="C939" s="324"/>
      <c r="D939" s="324"/>
      <c r="E939" s="325"/>
      <c r="F939" s="325"/>
      <c r="G939" s="325"/>
      <c r="H939" s="325"/>
      <c r="I939" s="325"/>
      <c r="J939" s="325"/>
      <c r="K939" s="325"/>
      <c r="L939" s="325"/>
      <c r="M939" s="325"/>
      <c r="N939" s="325"/>
      <c r="O939" s="329"/>
      <c r="P939" s="420"/>
      <c r="Q939" s="420"/>
      <c r="R939" s="420"/>
      <c r="S939" s="420"/>
      <c r="T939" s="420"/>
      <c r="U939" s="420"/>
      <c r="V939" s="420"/>
      <c r="W939" s="420"/>
      <c r="X939" s="420"/>
      <c r="Y939" s="546"/>
      <c r="Z939" s="420"/>
      <c r="AA939" s="546"/>
      <c r="AB939" s="420"/>
      <c r="AC939" s="546"/>
      <c r="AD939" s="420"/>
      <c r="AE939" s="420"/>
      <c r="AF939" s="420"/>
      <c r="AG939" s="420"/>
      <c r="AH939" s="549"/>
      <c r="AI939" s="558"/>
      <c r="AJ939" s="549"/>
      <c r="AK939" s="559"/>
      <c r="AL939" s="420"/>
      <c r="AM939" s="420"/>
      <c r="AN939" s="420"/>
      <c r="AO939" s="442"/>
      <c r="AP939" s="560"/>
      <c r="AQ939" s="560"/>
    </row>
    <row r="940" spans="1:62" s="1" customFormat="1" ht="22.5" customHeight="1" x14ac:dyDescent="0.2">
      <c r="E940" s="304"/>
      <c r="F940" s="304"/>
      <c r="G940" s="304"/>
      <c r="H940" s="304"/>
      <c r="I940" s="304"/>
      <c r="J940" s="304"/>
      <c r="K940" s="304"/>
      <c r="L940" s="304"/>
      <c r="M940" s="304"/>
      <c r="N940" s="304"/>
      <c r="O940" s="306"/>
      <c r="P940" s="345" t="s">
        <v>460</v>
      </c>
      <c r="Q940" s="346"/>
      <c r="R940" s="346"/>
      <c r="S940" s="346"/>
      <c r="T940" s="346"/>
      <c r="U940" s="346"/>
      <c r="V940" s="1012" t="str">
        <f>B949</f>
        <v>นาง</v>
      </c>
      <c r="W940" s="1012"/>
      <c r="X940" s="1013" t="str">
        <f>C949</f>
        <v>สมจิตร</v>
      </c>
      <c r="Y940" s="1013"/>
      <c r="Z940" s="1013" t="str">
        <f>D949</f>
        <v>สุขตะคุ</v>
      </c>
      <c r="AA940" s="1013"/>
      <c r="AB940" s="1013"/>
      <c r="AC940" s="1014"/>
      <c r="AD940" s="345" t="s">
        <v>461</v>
      </c>
      <c r="AE940" s="730"/>
      <c r="AF940" s="346"/>
      <c r="AG940" s="745" t="str">
        <f>B949</f>
        <v>นาง</v>
      </c>
      <c r="AH940" s="731" t="str">
        <f>C949</f>
        <v>สมจิตร</v>
      </c>
      <c r="AI940" s="346"/>
      <c r="AJ940" s="346" t="str">
        <f>D949</f>
        <v>สุขตะคุ</v>
      </c>
      <c r="AK940" s="346"/>
      <c r="AL940" s="346"/>
      <c r="AM940" s="346"/>
      <c r="AN940" s="347"/>
      <c r="AO940" s="753"/>
    </row>
    <row r="941" spans="1:62" s="1" customFormat="1" ht="22.5" customHeight="1" x14ac:dyDescent="0.2">
      <c r="E941" s="304"/>
      <c r="F941" s="304"/>
      <c r="G941" s="304"/>
      <c r="H941" s="304"/>
      <c r="I941" s="304"/>
      <c r="J941" s="304"/>
      <c r="K941" s="304"/>
      <c r="L941" s="304"/>
      <c r="M941" s="304"/>
      <c r="N941" s="304"/>
      <c r="O941" s="306"/>
      <c r="P941" s="307" t="s">
        <v>462</v>
      </c>
      <c r="Q941" s="308"/>
      <c r="R941" s="308"/>
      <c r="S941" s="1007" t="str">
        <f>E949</f>
        <v xml:space="preserve">96 </v>
      </c>
      <c r="T941" s="1008"/>
      <c r="U941" s="310" t="str">
        <f>F949</f>
        <v>หมู่ที่</v>
      </c>
      <c r="V941" s="1009" t="str">
        <f>G949</f>
        <v>12</v>
      </c>
      <c r="W941" s="1009"/>
      <c r="X941" s="308"/>
      <c r="Y941" s="311"/>
      <c r="Z941" s="312" t="str">
        <f>H949</f>
        <v>ถนน</v>
      </c>
      <c r="AA941" s="313"/>
      <c r="AB941" s="308"/>
      <c r="AC941" s="309"/>
      <c r="AD941" s="307" t="s">
        <v>462</v>
      </c>
      <c r="AE941" s="728"/>
      <c r="AF941" s="728"/>
      <c r="AG941" s="314" t="str">
        <f>E949</f>
        <v xml:space="preserve">96 </v>
      </c>
      <c r="AH941" s="308"/>
      <c r="AI941" s="315" t="str">
        <f>F949</f>
        <v>หมู่ที่</v>
      </c>
      <c r="AJ941" s="727" t="str">
        <f>G949</f>
        <v>12</v>
      </c>
      <c r="AK941" s="308"/>
      <c r="AL941" s="315" t="str">
        <f>H949</f>
        <v>ถนน</v>
      </c>
      <c r="AM941" s="308"/>
      <c r="AN941" s="309"/>
      <c r="AO941" s="753"/>
    </row>
    <row r="942" spans="1:62" s="1" customFormat="1" ht="22.5" customHeight="1" x14ac:dyDescent="0.2">
      <c r="E942" s="304"/>
      <c r="F942" s="304"/>
      <c r="G942" s="304"/>
      <c r="H942" s="304"/>
      <c r="I942" s="304"/>
      <c r="J942" s="304"/>
      <c r="K942" s="304"/>
      <c r="L942" s="304"/>
      <c r="M942" s="304"/>
      <c r="N942" s="304"/>
      <c r="O942" s="306"/>
      <c r="P942" s="307" t="s">
        <v>463</v>
      </c>
      <c r="Q942" s="308"/>
      <c r="R942" s="308"/>
      <c r="S942" s="308"/>
      <c r="T942" s="308"/>
      <c r="U942" s="1009" t="str">
        <f>I949</f>
        <v>ตำบลตะขบ</v>
      </c>
      <c r="V942" s="993"/>
      <c r="W942" s="993"/>
      <c r="X942" s="993"/>
      <c r="Y942" s="312"/>
      <c r="Z942" s="315" t="str">
        <f>J949</f>
        <v>อำเภอปักธงชัย</v>
      </c>
      <c r="AA942" s="313"/>
      <c r="AB942" s="308"/>
      <c r="AC942" s="308"/>
      <c r="AD942" s="307" t="s">
        <v>463</v>
      </c>
      <c r="AE942" s="728"/>
      <c r="AF942" s="308"/>
      <c r="AG942" s="308"/>
      <c r="AH942" s="308"/>
      <c r="AI942" s="315" t="str">
        <f>I949</f>
        <v>ตำบลตะขบ</v>
      </c>
      <c r="AJ942" s="308"/>
      <c r="AK942" s="308"/>
      <c r="AL942" s="315" t="str">
        <f>J949</f>
        <v>อำเภอปักธงชัย</v>
      </c>
      <c r="AM942" s="308"/>
      <c r="AN942" s="309"/>
      <c r="AO942" s="753"/>
    </row>
    <row r="943" spans="1:62" s="1" customFormat="1" ht="22.5" customHeight="1" x14ac:dyDescent="0.2">
      <c r="E943" s="304"/>
      <c r="F943" s="304"/>
      <c r="G943" s="304"/>
      <c r="H943" s="304"/>
      <c r="I943" s="304"/>
      <c r="J943" s="304"/>
      <c r="K943" s="304"/>
      <c r="L943" s="304"/>
      <c r="M943" s="304"/>
      <c r="N943" s="304"/>
      <c r="O943" s="306"/>
      <c r="P943" s="316" t="str">
        <f>K949</f>
        <v>จังหวัดนครราชสีมา</v>
      </c>
      <c r="Q943" s="317"/>
      <c r="R943" s="317"/>
      <c r="S943" s="317"/>
      <c r="T943" s="317"/>
      <c r="U943" s="317" t="s">
        <v>464</v>
      </c>
      <c r="V943" s="317"/>
      <c r="W943" s="317"/>
      <c r="X943" s="317"/>
      <c r="Y943" s="318"/>
      <c r="Z943" s="317"/>
      <c r="AA943" s="319"/>
      <c r="AB943" s="317"/>
      <c r="AC943" s="317"/>
      <c r="AD943" s="316" t="str">
        <f>K949</f>
        <v>จังหวัดนครราชสีมา</v>
      </c>
      <c r="AE943" s="744"/>
      <c r="AF943" s="317"/>
      <c r="AG943" s="317"/>
      <c r="AH943" s="317"/>
      <c r="AI943" s="317" t="s">
        <v>464</v>
      </c>
      <c r="AJ943" s="317"/>
      <c r="AK943" s="317"/>
      <c r="AL943" s="317"/>
      <c r="AM943" s="317"/>
      <c r="AN943" s="320"/>
      <c r="AO943" s="753"/>
    </row>
    <row r="944" spans="1:62" s="323" customFormat="1" ht="22.5" customHeight="1" x14ac:dyDescent="0.2">
      <c r="A944" s="753"/>
      <c r="B944" s="753"/>
      <c r="C944" s="753"/>
      <c r="D944" s="753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306"/>
      <c r="P944" s="1004" t="s">
        <v>5</v>
      </c>
      <c r="Q944" s="1005"/>
      <c r="R944" s="1005"/>
      <c r="S944" s="1005"/>
      <c r="T944" s="1005"/>
      <c r="U944" s="1005"/>
      <c r="V944" s="1005"/>
      <c r="W944" s="1005"/>
      <c r="X944" s="1005"/>
      <c r="Y944" s="1005"/>
      <c r="Z944" s="1005"/>
      <c r="AA944" s="1005"/>
      <c r="AB944" s="1005"/>
      <c r="AC944" s="1006"/>
      <c r="AD944" s="1004" t="s">
        <v>6</v>
      </c>
      <c r="AE944" s="1005"/>
      <c r="AF944" s="1005"/>
      <c r="AG944" s="1005"/>
      <c r="AH944" s="1005"/>
      <c r="AI944" s="1005"/>
      <c r="AJ944" s="1005"/>
      <c r="AK944" s="1005"/>
      <c r="AL944" s="1005"/>
      <c r="AM944" s="1005"/>
      <c r="AN944" s="1006"/>
      <c r="AO944" s="429"/>
    </row>
    <row r="945" spans="1:43" s="323" customFormat="1" ht="24.75" customHeight="1" x14ac:dyDescent="0.2">
      <c r="A945" s="753"/>
      <c r="B945" s="753"/>
      <c r="C945" s="753"/>
      <c r="D945" s="753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306"/>
      <c r="P945" s="995" t="s">
        <v>7</v>
      </c>
      <c r="Q945" s="995" t="s">
        <v>8</v>
      </c>
      <c r="R945" s="995" t="s">
        <v>9</v>
      </c>
      <c r="S945" s="1010" t="s">
        <v>10</v>
      </c>
      <c r="T945" s="1011"/>
      <c r="U945" s="995" t="s">
        <v>11</v>
      </c>
      <c r="V945" s="1004" t="s">
        <v>12</v>
      </c>
      <c r="W945" s="1005"/>
      <c r="X945" s="1006"/>
      <c r="Y945" s="1004" t="s">
        <v>13</v>
      </c>
      <c r="Z945" s="1005"/>
      <c r="AA945" s="1005"/>
      <c r="AB945" s="1005"/>
      <c r="AC945" s="1006"/>
      <c r="AD945" s="995" t="s">
        <v>7</v>
      </c>
      <c r="AE945" s="995" t="s">
        <v>14</v>
      </c>
      <c r="AF945" s="995" t="s">
        <v>15</v>
      </c>
      <c r="AG945" s="995" t="s">
        <v>16</v>
      </c>
      <c r="AH945" s="1021" t="s">
        <v>17</v>
      </c>
      <c r="AI945" s="1004" t="s">
        <v>18</v>
      </c>
      <c r="AJ945" s="1005"/>
      <c r="AK945" s="1005"/>
      <c r="AL945" s="1006"/>
      <c r="AM945" s="995" t="s">
        <v>19</v>
      </c>
      <c r="AN945" s="995" t="s">
        <v>20</v>
      </c>
      <c r="AO945" s="429"/>
      <c r="AP945" s="1027" t="s">
        <v>19</v>
      </c>
      <c r="AQ945" s="1027" t="s">
        <v>19</v>
      </c>
    </row>
    <row r="946" spans="1:43" s="323" customFormat="1" ht="24.75" customHeight="1" x14ac:dyDescent="0.2">
      <c r="A946" s="753"/>
      <c r="B946" s="753"/>
      <c r="C946" s="753"/>
      <c r="D946" s="753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306"/>
      <c r="P946" s="996"/>
      <c r="Q946" s="996"/>
      <c r="R946" s="996"/>
      <c r="S946" s="995" t="s">
        <v>21</v>
      </c>
      <c r="T946" s="995" t="s">
        <v>22</v>
      </c>
      <c r="U946" s="996"/>
      <c r="V946" s="1015" t="s">
        <v>23</v>
      </c>
      <c r="W946" s="1015" t="s">
        <v>24</v>
      </c>
      <c r="X946" s="1015" t="s">
        <v>25</v>
      </c>
      <c r="Y946" s="1018" t="s">
        <v>26</v>
      </c>
      <c r="Z946" s="995" t="s">
        <v>27</v>
      </c>
      <c r="AA946" s="995" t="s">
        <v>28</v>
      </c>
      <c r="AB946" s="995" t="s">
        <v>29</v>
      </c>
      <c r="AC946" s="995" t="s">
        <v>30</v>
      </c>
      <c r="AD946" s="996"/>
      <c r="AE946" s="996"/>
      <c r="AF946" s="996"/>
      <c r="AG946" s="996"/>
      <c r="AH946" s="1022"/>
      <c r="AI946" s="995" t="s">
        <v>31</v>
      </c>
      <c r="AJ946" s="998" t="s">
        <v>27</v>
      </c>
      <c r="AK946" s="1001" t="s">
        <v>28</v>
      </c>
      <c r="AL946" s="995" t="s">
        <v>29</v>
      </c>
      <c r="AM946" s="996"/>
      <c r="AN946" s="996"/>
      <c r="AO946" s="429"/>
      <c r="AP946" s="1028"/>
      <c r="AQ946" s="1028"/>
    </row>
    <row r="947" spans="1:43" s="323" customFormat="1" ht="48.75" customHeight="1" x14ac:dyDescent="0.2">
      <c r="A947" s="753"/>
      <c r="B947" s="753"/>
      <c r="C947" s="753"/>
      <c r="D947" s="753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306"/>
      <c r="P947" s="996"/>
      <c r="Q947" s="996"/>
      <c r="R947" s="996"/>
      <c r="S947" s="996"/>
      <c r="T947" s="996"/>
      <c r="U947" s="996"/>
      <c r="V947" s="1016"/>
      <c r="W947" s="1016"/>
      <c r="X947" s="1016"/>
      <c r="Y947" s="1019"/>
      <c r="Z947" s="996"/>
      <c r="AA947" s="996"/>
      <c r="AB947" s="996"/>
      <c r="AC947" s="996"/>
      <c r="AD947" s="996"/>
      <c r="AE947" s="996"/>
      <c r="AF947" s="996"/>
      <c r="AG947" s="996"/>
      <c r="AH947" s="1022"/>
      <c r="AI947" s="996"/>
      <c r="AJ947" s="999"/>
      <c r="AK947" s="1002"/>
      <c r="AL947" s="996"/>
      <c r="AM947" s="996"/>
      <c r="AN947" s="996"/>
      <c r="AO947" s="430"/>
      <c r="AP947" s="1028"/>
      <c r="AQ947" s="1028"/>
    </row>
    <row r="948" spans="1:43" s="323" customFormat="1" ht="37.5" customHeight="1" x14ac:dyDescent="0.2">
      <c r="A948" s="753" t="s">
        <v>465</v>
      </c>
      <c r="B948" s="306" t="s">
        <v>466</v>
      </c>
      <c r="C948" s="749" t="s">
        <v>467</v>
      </c>
      <c r="D948" s="749" t="s">
        <v>468</v>
      </c>
      <c r="E948" s="749" t="s">
        <v>469</v>
      </c>
      <c r="F948" s="749"/>
      <c r="G948" s="749" t="s">
        <v>470</v>
      </c>
      <c r="H948" s="749" t="s">
        <v>471</v>
      </c>
      <c r="I948" s="749" t="s">
        <v>472</v>
      </c>
      <c r="J948" s="749" t="s">
        <v>473</v>
      </c>
      <c r="K948" s="749" t="s">
        <v>474</v>
      </c>
      <c r="L948" s="749" t="s">
        <v>475</v>
      </c>
      <c r="M948" s="9" t="s">
        <v>476</v>
      </c>
      <c r="N948" s="9" t="s">
        <v>477</v>
      </c>
      <c r="O948" s="306" t="s">
        <v>478</v>
      </c>
      <c r="P948" s="997"/>
      <c r="Q948" s="997"/>
      <c r="R948" s="997"/>
      <c r="S948" s="997"/>
      <c r="T948" s="997"/>
      <c r="U948" s="997"/>
      <c r="V948" s="1017"/>
      <c r="W948" s="1017"/>
      <c r="X948" s="1017"/>
      <c r="Y948" s="1020"/>
      <c r="Z948" s="997"/>
      <c r="AA948" s="997"/>
      <c r="AB948" s="997"/>
      <c r="AC948" s="997"/>
      <c r="AD948" s="997"/>
      <c r="AE948" s="997"/>
      <c r="AF948" s="997"/>
      <c r="AG948" s="997"/>
      <c r="AH948" s="1023"/>
      <c r="AI948" s="997"/>
      <c r="AJ948" s="1000"/>
      <c r="AK948" s="1003"/>
      <c r="AL948" s="997"/>
      <c r="AM948" s="997"/>
      <c r="AN948" s="997"/>
      <c r="AO948" s="430"/>
      <c r="AP948" s="1029"/>
      <c r="AQ948" s="1029"/>
    </row>
    <row r="949" spans="1:43" s="337" customFormat="1" ht="24" x14ac:dyDescent="0.2">
      <c r="A949" s="324"/>
      <c r="B949" s="324" t="s">
        <v>487</v>
      </c>
      <c r="C949" s="324" t="s">
        <v>698</v>
      </c>
      <c r="D949" s="324" t="s">
        <v>699</v>
      </c>
      <c r="E949" s="325" t="s">
        <v>700</v>
      </c>
      <c r="F949" s="325" t="s">
        <v>482</v>
      </c>
      <c r="G949" s="325" t="s">
        <v>693</v>
      </c>
      <c r="H949" s="325" t="s">
        <v>471</v>
      </c>
      <c r="I949" s="305" t="s">
        <v>483</v>
      </c>
      <c r="J949" s="305" t="s">
        <v>484</v>
      </c>
      <c r="K949" s="305" t="s">
        <v>485</v>
      </c>
      <c r="L949" s="305">
        <v>30150</v>
      </c>
      <c r="M949" s="325"/>
      <c r="N949" s="325"/>
      <c r="O949" s="329"/>
      <c r="P949" s="420">
        <v>105</v>
      </c>
      <c r="Q949" s="420" t="s">
        <v>32</v>
      </c>
      <c r="R949" s="420">
        <v>51793</v>
      </c>
      <c r="S949" s="420">
        <v>377</v>
      </c>
      <c r="T949" s="420">
        <v>3464</v>
      </c>
      <c r="U949" s="420" t="s">
        <v>135</v>
      </c>
      <c r="V949" s="420">
        <v>0</v>
      </c>
      <c r="W949" s="420">
        <v>1</v>
      </c>
      <c r="X949" s="420">
        <v>88</v>
      </c>
      <c r="Y949" s="546">
        <v>180.5</v>
      </c>
      <c r="Z949" s="420"/>
      <c r="AA949" s="546">
        <v>7.5</v>
      </c>
      <c r="AB949" s="420"/>
      <c r="AC949" s="546"/>
      <c r="AD949" s="420"/>
      <c r="AE949" s="420"/>
      <c r="AF949" s="420"/>
      <c r="AG949" s="420"/>
      <c r="AH949" s="549"/>
      <c r="AI949" s="558"/>
      <c r="AJ949" s="549"/>
      <c r="AK949" s="559"/>
      <c r="AL949" s="420"/>
      <c r="AM949" s="420"/>
      <c r="AN949" s="420"/>
      <c r="AO949" s="442"/>
      <c r="AP949" s="385"/>
      <c r="AQ949" s="385"/>
    </row>
    <row r="950" spans="1:43" s="337" customFormat="1" ht="56.25" x14ac:dyDescent="0.2">
      <c r="A950" s="324"/>
      <c r="B950" s="324"/>
      <c r="C950" s="324"/>
      <c r="D950" s="324"/>
      <c r="E950" s="325"/>
      <c r="F950" s="325"/>
      <c r="G950" s="325"/>
      <c r="H950" s="325"/>
      <c r="I950" s="325"/>
      <c r="J950" s="325"/>
      <c r="K950" s="325"/>
      <c r="L950" s="325"/>
      <c r="M950" s="325"/>
      <c r="N950" s="325"/>
      <c r="O950" s="329"/>
      <c r="P950" s="420"/>
      <c r="Q950" s="420"/>
      <c r="R950" s="420"/>
      <c r="S950" s="420"/>
      <c r="T950" s="420"/>
      <c r="U950" s="420"/>
      <c r="V950" s="420"/>
      <c r="W950" s="420"/>
      <c r="X950" s="420"/>
      <c r="Y950" s="546"/>
      <c r="Z950" s="420"/>
      <c r="AA950" s="546"/>
      <c r="AB950" s="420"/>
      <c r="AC950" s="546"/>
      <c r="AD950" s="420">
        <v>1</v>
      </c>
      <c r="AE950" s="420">
        <v>96</v>
      </c>
      <c r="AF950" s="413" t="s">
        <v>55</v>
      </c>
      <c r="AG950" s="420" t="s">
        <v>35</v>
      </c>
      <c r="AH950" s="549">
        <v>30</v>
      </c>
      <c r="AI950" s="558"/>
      <c r="AJ950" s="549"/>
      <c r="AK950" s="559">
        <v>30</v>
      </c>
      <c r="AL950" s="420"/>
      <c r="AM950" s="420">
        <v>16</v>
      </c>
      <c r="AN950" s="413" t="s">
        <v>53</v>
      </c>
      <c r="AO950" s="442"/>
      <c r="AP950" s="385">
        <v>15</v>
      </c>
      <c r="AQ950" s="385">
        <v>14</v>
      </c>
    </row>
    <row r="951" spans="1:43" s="337" customFormat="1" ht="24" x14ac:dyDescent="0.2">
      <c r="A951" s="324"/>
      <c r="B951" s="324"/>
      <c r="C951" s="324"/>
      <c r="D951" s="324"/>
      <c r="E951" s="325"/>
      <c r="F951" s="325"/>
      <c r="G951" s="325"/>
      <c r="H951" s="325"/>
      <c r="I951" s="325"/>
      <c r="J951" s="325"/>
      <c r="K951" s="325"/>
      <c r="L951" s="325"/>
      <c r="M951" s="325"/>
      <c r="N951" s="325"/>
      <c r="O951" s="329"/>
      <c r="P951" s="420"/>
      <c r="Q951" s="420"/>
      <c r="R951" s="420"/>
      <c r="S951" s="420"/>
      <c r="T951" s="420"/>
      <c r="U951" s="420"/>
      <c r="V951" s="420"/>
      <c r="W951" s="420"/>
      <c r="X951" s="420"/>
      <c r="Y951" s="546"/>
      <c r="Z951" s="420"/>
      <c r="AA951" s="546"/>
      <c r="AB951" s="420"/>
      <c r="AC951" s="546"/>
      <c r="AD951" s="420"/>
      <c r="AE951" s="420"/>
      <c r="AF951" s="420"/>
      <c r="AG951" s="420"/>
      <c r="AH951" s="549"/>
      <c r="AI951" s="558"/>
      <c r="AJ951" s="549"/>
      <c r="AK951" s="559"/>
      <c r="AL951" s="420"/>
      <c r="AM951" s="420"/>
      <c r="AN951" s="420"/>
      <c r="AO951" s="442"/>
      <c r="AP951" s="560"/>
      <c r="AQ951" s="560"/>
    </row>
    <row r="952" spans="1:43" s="1" customFormat="1" ht="22.5" customHeight="1" x14ac:dyDescent="0.2">
      <c r="E952" s="304"/>
      <c r="F952" s="304"/>
      <c r="G952" s="304"/>
      <c r="H952" s="304"/>
      <c r="I952" s="304"/>
      <c r="J952" s="304"/>
      <c r="K952" s="304"/>
      <c r="L952" s="304"/>
      <c r="M952" s="304"/>
      <c r="N952" s="304"/>
      <c r="O952" s="306"/>
      <c r="P952" s="345" t="s">
        <v>460</v>
      </c>
      <c r="Q952" s="346"/>
      <c r="R952" s="346"/>
      <c r="S952" s="346"/>
      <c r="T952" s="346"/>
      <c r="U952" s="346"/>
      <c r="V952" s="1012" t="str">
        <f>B961</f>
        <v>นาง</v>
      </c>
      <c r="W952" s="1012"/>
      <c r="X952" s="1013" t="str">
        <f>C961</f>
        <v>เจือ</v>
      </c>
      <c r="Y952" s="1013"/>
      <c r="Z952" s="1013" t="str">
        <f>D961</f>
        <v>คดสระน้อย</v>
      </c>
      <c r="AA952" s="1013"/>
      <c r="AB952" s="1013"/>
      <c r="AC952" s="1014"/>
      <c r="AD952" s="345" t="s">
        <v>461</v>
      </c>
      <c r="AE952" s="730"/>
      <c r="AF952" s="346"/>
      <c r="AG952" s="745" t="str">
        <f>B961</f>
        <v>นาง</v>
      </c>
      <c r="AH952" s="731" t="str">
        <f>C961</f>
        <v>เจือ</v>
      </c>
      <c r="AI952" s="346"/>
      <c r="AJ952" s="346" t="str">
        <f>D961</f>
        <v>คดสระน้อย</v>
      </c>
      <c r="AK952" s="346"/>
      <c r="AL952" s="346"/>
      <c r="AM952" s="346"/>
      <c r="AN952" s="347"/>
      <c r="AO952" s="753"/>
    </row>
    <row r="953" spans="1:43" s="1" customFormat="1" ht="22.5" customHeight="1" x14ac:dyDescent="0.2">
      <c r="E953" s="304"/>
      <c r="F953" s="304"/>
      <c r="G953" s="304"/>
      <c r="H953" s="304"/>
      <c r="I953" s="304"/>
      <c r="J953" s="304"/>
      <c r="K953" s="304"/>
      <c r="L953" s="304"/>
      <c r="M953" s="304"/>
      <c r="N953" s="304"/>
      <c r="O953" s="306"/>
      <c r="P953" s="307" t="s">
        <v>462</v>
      </c>
      <c r="Q953" s="308"/>
      <c r="R953" s="308"/>
      <c r="S953" s="1007" t="str">
        <f>E961</f>
        <v xml:space="preserve">38 </v>
      </c>
      <c r="T953" s="1008"/>
      <c r="U953" s="310" t="str">
        <f>F961</f>
        <v>หมู่ที่</v>
      </c>
      <c r="V953" s="1009" t="str">
        <f>G961</f>
        <v>12</v>
      </c>
      <c r="W953" s="1009"/>
      <c r="X953" s="308"/>
      <c r="Y953" s="311"/>
      <c r="Z953" s="312" t="str">
        <f>H961</f>
        <v>ถนน</v>
      </c>
      <c r="AA953" s="313"/>
      <c r="AB953" s="308"/>
      <c r="AC953" s="309"/>
      <c r="AD953" s="307" t="s">
        <v>462</v>
      </c>
      <c r="AE953" s="728"/>
      <c r="AF953" s="728"/>
      <c r="AG953" s="314" t="str">
        <f>E961</f>
        <v xml:space="preserve">38 </v>
      </c>
      <c r="AH953" s="308"/>
      <c r="AI953" s="315" t="str">
        <f>F961</f>
        <v>หมู่ที่</v>
      </c>
      <c r="AJ953" s="727" t="str">
        <f>G961</f>
        <v>12</v>
      </c>
      <c r="AK953" s="308"/>
      <c r="AL953" s="315" t="str">
        <f>H961</f>
        <v>ถนน</v>
      </c>
      <c r="AM953" s="308"/>
      <c r="AN953" s="309"/>
      <c r="AO953" s="753"/>
    </row>
    <row r="954" spans="1:43" s="1" customFormat="1" ht="22.5" customHeight="1" x14ac:dyDescent="0.2">
      <c r="E954" s="304"/>
      <c r="F954" s="304"/>
      <c r="G954" s="304"/>
      <c r="H954" s="304"/>
      <c r="I954" s="304"/>
      <c r="J954" s="304"/>
      <c r="K954" s="304"/>
      <c r="L954" s="304"/>
      <c r="M954" s="304"/>
      <c r="N954" s="304"/>
      <c r="O954" s="306"/>
      <c r="P954" s="307" t="s">
        <v>463</v>
      </c>
      <c r="Q954" s="308"/>
      <c r="R954" s="308"/>
      <c r="S954" s="308"/>
      <c r="T954" s="308"/>
      <c r="U954" s="1009" t="str">
        <f>I961</f>
        <v>ตำบลตะขบ</v>
      </c>
      <c r="V954" s="993"/>
      <c r="W954" s="993"/>
      <c r="X954" s="993"/>
      <c r="Y954" s="312"/>
      <c r="Z954" s="315" t="str">
        <f>J961</f>
        <v>อำเภอปักธงชัย</v>
      </c>
      <c r="AA954" s="313"/>
      <c r="AB954" s="308"/>
      <c r="AC954" s="308"/>
      <c r="AD954" s="307" t="s">
        <v>463</v>
      </c>
      <c r="AE954" s="728"/>
      <c r="AF954" s="308"/>
      <c r="AG954" s="308"/>
      <c r="AH954" s="308"/>
      <c r="AI954" s="315" t="str">
        <f>I961</f>
        <v>ตำบลตะขบ</v>
      </c>
      <c r="AJ954" s="308"/>
      <c r="AK954" s="308"/>
      <c r="AL954" s="315" t="str">
        <f>J961</f>
        <v>อำเภอปักธงชัย</v>
      </c>
      <c r="AM954" s="308"/>
      <c r="AN954" s="309"/>
      <c r="AO954" s="753"/>
    </row>
    <row r="955" spans="1:43" s="1" customFormat="1" ht="22.5" customHeight="1" x14ac:dyDescent="0.2">
      <c r="E955" s="304"/>
      <c r="F955" s="304"/>
      <c r="G955" s="304"/>
      <c r="H955" s="304"/>
      <c r="I955" s="304"/>
      <c r="J955" s="304"/>
      <c r="K955" s="304"/>
      <c r="L955" s="304"/>
      <c r="M955" s="304"/>
      <c r="N955" s="304"/>
      <c r="O955" s="306"/>
      <c r="P955" s="316" t="str">
        <f>K961</f>
        <v>จังหวัดนครราชสีมา</v>
      </c>
      <c r="Q955" s="317"/>
      <c r="R955" s="317"/>
      <c r="S955" s="317"/>
      <c r="T955" s="317"/>
      <c r="U955" s="317" t="s">
        <v>464</v>
      </c>
      <c r="V955" s="317"/>
      <c r="W955" s="317"/>
      <c r="X955" s="317"/>
      <c r="Y955" s="318"/>
      <c r="Z955" s="317"/>
      <c r="AA955" s="319"/>
      <c r="AB955" s="317"/>
      <c r="AC955" s="317"/>
      <c r="AD955" s="316" t="str">
        <f>K961</f>
        <v>จังหวัดนครราชสีมา</v>
      </c>
      <c r="AE955" s="744"/>
      <c r="AF955" s="317"/>
      <c r="AG955" s="317"/>
      <c r="AH955" s="317"/>
      <c r="AI955" s="317" t="s">
        <v>464</v>
      </c>
      <c r="AJ955" s="317"/>
      <c r="AK955" s="317"/>
      <c r="AL955" s="317"/>
      <c r="AM955" s="317"/>
      <c r="AN955" s="320"/>
      <c r="AO955" s="753"/>
    </row>
    <row r="956" spans="1:43" s="323" customFormat="1" ht="22.5" customHeight="1" x14ac:dyDescent="0.2">
      <c r="A956" s="753"/>
      <c r="B956" s="753"/>
      <c r="C956" s="753"/>
      <c r="D956" s="753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306"/>
      <c r="P956" s="1004" t="s">
        <v>5</v>
      </c>
      <c r="Q956" s="1005"/>
      <c r="R956" s="1005"/>
      <c r="S956" s="1005"/>
      <c r="T956" s="1005"/>
      <c r="U956" s="1005"/>
      <c r="V956" s="1005"/>
      <c r="W956" s="1005"/>
      <c r="X956" s="1005"/>
      <c r="Y956" s="1005"/>
      <c r="Z956" s="1005"/>
      <c r="AA956" s="1005"/>
      <c r="AB956" s="1005"/>
      <c r="AC956" s="1006"/>
      <c r="AD956" s="1004" t="s">
        <v>6</v>
      </c>
      <c r="AE956" s="1005"/>
      <c r="AF956" s="1005"/>
      <c r="AG956" s="1005"/>
      <c r="AH956" s="1005"/>
      <c r="AI956" s="1005"/>
      <c r="AJ956" s="1005"/>
      <c r="AK956" s="1005"/>
      <c r="AL956" s="1005"/>
      <c r="AM956" s="1005"/>
      <c r="AN956" s="1006"/>
      <c r="AO956" s="429"/>
    </row>
    <row r="957" spans="1:43" s="323" customFormat="1" ht="24.75" customHeight="1" x14ac:dyDescent="0.2">
      <c r="A957" s="753"/>
      <c r="B957" s="753"/>
      <c r="C957" s="753"/>
      <c r="D957" s="753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306"/>
      <c r="P957" s="995" t="s">
        <v>7</v>
      </c>
      <c r="Q957" s="995" t="s">
        <v>8</v>
      </c>
      <c r="R957" s="995" t="s">
        <v>9</v>
      </c>
      <c r="S957" s="1010" t="s">
        <v>10</v>
      </c>
      <c r="T957" s="1011"/>
      <c r="U957" s="995" t="s">
        <v>11</v>
      </c>
      <c r="V957" s="1004" t="s">
        <v>12</v>
      </c>
      <c r="W957" s="1005"/>
      <c r="X957" s="1006"/>
      <c r="Y957" s="1004" t="s">
        <v>13</v>
      </c>
      <c r="Z957" s="1005"/>
      <c r="AA957" s="1005"/>
      <c r="AB957" s="1005"/>
      <c r="AC957" s="1006"/>
      <c r="AD957" s="995" t="s">
        <v>7</v>
      </c>
      <c r="AE957" s="995" t="s">
        <v>14</v>
      </c>
      <c r="AF957" s="995" t="s">
        <v>15</v>
      </c>
      <c r="AG957" s="995" t="s">
        <v>16</v>
      </c>
      <c r="AH957" s="1021" t="s">
        <v>17</v>
      </c>
      <c r="AI957" s="1004" t="s">
        <v>18</v>
      </c>
      <c r="AJ957" s="1005"/>
      <c r="AK957" s="1005"/>
      <c r="AL957" s="1006"/>
      <c r="AM957" s="995" t="s">
        <v>19</v>
      </c>
      <c r="AN957" s="995" t="s">
        <v>20</v>
      </c>
      <c r="AO957" s="429"/>
      <c r="AP957" s="1027" t="s">
        <v>19</v>
      </c>
      <c r="AQ957" s="1027" t="s">
        <v>19</v>
      </c>
    </row>
    <row r="958" spans="1:43" s="323" customFormat="1" ht="24.75" customHeight="1" x14ac:dyDescent="0.2">
      <c r="A958" s="753"/>
      <c r="B958" s="753"/>
      <c r="C958" s="753"/>
      <c r="D958" s="753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306"/>
      <c r="P958" s="996"/>
      <c r="Q958" s="996"/>
      <c r="R958" s="996"/>
      <c r="S958" s="995" t="s">
        <v>21</v>
      </c>
      <c r="T958" s="995" t="s">
        <v>22</v>
      </c>
      <c r="U958" s="996"/>
      <c r="V958" s="1015" t="s">
        <v>23</v>
      </c>
      <c r="W958" s="1015" t="s">
        <v>24</v>
      </c>
      <c r="X958" s="1015" t="s">
        <v>25</v>
      </c>
      <c r="Y958" s="1018" t="s">
        <v>26</v>
      </c>
      <c r="Z958" s="995" t="s">
        <v>27</v>
      </c>
      <c r="AA958" s="995" t="s">
        <v>28</v>
      </c>
      <c r="AB958" s="995" t="s">
        <v>29</v>
      </c>
      <c r="AC958" s="995" t="s">
        <v>30</v>
      </c>
      <c r="AD958" s="996"/>
      <c r="AE958" s="996"/>
      <c r="AF958" s="996"/>
      <c r="AG958" s="996"/>
      <c r="AH958" s="1022"/>
      <c r="AI958" s="995" t="s">
        <v>31</v>
      </c>
      <c r="AJ958" s="998" t="s">
        <v>27</v>
      </c>
      <c r="AK958" s="1001" t="s">
        <v>28</v>
      </c>
      <c r="AL958" s="995" t="s">
        <v>29</v>
      </c>
      <c r="AM958" s="996"/>
      <c r="AN958" s="996"/>
      <c r="AO958" s="429"/>
      <c r="AP958" s="1028"/>
      <c r="AQ958" s="1028"/>
    </row>
    <row r="959" spans="1:43" s="323" customFormat="1" ht="48.75" customHeight="1" x14ac:dyDescent="0.2">
      <c r="A959" s="753"/>
      <c r="B959" s="753"/>
      <c r="C959" s="753"/>
      <c r="D959" s="753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306"/>
      <c r="P959" s="996"/>
      <c r="Q959" s="996"/>
      <c r="R959" s="996"/>
      <c r="S959" s="996"/>
      <c r="T959" s="996"/>
      <c r="U959" s="996"/>
      <c r="V959" s="1016"/>
      <c r="W959" s="1016"/>
      <c r="X959" s="1016"/>
      <c r="Y959" s="1019"/>
      <c r="Z959" s="996"/>
      <c r="AA959" s="996"/>
      <c r="AB959" s="996"/>
      <c r="AC959" s="996"/>
      <c r="AD959" s="996"/>
      <c r="AE959" s="996"/>
      <c r="AF959" s="996"/>
      <c r="AG959" s="996"/>
      <c r="AH959" s="1022"/>
      <c r="AI959" s="996"/>
      <c r="AJ959" s="999"/>
      <c r="AK959" s="1002"/>
      <c r="AL959" s="996"/>
      <c r="AM959" s="996"/>
      <c r="AN959" s="996"/>
      <c r="AO959" s="430"/>
      <c r="AP959" s="1028"/>
      <c r="AQ959" s="1028"/>
    </row>
    <row r="960" spans="1:43" s="323" customFormat="1" ht="39" customHeight="1" x14ac:dyDescent="0.2">
      <c r="A960" s="753" t="s">
        <v>465</v>
      </c>
      <c r="B960" s="306" t="s">
        <v>466</v>
      </c>
      <c r="C960" s="749" t="s">
        <v>467</v>
      </c>
      <c r="D960" s="749" t="s">
        <v>468</v>
      </c>
      <c r="E960" s="749" t="s">
        <v>469</v>
      </c>
      <c r="F960" s="749"/>
      <c r="G960" s="749" t="s">
        <v>470</v>
      </c>
      <c r="H960" s="749" t="s">
        <v>471</v>
      </c>
      <c r="I960" s="749" t="s">
        <v>472</v>
      </c>
      <c r="J960" s="749" t="s">
        <v>473</v>
      </c>
      <c r="K960" s="749" t="s">
        <v>474</v>
      </c>
      <c r="L960" s="749" t="s">
        <v>475</v>
      </c>
      <c r="M960" s="9" t="s">
        <v>476</v>
      </c>
      <c r="N960" s="9" t="s">
        <v>477</v>
      </c>
      <c r="O960" s="306" t="s">
        <v>478</v>
      </c>
      <c r="P960" s="997"/>
      <c r="Q960" s="997"/>
      <c r="R960" s="997"/>
      <c r="S960" s="997"/>
      <c r="T960" s="997"/>
      <c r="U960" s="997"/>
      <c r="V960" s="1017"/>
      <c r="W960" s="1017"/>
      <c r="X960" s="1017"/>
      <c r="Y960" s="1020"/>
      <c r="Z960" s="997"/>
      <c r="AA960" s="997"/>
      <c r="AB960" s="997"/>
      <c r="AC960" s="997"/>
      <c r="AD960" s="997"/>
      <c r="AE960" s="997"/>
      <c r="AF960" s="997"/>
      <c r="AG960" s="997"/>
      <c r="AH960" s="1023"/>
      <c r="AI960" s="997"/>
      <c r="AJ960" s="1000"/>
      <c r="AK960" s="1003"/>
      <c r="AL960" s="997"/>
      <c r="AM960" s="997"/>
      <c r="AN960" s="997"/>
      <c r="AO960" s="430"/>
      <c r="AP960" s="1029"/>
      <c r="AQ960" s="1029"/>
    </row>
    <row r="961" spans="1:62" s="418" customFormat="1" ht="24" customHeight="1" x14ac:dyDescent="0.2">
      <c r="A961" s="324"/>
      <c r="B961" s="324" t="s">
        <v>487</v>
      </c>
      <c r="C961" s="324" t="s">
        <v>701</v>
      </c>
      <c r="D961" s="324" t="s">
        <v>702</v>
      </c>
      <c r="E961" s="325" t="s">
        <v>703</v>
      </c>
      <c r="F961" s="325" t="s">
        <v>482</v>
      </c>
      <c r="G961" s="325" t="s">
        <v>693</v>
      </c>
      <c r="H961" s="325" t="s">
        <v>471</v>
      </c>
      <c r="I961" s="305" t="s">
        <v>483</v>
      </c>
      <c r="J961" s="305" t="s">
        <v>484</v>
      </c>
      <c r="K961" s="305" t="s">
        <v>485</v>
      </c>
      <c r="L961" s="305">
        <v>30150</v>
      </c>
      <c r="M961" s="325"/>
      <c r="N961" s="325"/>
      <c r="O961" s="329"/>
      <c r="P961" s="420">
        <v>106</v>
      </c>
      <c r="Q961" s="420" t="s">
        <v>32</v>
      </c>
      <c r="R961" s="420">
        <v>51841</v>
      </c>
      <c r="S961" s="420">
        <v>351</v>
      </c>
      <c r="T961" s="420">
        <v>3512</v>
      </c>
      <c r="U961" s="420" t="s">
        <v>135</v>
      </c>
      <c r="V961" s="420">
        <v>1</v>
      </c>
      <c r="W961" s="420">
        <v>0</v>
      </c>
      <c r="X961" s="420">
        <v>76</v>
      </c>
      <c r="Y961" s="546">
        <v>463.25</v>
      </c>
      <c r="Z961" s="420"/>
      <c r="AA961" s="546">
        <v>12.75</v>
      </c>
      <c r="AB961" s="420"/>
      <c r="AC961" s="546"/>
      <c r="AD961" s="420"/>
      <c r="AE961" s="420"/>
      <c r="AF961" s="420"/>
      <c r="AG961" s="420"/>
      <c r="AH961" s="549"/>
      <c r="AI961" s="558"/>
      <c r="AJ961" s="549"/>
      <c r="AK961" s="558"/>
      <c r="AL961" s="420"/>
      <c r="AM961" s="420"/>
      <c r="AN961" s="420"/>
      <c r="AO961" s="560"/>
      <c r="AP961" s="385"/>
      <c r="AQ961" s="385"/>
      <c r="AR961" s="580"/>
      <c r="AS961" s="337"/>
      <c r="AT961" s="337"/>
      <c r="AU961" s="337"/>
      <c r="AV961" s="337"/>
      <c r="AW961" s="337"/>
      <c r="AX961" s="337"/>
      <c r="AY961" s="337"/>
      <c r="AZ961" s="337"/>
      <c r="BA961" s="337"/>
      <c r="BB961" s="337"/>
      <c r="BC961" s="337"/>
      <c r="BD961" s="337"/>
      <c r="BE961" s="337"/>
      <c r="BF961" s="337"/>
      <c r="BG961" s="337"/>
      <c r="BH961" s="337"/>
      <c r="BI961" s="337"/>
      <c r="BJ961" s="581"/>
    </row>
    <row r="962" spans="1:62" s="337" customFormat="1" ht="56.25" x14ac:dyDescent="0.2">
      <c r="A962" s="324"/>
      <c r="B962" s="324"/>
      <c r="C962" s="324"/>
      <c r="D962" s="324"/>
      <c r="E962" s="325"/>
      <c r="F962" s="325"/>
      <c r="G962" s="325"/>
      <c r="H962" s="325"/>
      <c r="I962" s="325"/>
      <c r="J962" s="325"/>
      <c r="K962" s="325"/>
      <c r="L962" s="325"/>
      <c r="M962" s="325"/>
      <c r="N962" s="325"/>
      <c r="O962" s="329"/>
      <c r="P962" s="420"/>
      <c r="Q962" s="420"/>
      <c r="R962" s="420"/>
      <c r="S962" s="420"/>
      <c r="T962" s="420"/>
      <c r="U962" s="420"/>
      <c r="V962" s="420"/>
      <c r="W962" s="420"/>
      <c r="X962" s="420"/>
      <c r="Y962" s="546"/>
      <c r="Z962" s="420"/>
      <c r="AA962" s="546"/>
      <c r="AB962" s="420"/>
      <c r="AC962" s="546"/>
      <c r="AD962" s="420">
        <v>1</v>
      </c>
      <c r="AE962" s="420">
        <v>38</v>
      </c>
      <c r="AF962" s="413" t="s">
        <v>55</v>
      </c>
      <c r="AG962" s="420" t="s">
        <v>35</v>
      </c>
      <c r="AH962" s="549">
        <v>36</v>
      </c>
      <c r="AI962" s="558"/>
      <c r="AJ962" s="549"/>
      <c r="AK962" s="558">
        <v>63</v>
      </c>
      <c r="AL962" s="420"/>
      <c r="AM962" s="420">
        <v>31</v>
      </c>
      <c r="AN962" s="413" t="s">
        <v>53</v>
      </c>
      <c r="AO962" s="560"/>
      <c r="AP962" s="385">
        <v>30</v>
      </c>
      <c r="AQ962" s="385">
        <v>29</v>
      </c>
    </row>
    <row r="963" spans="1:62" s="337" customFormat="1" ht="56.25" x14ac:dyDescent="0.2">
      <c r="A963" s="324"/>
      <c r="B963" s="324"/>
      <c r="C963" s="324"/>
      <c r="D963" s="324"/>
      <c r="E963" s="325"/>
      <c r="F963" s="325"/>
      <c r="G963" s="325"/>
      <c r="H963" s="325"/>
      <c r="I963" s="325"/>
      <c r="J963" s="325"/>
      <c r="K963" s="325"/>
      <c r="L963" s="325"/>
      <c r="M963" s="325"/>
      <c r="N963" s="325"/>
      <c r="O963" s="329"/>
      <c r="P963" s="420"/>
      <c r="Q963" s="420"/>
      <c r="R963" s="420"/>
      <c r="S963" s="420"/>
      <c r="T963" s="420"/>
      <c r="U963" s="420"/>
      <c r="V963" s="420"/>
      <c r="W963" s="420"/>
      <c r="X963" s="420"/>
      <c r="Y963" s="546"/>
      <c r="Z963" s="420"/>
      <c r="AA963" s="546"/>
      <c r="AB963" s="420"/>
      <c r="AC963" s="546"/>
      <c r="AD963" s="420">
        <v>2</v>
      </c>
      <c r="AE963" s="420">
        <v>38</v>
      </c>
      <c r="AF963" s="413" t="s">
        <v>55</v>
      </c>
      <c r="AG963" s="420" t="s">
        <v>38</v>
      </c>
      <c r="AH963" s="549">
        <v>15</v>
      </c>
      <c r="AI963" s="558"/>
      <c r="AJ963" s="549"/>
      <c r="AK963" s="558">
        <v>15</v>
      </c>
      <c r="AL963" s="420"/>
      <c r="AM963" s="420">
        <v>31</v>
      </c>
      <c r="AN963" s="420" t="s">
        <v>48</v>
      </c>
      <c r="AO963" s="442"/>
      <c r="AP963" s="565">
        <v>30</v>
      </c>
      <c r="AQ963" s="565">
        <v>29</v>
      </c>
    </row>
    <row r="964" spans="1:62" s="337" customFormat="1" ht="24" x14ac:dyDescent="0.2">
      <c r="A964" s="324"/>
      <c r="B964" s="324"/>
      <c r="C964" s="324"/>
      <c r="D964" s="324"/>
      <c r="E964" s="325"/>
      <c r="F964" s="325"/>
      <c r="G964" s="325"/>
      <c r="H964" s="325"/>
      <c r="I964" s="325"/>
      <c r="J964" s="325"/>
      <c r="K964" s="325"/>
      <c r="L964" s="325"/>
      <c r="M964" s="325"/>
      <c r="N964" s="325"/>
      <c r="O964" s="329"/>
      <c r="P964" s="420">
        <v>107</v>
      </c>
      <c r="Q964" s="420" t="s">
        <v>32</v>
      </c>
      <c r="R964" s="420">
        <v>44461</v>
      </c>
      <c r="S964" s="420">
        <v>287</v>
      </c>
      <c r="T964" s="420">
        <v>3049</v>
      </c>
      <c r="U964" s="420" t="s">
        <v>135</v>
      </c>
      <c r="V964" s="420">
        <v>1</v>
      </c>
      <c r="W964" s="420">
        <v>0</v>
      </c>
      <c r="X964" s="420">
        <v>68</v>
      </c>
      <c r="Y964" s="546">
        <v>468</v>
      </c>
      <c r="Z964" s="420"/>
      <c r="AA964" s="546"/>
      <c r="AB964" s="420"/>
      <c r="AC964" s="546"/>
      <c r="AD964" s="420"/>
      <c r="AE964" s="420"/>
      <c r="AF964" s="420"/>
      <c r="AG964" s="420"/>
      <c r="AH964" s="549"/>
      <c r="AI964" s="558"/>
      <c r="AJ964" s="549"/>
      <c r="AK964" s="558"/>
      <c r="AL964" s="420"/>
      <c r="AM964" s="420"/>
      <c r="AN964" s="420"/>
      <c r="AO964" s="442"/>
      <c r="AP964" s="565"/>
      <c r="AQ964" s="565"/>
    </row>
    <row r="965" spans="1:62" s="337" customFormat="1" ht="24" customHeight="1" x14ac:dyDescent="0.2">
      <c r="A965" s="324"/>
      <c r="B965" s="324"/>
      <c r="C965" s="324"/>
      <c r="D965" s="324"/>
      <c r="E965" s="325"/>
      <c r="F965" s="325"/>
      <c r="G965" s="325"/>
      <c r="H965" s="325"/>
      <c r="I965" s="325"/>
      <c r="J965" s="325"/>
      <c r="K965" s="325"/>
      <c r="L965" s="325"/>
      <c r="M965" s="325"/>
      <c r="N965" s="325"/>
      <c r="O965" s="329"/>
      <c r="P965" s="420">
        <v>108</v>
      </c>
      <c r="Q965" s="420" t="s">
        <v>32</v>
      </c>
      <c r="R965" s="420">
        <v>44460</v>
      </c>
      <c r="S965" s="420">
        <v>286</v>
      </c>
      <c r="T965" s="420">
        <v>3048</v>
      </c>
      <c r="U965" s="420" t="s">
        <v>135</v>
      </c>
      <c r="V965" s="420">
        <v>2</v>
      </c>
      <c r="W965" s="420">
        <v>2</v>
      </c>
      <c r="X965" s="420">
        <v>13</v>
      </c>
      <c r="Y965" s="546">
        <v>1013</v>
      </c>
      <c r="Z965" s="420"/>
      <c r="AA965" s="546"/>
      <c r="AB965" s="420"/>
      <c r="AC965" s="546"/>
      <c r="AD965" s="420"/>
      <c r="AE965" s="420"/>
      <c r="AF965" s="420"/>
      <c r="AG965" s="420"/>
      <c r="AH965" s="549"/>
      <c r="AI965" s="558"/>
      <c r="AJ965" s="549"/>
      <c r="AK965" s="558"/>
      <c r="AL965" s="420"/>
      <c r="AM965" s="420"/>
      <c r="AN965" s="420"/>
      <c r="AO965" s="442"/>
      <c r="AP965" s="358"/>
      <c r="AQ965" s="358"/>
    </row>
    <row r="966" spans="1:62" s="337" customFormat="1" ht="30.75" customHeight="1" x14ac:dyDescent="0.2">
      <c r="A966" s="324"/>
      <c r="B966" s="324"/>
      <c r="C966" s="324"/>
      <c r="D966" s="324"/>
      <c r="E966" s="325"/>
      <c r="F966" s="325"/>
      <c r="G966" s="325"/>
      <c r="H966" s="325"/>
      <c r="I966" s="325"/>
      <c r="J966" s="325"/>
      <c r="K966" s="325"/>
      <c r="L966" s="325"/>
      <c r="M966" s="325"/>
      <c r="N966" s="325"/>
      <c r="O966" s="329"/>
      <c r="P966" s="420"/>
      <c r="Q966" s="420"/>
      <c r="R966" s="420"/>
      <c r="S966" s="420"/>
      <c r="T966" s="420"/>
      <c r="U966" s="420"/>
      <c r="V966" s="420"/>
      <c r="W966" s="420"/>
      <c r="X966" s="420"/>
      <c r="Y966" s="546"/>
      <c r="Z966" s="420"/>
      <c r="AA966" s="546"/>
      <c r="AB966" s="420"/>
      <c r="AC966" s="546"/>
      <c r="AD966" s="420"/>
      <c r="AE966" s="420"/>
      <c r="AF966" s="420"/>
      <c r="AG966" s="420"/>
      <c r="AH966" s="549"/>
      <c r="AI966" s="558"/>
      <c r="AJ966" s="549"/>
      <c r="AK966" s="558"/>
      <c r="AL966" s="420"/>
      <c r="AM966" s="420"/>
      <c r="AN966" s="420"/>
      <c r="AO966" s="442"/>
      <c r="AP966" s="358"/>
      <c r="AQ966" s="358"/>
    </row>
    <row r="967" spans="1:62" s="1" customFormat="1" ht="22.5" customHeight="1" x14ac:dyDescent="0.2">
      <c r="E967" s="304"/>
      <c r="F967" s="304"/>
      <c r="G967" s="304"/>
      <c r="H967" s="304"/>
      <c r="I967" s="304"/>
      <c r="J967" s="304"/>
      <c r="K967" s="304"/>
      <c r="L967" s="304"/>
      <c r="M967" s="304"/>
      <c r="N967" s="304"/>
      <c r="O967" s="306"/>
      <c r="P967" s="345" t="s">
        <v>460</v>
      </c>
      <c r="Q967" s="346"/>
      <c r="R967" s="346"/>
      <c r="S967" s="346"/>
      <c r="T967" s="346"/>
      <c r="U967" s="346"/>
      <c r="V967" s="1012" t="str">
        <f>B976</f>
        <v>นาง</v>
      </c>
      <c r="W967" s="1012"/>
      <c r="X967" s="1013" t="str">
        <f>C976</f>
        <v xml:space="preserve">พินิจ  </v>
      </c>
      <c r="Y967" s="1013"/>
      <c r="Z967" s="1013" t="str">
        <f>D976</f>
        <v>รัตน์ตะคุ</v>
      </c>
      <c r="AA967" s="1013"/>
      <c r="AB967" s="1013"/>
      <c r="AC967" s="1014"/>
      <c r="AD967" s="345" t="s">
        <v>461</v>
      </c>
      <c r="AE967" s="730"/>
      <c r="AF967" s="346"/>
      <c r="AG967" s="745" t="str">
        <f>B976</f>
        <v>นาง</v>
      </c>
      <c r="AH967" s="731" t="str">
        <f>C976</f>
        <v xml:space="preserve">พินิจ  </v>
      </c>
      <c r="AI967" s="346"/>
      <c r="AJ967" s="346" t="str">
        <f>D976</f>
        <v>รัตน์ตะคุ</v>
      </c>
      <c r="AK967" s="346"/>
      <c r="AL967" s="346"/>
      <c r="AM967" s="346"/>
      <c r="AN967" s="347"/>
      <c r="AO967" s="753"/>
    </row>
    <row r="968" spans="1:62" s="1" customFormat="1" ht="22.5" customHeight="1" x14ac:dyDescent="0.2">
      <c r="E968" s="304"/>
      <c r="F968" s="304"/>
      <c r="G968" s="304"/>
      <c r="H968" s="304"/>
      <c r="I968" s="304"/>
      <c r="J968" s="304"/>
      <c r="K968" s="304"/>
      <c r="L968" s="304"/>
      <c r="M968" s="304"/>
      <c r="N968" s="304"/>
      <c r="O968" s="306"/>
      <c r="P968" s="307" t="s">
        <v>462</v>
      </c>
      <c r="Q968" s="308"/>
      <c r="R968" s="308"/>
      <c r="S968" s="1007">
        <f>E976</f>
        <v>6</v>
      </c>
      <c r="T968" s="1008"/>
      <c r="U968" s="310" t="str">
        <f>F976</f>
        <v>หมู่ที่</v>
      </c>
      <c r="V968" s="1009" t="str">
        <f>G976</f>
        <v>15</v>
      </c>
      <c r="W968" s="1009"/>
      <c r="X968" s="308"/>
      <c r="Y968" s="311"/>
      <c r="Z968" s="312" t="str">
        <f>H976</f>
        <v>ถนน</v>
      </c>
      <c r="AA968" s="313"/>
      <c r="AB968" s="308"/>
      <c r="AC968" s="309"/>
      <c r="AD968" s="307" t="s">
        <v>462</v>
      </c>
      <c r="AE968" s="728"/>
      <c r="AF968" s="728"/>
      <c r="AG968" s="314">
        <f>E976</f>
        <v>6</v>
      </c>
      <c r="AH968" s="308"/>
      <c r="AI968" s="315" t="str">
        <f>F976</f>
        <v>หมู่ที่</v>
      </c>
      <c r="AJ968" s="727" t="str">
        <f>G976</f>
        <v>15</v>
      </c>
      <c r="AK968" s="308"/>
      <c r="AL968" s="315" t="str">
        <f>H976</f>
        <v>ถนน</v>
      </c>
      <c r="AM968" s="308"/>
      <c r="AN968" s="309"/>
      <c r="AO968" s="753"/>
    </row>
    <row r="969" spans="1:62" s="1" customFormat="1" ht="22.5" customHeight="1" x14ac:dyDescent="0.2">
      <c r="E969" s="304"/>
      <c r="F969" s="304"/>
      <c r="G969" s="304"/>
      <c r="H969" s="304"/>
      <c r="I969" s="304"/>
      <c r="J969" s="304"/>
      <c r="K969" s="304"/>
      <c r="L969" s="304"/>
      <c r="M969" s="304"/>
      <c r="N969" s="304"/>
      <c r="O969" s="306"/>
      <c r="P969" s="307" t="s">
        <v>463</v>
      </c>
      <c r="Q969" s="308"/>
      <c r="R969" s="308"/>
      <c r="S969" s="308"/>
      <c r="T969" s="308"/>
      <c r="U969" s="1009" t="str">
        <f>I976</f>
        <v>ตำบลตะขบ</v>
      </c>
      <c r="V969" s="993"/>
      <c r="W969" s="993"/>
      <c r="X969" s="993"/>
      <c r="Y969" s="312"/>
      <c r="Z969" s="315" t="str">
        <f>J976</f>
        <v>อำเภอปักธงชัย</v>
      </c>
      <c r="AA969" s="313"/>
      <c r="AB969" s="308"/>
      <c r="AC969" s="308"/>
      <c r="AD969" s="307" t="s">
        <v>463</v>
      </c>
      <c r="AE969" s="728"/>
      <c r="AF969" s="308"/>
      <c r="AG969" s="308"/>
      <c r="AH969" s="308"/>
      <c r="AI969" s="315" t="str">
        <f>I976</f>
        <v>ตำบลตะขบ</v>
      </c>
      <c r="AJ969" s="308"/>
      <c r="AK969" s="308"/>
      <c r="AL969" s="315" t="str">
        <f>J976</f>
        <v>อำเภอปักธงชัย</v>
      </c>
      <c r="AM969" s="308"/>
      <c r="AN969" s="309"/>
      <c r="AO969" s="753"/>
    </row>
    <row r="970" spans="1:62" s="1" customFormat="1" ht="22.5" customHeight="1" x14ac:dyDescent="0.2">
      <c r="E970" s="304"/>
      <c r="F970" s="304"/>
      <c r="G970" s="304"/>
      <c r="H970" s="304"/>
      <c r="I970" s="304"/>
      <c r="J970" s="304"/>
      <c r="K970" s="304"/>
      <c r="L970" s="304"/>
      <c r="M970" s="304"/>
      <c r="N970" s="304"/>
      <c r="O970" s="306"/>
      <c r="P970" s="316" t="str">
        <f>K976</f>
        <v>จังหวัดนครราชสีมา</v>
      </c>
      <c r="Q970" s="317"/>
      <c r="R970" s="317"/>
      <c r="S970" s="317"/>
      <c r="T970" s="317"/>
      <c r="U970" s="317" t="s">
        <v>464</v>
      </c>
      <c r="V970" s="317"/>
      <c r="W970" s="317"/>
      <c r="X970" s="317"/>
      <c r="Y970" s="318"/>
      <c r="Z970" s="317"/>
      <c r="AA970" s="319"/>
      <c r="AB970" s="317"/>
      <c r="AC970" s="317"/>
      <c r="AD970" s="316" t="str">
        <f>K976</f>
        <v>จังหวัดนครราชสีมา</v>
      </c>
      <c r="AE970" s="744"/>
      <c r="AF970" s="317"/>
      <c r="AG970" s="317"/>
      <c r="AH970" s="317"/>
      <c r="AI970" s="317" t="s">
        <v>464</v>
      </c>
      <c r="AJ970" s="317"/>
      <c r="AK970" s="317"/>
      <c r="AL970" s="317"/>
      <c r="AM970" s="317"/>
      <c r="AN970" s="320"/>
      <c r="AO970" s="753"/>
    </row>
    <row r="971" spans="1:62" s="323" customFormat="1" ht="22.5" customHeight="1" x14ac:dyDescent="0.2">
      <c r="A971" s="753"/>
      <c r="B971" s="753"/>
      <c r="C971" s="753"/>
      <c r="D971" s="753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306"/>
      <c r="P971" s="1004" t="s">
        <v>5</v>
      </c>
      <c r="Q971" s="1005"/>
      <c r="R971" s="1005"/>
      <c r="S971" s="1005"/>
      <c r="T971" s="1005"/>
      <c r="U971" s="1005"/>
      <c r="V971" s="1005"/>
      <c r="W971" s="1005"/>
      <c r="X971" s="1005"/>
      <c r="Y971" s="1005"/>
      <c r="Z971" s="1005"/>
      <c r="AA971" s="1005"/>
      <c r="AB971" s="1005"/>
      <c r="AC971" s="1006"/>
      <c r="AD971" s="1004" t="s">
        <v>6</v>
      </c>
      <c r="AE971" s="1005"/>
      <c r="AF971" s="1005"/>
      <c r="AG971" s="1005"/>
      <c r="AH971" s="1005"/>
      <c r="AI971" s="1005"/>
      <c r="AJ971" s="1005"/>
      <c r="AK971" s="1005"/>
      <c r="AL971" s="1005"/>
      <c r="AM971" s="1005"/>
      <c r="AN971" s="1006"/>
      <c r="AO971" s="429"/>
    </row>
    <row r="972" spans="1:62" s="323" customFormat="1" ht="24.75" customHeight="1" x14ac:dyDescent="0.2">
      <c r="A972" s="753"/>
      <c r="B972" s="753"/>
      <c r="C972" s="753"/>
      <c r="D972" s="753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306"/>
      <c r="P972" s="995" t="s">
        <v>7</v>
      </c>
      <c r="Q972" s="995" t="s">
        <v>8</v>
      </c>
      <c r="R972" s="995" t="s">
        <v>9</v>
      </c>
      <c r="S972" s="1010" t="s">
        <v>10</v>
      </c>
      <c r="T972" s="1011"/>
      <c r="U972" s="995" t="s">
        <v>11</v>
      </c>
      <c r="V972" s="1004" t="s">
        <v>12</v>
      </c>
      <c r="W972" s="1005"/>
      <c r="X972" s="1006"/>
      <c r="Y972" s="1004" t="s">
        <v>13</v>
      </c>
      <c r="Z972" s="1005"/>
      <c r="AA972" s="1005"/>
      <c r="AB972" s="1005"/>
      <c r="AC972" s="1006"/>
      <c r="AD972" s="995" t="s">
        <v>7</v>
      </c>
      <c r="AE972" s="995" t="s">
        <v>14</v>
      </c>
      <c r="AF972" s="995" t="s">
        <v>15</v>
      </c>
      <c r="AG972" s="995" t="s">
        <v>16</v>
      </c>
      <c r="AH972" s="1021" t="s">
        <v>17</v>
      </c>
      <c r="AI972" s="1004" t="s">
        <v>18</v>
      </c>
      <c r="AJ972" s="1005"/>
      <c r="AK972" s="1005"/>
      <c r="AL972" s="1006"/>
      <c r="AM972" s="995" t="s">
        <v>19</v>
      </c>
      <c r="AN972" s="995" t="s">
        <v>20</v>
      </c>
      <c r="AO972" s="429"/>
      <c r="AP972" s="1027" t="s">
        <v>19</v>
      </c>
      <c r="AQ972" s="1027" t="s">
        <v>19</v>
      </c>
    </row>
    <row r="973" spans="1:62" s="323" customFormat="1" ht="24.75" customHeight="1" x14ac:dyDescent="0.2">
      <c r="A973" s="753"/>
      <c r="B973" s="753"/>
      <c r="C973" s="753"/>
      <c r="D973" s="753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306"/>
      <c r="P973" s="996"/>
      <c r="Q973" s="996"/>
      <c r="R973" s="996"/>
      <c r="S973" s="995" t="s">
        <v>21</v>
      </c>
      <c r="T973" s="995" t="s">
        <v>22</v>
      </c>
      <c r="U973" s="996"/>
      <c r="V973" s="1015" t="s">
        <v>23</v>
      </c>
      <c r="W973" s="1015" t="s">
        <v>24</v>
      </c>
      <c r="X973" s="1015" t="s">
        <v>25</v>
      </c>
      <c r="Y973" s="1018" t="s">
        <v>26</v>
      </c>
      <c r="Z973" s="995" t="s">
        <v>27</v>
      </c>
      <c r="AA973" s="995" t="s">
        <v>28</v>
      </c>
      <c r="AB973" s="995" t="s">
        <v>29</v>
      </c>
      <c r="AC973" s="995" t="s">
        <v>30</v>
      </c>
      <c r="AD973" s="996"/>
      <c r="AE973" s="996"/>
      <c r="AF973" s="996"/>
      <c r="AG973" s="996"/>
      <c r="AH973" s="1022"/>
      <c r="AI973" s="995" t="s">
        <v>31</v>
      </c>
      <c r="AJ973" s="998" t="s">
        <v>27</v>
      </c>
      <c r="AK973" s="1001" t="s">
        <v>28</v>
      </c>
      <c r="AL973" s="995" t="s">
        <v>29</v>
      </c>
      <c r="AM973" s="996"/>
      <c r="AN973" s="996"/>
      <c r="AO973" s="429"/>
      <c r="AP973" s="1028"/>
      <c r="AQ973" s="1028"/>
    </row>
    <row r="974" spans="1:62" s="323" customFormat="1" ht="48.75" customHeight="1" x14ac:dyDescent="0.2">
      <c r="A974" s="753"/>
      <c r="B974" s="753"/>
      <c r="C974" s="753"/>
      <c r="D974" s="753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306"/>
      <c r="P974" s="996"/>
      <c r="Q974" s="996"/>
      <c r="R974" s="996"/>
      <c r="S974" s="996"/>
      <c r="T974" s="996"/>
      <c r="U974" s="996"/>
      <c r="V974" s="1016"/>
      <c r="W974" s="1016"/>
      <c r="X974" s="1016"/>
      <c r="Y974" s="1019"/>
      <c r="Z974" s="996"/>
      <c r="AA974" s="996"/>
      <c r="AB974" s="996"/>
      <c r="AC974" s="996"/>
      <c r="AD974" s="996"/>
      <c r="AE974" s="996"/>
      <c r="AF974" s="996"/>
      <c r="AG974" s="996"/>
      <c r="AH974" s="1022"/>
      <c r="AI974" s="996"/>
      <c r="AJ974" s="999"/>
      <c r="AK974" s="1002"/>
      <c r="AL974" s="996"/>
      <c r="AM974" s="996"/>
      <c r="AN974" s="996"/>
      <c r="AO974" s="430"/>
      <c r="AP974" s="1028"/>
      <c r="AQ974" s="1028"/>
    </row>
    <row r="975" spans="1:62" s="323" customFormat="1" ht="38.25" customHeight="1" x14ac:dyDescent="0.2">
      <c r="A975" s="753" t="s">
        <v>465</v>
      </c>
      <c r="B975" s="306" t="s">
        <v>466</v>
      </c>
      <c r="C975" s="749" t="s">
        <v>467</v>
      </c>
      <c r="D975" s="749" t="s">
        <v>468</v>
      </c>
      <c r="E975" s="749" t="s">
        <v>469</v>
      </c>
      <c r="F975" s="749"/>
      <c r="G975" s="749" t="s">
        <v>470</v>
      </c>
      <c r="H975" s="749" t="s">
        <v>471</v>
      </c>
      <c r="I975" s="749" t="s">
        <v>472</v>
      </c>
      <c r="J975" s="749" t="s">
        <v>473</v>
      </c>
      <c r="K975" s="749" t="s">
        <v>474</v>
      </c>
      <c r="L975" s="749" t="s">
        <v>475</v>
      </c>
      <c r="M975" s="9" t="s">
        <v>476</v>
      </c>
      <c r="N975" s="9" t="s">
        <v>477</v>
      </c>
      <c r="O975" s="306" t="s">
        <v>478</v>
      </c>
      <c r="P975" s="997"/>
      <c r="Q975" s="997"/>
      <c r="R975" s="997"/>
      <c r="S975" s="997"/>
      <c r="T975" s="997"/>
      <c r="U975" s="997"/>
      <c r="V975" s="1017"/>
      <c r="W975" s="1017"/>
      <c r="X975" s="1017"/>
      <c r="Y975" s="1020"/>
      <c r="Z975" s="997"/>
      <c r="AA975" s="997"/>
      <c r="AB975" s="997"/>
      <c r="AC975" s="997"/>
      <c r="AD975" s="997"/>
      <c r="AE975" s="997"/>
      <c r="AF975" s="997"/>
      <c r="AG975" s="997"/>
      <c r="AH975" s="1023"/>
      <c r="AI975" s="997"/>
      <c r="AJ975" s="1000"/>
      <c r="AK975" s="1003"/>
      <c r="AL975" s="997"/>
      <c r="AM975" s="997"/>
      <c r="AN975" s="997"/>
      <c r="AO975" s="430"/>
      <c r="AP975" s="1029"/>
      <c r="AQ975" s="1029"/>
    </row>
    <row r="976" spans="1:62" s="418" customFormat="1" ht="25.5" customHeight="1" x14ac:dyDescent="0.2">
      <c r="A976" s="324"/>
      <c r="B976" s="324" t="s">
        <v>487</v>
      </c>
      <c r="C976" s="324" t="s">
        <v>704</v>
      </c>
      <c r="D976" s="324" t="s">
        <v>705</v>
      </c>
      <c r="E976" s="325">
        <v>6</v>
      </c>
      <c r="F976" s="325" t="s">
        <v>482</v>
      </c>
      <c r="G976" s="325" t="s">
        <v>706</v>
      </c>
      <c r="H976" s="325" t="s">
        <v>471</v>
      </c>
      <c r="I976" s="305" t="s">
        <v>483</v>
      </c>
      <c r="J976" s="305" t="s">
        <v>484</v>
      </c>
      <c r="K976" s="305" t="s">
        <v>485</v>
      </c>
      <c r="L976" s="305">
        <v>30150</v>
      </c>
      <c r="M976" s="325"/>
      <c r="N976" s="325" t="s">
        <v>707</v>
      </c>
      <c r="O976" s="329"/>
      <c r="P976" s="420">
        <v>109</v>
      </c>
      <c r="Q976" s="420" t="s">
        <v>32</v>
      </c>
      <c r="R976" s="420">
        <v>51872</v>
      </c>
      <c r="S976" s="420">
        <v>336</v>
      </c>
      <c r="T976" s="420">
        <v>3568</v>
      </c>
      <c r="U976" s="420" t="s">
        <v>135</v>
      </c>
      <c r="V976" s="420">
        <v>2</v>
      </c>
      <c r="W976" s="420">
        <v>3</v>
      </c>
      <c r="X976" s="420">
        <v>20</v>
      </c>
      <c r="Y976" s="546">
        <v>1009</v>
      </c>
      <c r="Z976" s="420"/>
      <c r="AA976" s="546">
        <v>11</v>
      </c>
      <c r="AB976" s="420"/>
      <c r="AC976" s="546"/>
      <c r="AD976" s="420"/>
      <c r="AE976" s="420"/>
      <c r="AF976" s="420"/>
      <c r="AG976" s="420"/>
      <c r="AH976" s="549"/>
      <c r="AI976" s="558"/>
      <c r="AJ976" s="549"/>
      <c r="AK976" s="559"/>
      <c r="AL976" s="420"/>
      <c r="AM976" s="420"/>
      <c r="AN976" s="420"/>
      <c r="AO976" s="560"/>
      <c r="AP976" s="410"/>
      <c r="AQ976" s="410"/>
      <c r="AR976" s="580"/>
      <c r="AS976" s="337"/>
      <c r="AT976" s="337"/>
      <c r="AU976" s="337"/>
      <c r="AV976" s="337"/>
      <c r="AW976" s="337"/>
      <c r="AX976" s="337"/>
      <c r="AY976" s="337"/>
      <c r="AZ976" s="337"/>
      <c r="BA976" s="337"/>
      <c r="BB976" s="337"/>
      <c r="BC976" s="337"/>
      <c r="BD976" s="337"/>
      <c r="BE976" s="337"/>
      <c r="BF976" s="337"/>
      <c r="BG976" s="337"/>
      <c r="BH976" s="337"/>
      <c r="BI976" s="337"/>
      <c r="BJ976" s="581"/>
    </row>
    <row r="977" spans="1:62" s="418" customFormat="1" ht="56.25" x14ac:dyDescent="0.2">
      <c r="A977" s="324"/>
      <c r="B977" s="324"/>
      <c r="C977" s="324"/>
      <c r="D977" s="324"/>
      <c r="E977" s="325"/>
      <c r="F977" s="325"/>
      <c r="G977" s="325"/>
      <c r="H977" s="325"/>
      <c r="I977" s="325"/>
      <c r="J977" s="325"/>
      <c r="K977" s="325"/>
      <c r="L977" s="325"/>
      <c r="M977" s="325"/>
      <c r="N977" s="325"/>
      <c r="O977" s="329"/>
      <c r="P977" s="420"/>
      <c r="Q977" s="420"/>
      <c r="R977" s="420"/>
      <c r="S977" s="420"/>
      <c r="T977" s="420"/>
      <c r="U977" s="420"/>
      <c r="V977" s="420"/>
      <c r="W977" s="420"/>
      <c r="X977" s="420"/>
      <c r="Y977" s="546"/>
      <c r="Z977" s="420"/>
      <c r="AA977" s="546"/>
      <c r="AB977" s="420"/>
      <c r="AC977" s="546"/>
      <c r="AD977" s="420"/>
      <c r="AE977" s="420">
        <v>1</v>
      </c>
      <c r="AF977" s="413" t="s">
        <v>55</v>
      </c>
      <c r="AG977" s="420" t="s">
        <v>35</v>
      </c>
      <c r="AH977" s="549">
        <v>44</v>
      </c>
      <c r="AI977" s="558"/>
      <c r="AJ977" s="549"/>
      <c r="AK977" s="559">
        <v>44</v>
      </c>
      <c r="AL977" s="420"/>
      <c r="AM977" s="420">
        <v>4</v>
      </c>
      <c r="AN977" s="420" t="s">
        <v>48</v>
      </c>
      <c r="AO977" s="560"/>
      <c r="AP977" s="410">
        <v>3</v>
      </c>
      <c r="AQ977" s="410">
        <v>2</v>
      </c>
      <c r="AR977" s="580"/>
      <c r="AS977" s="337"/>
      <c r="AT977" s="337"/>
      <c r="AU977" s="337"/>
      <c r="AV977" s="337"/>
      <c r="AW977" s="337"/>
      <c r="AX977" s="337"/>
      <c r="AY977" s="337"/>
      <c r="AZ977" s="337"/>
      <c r="BA977" s="337"/>
      <c r="BB977" s="337"/>
      <c r="BC977" s="337"/>
      <c r="BD977" s="337"/>
      <c r="BE977" s="337"/>
      <c r="BF977" s="337"/>
      <c r="BG977" s="337"/>
      <c r="BH977" s="337"/>
      <c r="BI977" s="337"/>
      <c r="BJ977" s="581"/>
    </row>
    <row r="978" spans="1:62" s="337" customFormat="1" ht="25.5" customHeight="1" x14ac:dyDescent="0.2">
      <c r="A978" s="324"/>
      <c r="B978" s="324"/>
      <c r="C978" s="324"/>
      <c r="D978" s="324"/>
      <c r="E978" s="325"/>
      <c r="F978" s="325"/>
      <c r="G978" s="325"/>
      <c r="H978" s="325"/>
      <c r="I978" s="325"/>
      <c r="J978" s="325"/>
      <c r="K978" s="325"/>
      <c r="L978" s="325"/>
      <c r="M978" s="325"/>
      <c r="N978" s="325"/>
      <c r="O978" s="329"/>
      <c r="P978" s="420">
        <v>110</v>
      </c>
      <c r="Q978" s="420" t="s">
        <v>32</v>
      </c>
      <c r="R978" s="420">
        <v>7847</v>
      </c>
      <c r="S978" s="420">
        <v>6</v>
      </c>
      <c r="T978" s="420">
        <v>2090</v>
      </c>
      <c r="U978" s="420" t="s">
        <v>135</v>
      </c>
      <c r="V978" s="420">
        <v>4</v>
      </c>
      <c r="W978" s="420">
        <v>1</v>
      </c>
      <c r="X978" s="420">
        <v>96</v>
      </c>
      <c r="Y978" s="546">
        <v>1769</v>
      </c>
      <c r="Z978" s="420"/>
      <c r="AA978" s="546"/>
      <c r="AB978" s="420"/>
      <c r="AC978" s="546"/>
      <c r="AD978" s="420"/>
      <c r="AE978" s="420"/>
      <c r="AF978" s="420"/>
      <c r="AG978" s="420"/>
      <c r="AH978" s="549"/>
      <c r="AI978" s="558"/>
      <c r="AJ978" s="549"/>
      <c r="AK978" s="558"/>
      <c r="AL978" s="420"/>
      <c r="AM978" s="420"/>
      <c r="AN978" s="420"/>
      <c r="AO978" s="442"/>
      <c r="AP978" s="582"/>
      <c r="AQ978" s="582"/>
    </row>
    <row r="979" spans="1:62" s="337" customFormat="1" ht="25.5" customHeight="1" x14ac:dyDescent="0.2">
      <c r="A979" s="324"/>
      <c r="B979" s="324"/>
      <c r="C979" s="324"/>
      <c r="D979" s="324"/>
      <c r="E979" s="325"/>
      <c r="F979" s="325"/>
      <c r="G979" s="325"/>
      <c r="H979" s="325"/>
      <c r="I979" s="325"/>
      <c r="J979" s="325"/>
      <c r="K979" s="325"/>
      <c r="L979" s="325"/>
      <c r="M979" s="325"/>
      <c r="N979" s="325"/>
      <c r="O979" s="329"/>
      <c r="P979" s="420">
        <v>111</v>
      </c>
      <c r="Q979" s="420" t="s">
        <v>32</v>
      </c>
      <c r="R979" s="420">
        <v>7749</v>
      </c>
      <c r="S979" s="420">
        <v>193</v>
      </c>
      <c r="T979" s="420">
        <v>1448</v>
      </c>
      <c r="U979" s="420" t="s">
        <v>136</v>
      </c>
      <c r="V979" s="420">
        <v>4</v>
      </c>
      <c r="W979" s="420">
        <v>3</v>
      </c>
      <c r="X979" s="420">
        <v>44</v>
      </c>
      <c r="Y979" s="546">
        <v>1944</v>
      </c>
      <c r="Z979" s="420"/>
      <c r="AA979" s="546"/>
      <c r="AB979" s="420"/>
      <c r="AC979" s="546"/>
      <c r="AD979" s="420"/>
      <c r="AE979" s="420"/>
      <c r="AF979" s="420"/>
      <c r="AG979" s="420"/>
      <c r="AH979" s="549"/>
      <c r="AI979" s="558"/>
      <c r="AJ979" s="549"/>
      <c r="AK979" s="558"/>
      <c r="AL979" s="420"/>
      <c r="AM979" s="420"/>
      <c r="AN979" s="420"/>
      <c r="AO979" s="442"/>
      <c r="AP979" s="582"/>
      <c r="AQ979" s="582"/>
    </row>
    <row r="980" spans="1:62" s="337" customFormat="1" ht="24" x14ac:dyDescent="0.2">
      <c r="A980" s="324"/>
      <c r="B980" s="324"/>
      <c r="C980" s="324"/>
      <c r="D980" s="324"/>
      <c r="E980" s="325"/>
      <c r="F980" s="325"/>
      <c r="G980" s="325"/>
      <c r="H980" s="325"/>
      <c r="I980" s="325"/>
      <c r="J980" s="325"/>
      <c r="K980" s="325"/>
      <c r="L980" s="325"/>
      <c r="M980" s="325"/>
      <c r="N980" s="325"/>
      <c r="O980" s="329"/>
      <c r="P980" s="420">
        <v>112</v>
      </c>
      <c r="Q980" s="420" t="s">
        <v>32</v>
      </c>
      <c r="R980" s="420">
        <v>18534</v>
      </c>
      <c r="S980" s="420">
        <v>241</v>
      </c>
      <c r="T980" s="420">
        <v>2352</v>
      </c>
      <c r="U980" s="420" t="s">
        <v>136</v>
      </c>
      <c r="V980" s="420">
        <v>0</v>
      </c>
      <c r="W980" s="420">
        <v>2</v>
      </c>
      <c r="X980" s="420">
        <v>80</v>
      </c>
      <c r="Y980" s="546">
        <v>280</v>
      </c>
      <c r="Z980" s="420"/>
      <c r="AA980" s="546"/>
      <c r="AB980" s="420"/>
      <c r="AC980" s="546"/>
      <c r="AD980" s="420"/>
      <c r="AE980" s="420"/>
      <c r="AF980" s="420"/>
      <c r="AG980" s="420"/>
      <c r="AH980" s="549"/>
      <c r="AI980" s="558"/>
      <c r="AJ980" s="549"/>
      <c r="AK980" s="558"/>
      <c r="AL980" s="420"/>
      <c r="AM980" s="420"/>
      <c r="AN980" s="413"/>
      <c r="AO980" s="442"/>
      <c r="AP980" s="582"/>
      <c r="AQ980" s="582"/>
    </row>
    <row r="981" spans="1:62" s="337" customFormat="1" ht="25.5" customHeight="1" x14ac:dyDescent="0.2">
      <c r="A981" s="324"/>
      <c r="B981" s="324"/>
      <c r="C981" s="324"/>
      <c r="D981" s="324"/>
      <c r="E981" s="325"/>
      <c r="F981" s="325"/>
      <c r="G981" s="325"/>
      <c r="H981" s="325"/>
      <c r="I981" s="325"/>
      <c r="J981" s="325"/>
      <c r="K981" s="325"/>
      <c r="L981" s="325"/>
      <c r="M981" s="325"/>
      <c r="N981" s="325"/>
      <c r="O981" s="329"/>
      <c r="P981" s="420">
        <v>113</v>
      </c>
      <c r="Q981" s="420" t="s">
        <v>32</v>
      </c>
      <c r="R981" s="420">
        <v>7793</v>
      </c>
      <c r="S981" s="420">
        <v>194</v>
      </c>
      <c r="T981" s="420">
        <v>389</v>
      </c>
      <c r="U981" s="420" t="s">
        <v>136</v>
      </c>
      <c r="V981" s="420">
        <v>2</v>
      </c>
      <c r="W981" s="420">
        <v>1</v>
      </c>
      <c r="X981" s="420">
        <v>50</v>
      </c>
      <c r="Y981" s="546">
        <v>950</v>
      </c>
      <c r="Z981" s="420"/>
      <c r="AA981" s="546"/>
      <c r="AB981" s="420"/>
      <c r="AC981" s="546"/>
      <c r="AD981" s="420"/>
      <c r="AE981" s="420"/>
      <c r="AF981" s="420"/>
      <c r="AG981" s="420"/>
      <c r="AH981" s="549"/>
      <c r="AI981" s="558"/>
      <c r="AJ981" s="549"/>
      <c r="AK981" s="558"/>
      <c r="AL981" s="420"/>
      <c r="AM981" s="420"/>
      <c r="AN981" s="420"/>
      <c r="AO981" s="442"/>
      <c r="AP981" s="582"/>
      <c r="AQ981" s="582"/>
    </row>
    <row r="982" spans="1:62" s="337" customFormat="1" ht="25.5" customHeight="1" x14ac:dyDescent="0.2">
      <c r="A982" s="324"/>
      <c r="B982" s="324"/>
      <c r="C982" s="324"/>
      <c r="D982" s="324"/>
      <c r="E982" s="325"/>
      <c r="F982" s="325"/>
      <c r="G982" s="325"/>
      <c r="H982" s="325"/>
      <c r="I982" s="325"/>
      <c r="J982" s="325"/>
      <c r="K982" s="325"/>
      <c r="L982" s="325"/>
      <c r="M982" s="325"/>
      <c r="N982" s="325"/>
      <c r="O982" s="329"/>
      <c r="P982" s="420">
        <v>114</v>
      </c>
      <c r="Q982" s="420" t="s">
        <v>32</v>
      </c>
      <c r="R982" s="420">
        <v>7795</v>
      </c>
      <c r="S982" s="420">
        <v>208</v>
      </c>
      <c r="T982" s="420">
        <v>1450</v>
      </c>
      <c r="U982" s="420" t="s">
        <v>136</v>
      </c>
      <c r="V982" s="420">
        <v>4</v>
      </c>
      <c r="W982" s="420">
        <v>3</v>
      </c>
      <c r="X982" s="420">
        <v>55</v>
      </c>
      <c r="Y982" s="546">
        <v>1955</v>
      </c>
      <c r="Z982" s="420"/>
      <c r="AA982" s="546"/>
      <c r="AB982" s="420"/>
      <c r="AC982" s="546"/>
      <c r="AD982" s="420"/>
      <c r="AE982" s="420"/>
      <c r="AF982" s="420"/>
      <c r="AG982" s="420"/>
      <c r="AH982" s="549"/>
      <c r="AI982" s="558"/>
      <c r="AJ982" s="549"/>
      <c r="AK982" s="558"/>
      <c r="AL982" s="420"/>
      <c r="AM982" s="420"/>
      <c r="AN982" s="420"/>
      <c r="AO982" s="442"/>
      <c r="AP982" s="339"/>
      <c r="AQ982" s="339"/>
    </row>
    <row r="983" spans="1:62" s="337" customFormat="1" ht="30.75" customHeight="1" x14ac:dyDescent="0.2">
      <c r="A983" s="324"/>
      <c r="B983" s="324"/>
      <c r="C983" s="324"/>
      <c r="D983" s="324"/>
      <c r="E983" s="325"/>
      <c r="F983" s="325"/>
      <c r="G983" s="325"/>
      <c r="H983" s="325"/>
      <c r="I983" s="325"/>
      <c r="J983" s="325"/>
      <c r="K983" s="325"/>
      <c r="L983" s="325"/>
      <c r="M983" s="325"/>
      <c r="N983" s="325"/>
      <c r="O983" s="329"/>
      <c r="P983" s="420"/>
      <c r="Q983" s="420"/>
      <c r="R983" s="420"/>
      <c r="S983" s="420"/>
      <c r="T983" s="420"/>
      <c r="U983" s="420"/>
      <c r="V983" s="420"/>
      <c r="W983" s="420"/>
      <c r="X983" s="420"/>
      <c r="Y983" s="546"/>
      <c r="Z983" s="420"/>
      <c r="AA983" s="546"/>
      <c r="AB983" s="420"/>
      <c r="AC983" s="546"/>
      <c r="AD983" s="420"/>
      <c r="AE983" s="420"/>
      <c r="AF983" s="420"/>
      <c r="AG983" s="420"/>
      <c r="AH983" s="549"/>
      <c r="AI983" s="558"/>
      <c r="AJ983" s="549"/>
      <c r="AK983" s="558"/>
      <c r="AL983" s="420"/>
      <c r="AM983" s="420"/>
      <c r="AN983" s="420"/>
      <c r="AO983" s="442"/>
      <c r="AP983" s="339"/>
      <c r="AQ983" s="339"/>
    </row>
    <row r="984" spans="1:62" s="1" customFormat="1" ht="22.5" customHeight="1" x14ac:dyDescent="0.2">
      <c r="E984" s="304"/>
      <c r="F984" s="304"/>
      <c r="G984" s="304"/>
      <c r="H984" s="304"/>
      <c r="I984" s="304"/>
      <c r="J984" s="304"/>
      <c r="K984" s="304"/>
      <c r="L984" s="304"/>
      <c r="M984" s="304"/>
      <c r="N984" s="304"/>
      <c r="O984" s="306"/>
      <c r="P984" s="345" t="s">
        <v>460</v>
      </c>
      <c r="Q984" s="346"/>
      <c r="R984" s="346"/>
      <c r="S984" s="346"/>
      <c r="T984" s="346"/>
      <c r="U984" s="346"/>
      <c r="V984" s="1012" t="str">
        <f>B993</f>
        <v>นาย</v>
      </c>
      <c r="W984" s="1012"/>
      <c r="X984" s="1013" t="str">
        <f>C993</f>
        <v>อนุสรณ์</v>
      </c>
      <c r="Y984" s="1013"/>
      <c r="Z984" s="1013" t="str">
        <f>D993</f>
        <v>ชาญพรมราช</v>
      </c>
      <c r="AA984" s="1013"/>
      <c r="AB984" s="1013"/>
      <c r="AC984" s="1014"/>
      <c r="AD984" s="345" t="s">
        <v>461</v>
      </c>
      <c r="AE984" s="730"/>
      <c r="AF984" s="346"/>
      <c r="AG984" s="745" t="str">
        <f>B993</f>
        <v>นาย</v>
      </c>
      <c r="AH984" s="731" t="str">
        <f>C993</f>
        <v>อนุสรณ์</v>
      </c>
      <c r="AI984" s="346"/>
      <c r="AJ984" s="346" t="str">
        <f>D993</f>
        <v>ชาญพรมราช</v>
      </c>
      <c r="AK984" s="346"/>
      <c r="AL984" s="346"/>
      <c r="AM984" s="346"/>
      <c r="AN984" s="347"/>
      <c r="AO984" s="753"/>
    </row>
    <row r="985" spans="1:62" s="1" customFormat="1" ht="22.5" customHeight="1" x14ac:dyDescent="0.2">
      <c r="E985" s="304"/>
      <c r="F985" s="304"/>
      <c r="G985" s="304"/>
      <c r="H985" s="304"/>
      <c r="I985" s="304"/>
      <c r="J985" s="304"/>
      <c r="K985" s="304"/>
      <c r="L985" s="304"/>
      <c r="M985" s="304"/>
      <c r="N985" s="304"/>
      <c r="O985" s="306"/>
      <c r="P985" s="307" t="s">
        <v>462</v>
      </c>
      <c r="Q985" s="308"/>
      <c r="R985" s="308"/>
      <c r="S985" s="1007" t="str">
        <f>E993</f>
        <v>160</v>
      </c>
      <c r="T985" s="1008"/>
      <c r="U985" s="310" t="str">
        <f>F993</f>
        <v>หมู่ที่</v>
      </c>
      <c r="V985" s="1009" t="str">
        <f>G993</f>
        <v>12</v>
      </c>
      <c r="W985" s="1009"/>
      <c r="X985" s="308"/>
      <c r="Y985" s="311"/>
      <c r="Z985" s="312" t="str">
        <f>H993</f>
        <v>ถนน</v>
      </c>
      <c r="AA985" s="313"/>
      <c r="AB985" s="308"/>
      <c r="AC985" s="309"/>
      <c r="AD985" s="307" t="s">
        <v>462</v>
      </c>
      <c r="AE985" s="728"/>
      <c r="AF985" s="728"/>
      <c r="AG985" s="314" t="str">
        <f>E993</f>
        <v>160</v>
      </c>
      <c r="AH985" s="308"/>
      <c r="AI985" s="315" t="str">
        <f>F993</f>
        <v>หมู่ที่</v>
      </c>
      <c r="AJ985" s="727" t="str">
        <f>G993</f>
        <v>12</v>
      </c>
      <c r="AK985" s="308"/>
      <c r="AL985" s="315" t="str">
        <f>H993</f>
        <v>ถนน</v>
      </c>
      <c r="AM985" s="308"/>
      <c r="AN985" s="309"/>
      <c r="AO985" s="753"/>
    </row>
    <row r="986" spans="1:62" s="1" customFormat="1" ht="22.5" customHeight="1" x14ac:dyDescent="0.2">
      <c r="E986" s="304"/>
      <c r="F986" s="304"/>
      <c r="G986" s="304"/>
      <c r="H986" s="304"/>
      <c r="I986" s="304"/>
      <c r="J986" s="304"/>
      <c r="K986" s="304"/>
      <c r="L986" s="304"/>
      <c r="M986" s="304"/>
      <c r="N986" s="304"/>
      <c r="O986" s="306"/>
      <c r="P986" s="307" t="s">
        <v>463</v>
      </c>
      <c r="Q986" s="308"/>
      <c r="R986" s="308"/>
      <c r="S986" s="308"/>
      <c r="T986" s="308"/>
      <c r="U986" s="1009" t="str">
        <f>I993</f>
        <v>ตำบลตะขบ</v>
      </c>
      <c r="V986" s="993"/>
      <c r="W986" s="993"/>
      <c r="X986" s="993"/>
      <c r="Y986" s="312"/>
      <c r="Z986" s="315" t="str">
        <f>J993</f>
        <v>อำเภอปักธงชัย</v>
      </c>
      <c r="AA986" s="313"/>
      <c r="AB986" s="308"/>
      <c r="AC986" s="308"/>
      <c r="AD986" s="307" t="s">
        <v>463</v>
      </c>
      <c r="AE986" s="728"/>
      <c r="AF986" s="308"/>
      <c r="AG986" s="308"/>
      <c r="AH986" s="308"/>
      <c r="AI986" s="315" t="str">
        <f>I993</f>
        <v>ตำบลตะขบ</v>
      </c>
      <c r="AJ986" s="308"/>
      <c r="AK986" s="308"/>
      <c r="AL986" s="315" t="str">
        <f>J993</f>
        <v>อำเภอปักธงชัย</v>
      </c>
      <c r="AM986" s="308"/>
      <c r="AN986" s="309"/>
      <c r="AO986" s="753"/>
    </row>
    <row r="987" spans="1:62" s="1" customFormat="1" ht="22.5" customHeight="1" x14ac:dyDescent="0.2">
      <c r="E987" s="304"/>
      <c r="F987" s="304"/>
      <c r="G987" s="304"/>
      <c r="H987" s="304"/>
      <c r="I987" s="304"/>
      <c r="J987" s="304"/>
      <c r="K987" s="304"/>
      <c r="L987" s="304"/>
      <c r="M987" s="304"/>
      <c r="N987" s="304"/>
      <c r="O987" s="306"/>
      <c r="P987" s="316" t="str">
        <f>K993</f>
        <v>จังหวัดนครราชสีมา</v>
      </c>
      <c r="Q987" s="317"/>
      <c r="R987" s="317"/>
      <c r="S987" s="317"/>
      <c r="T987" s="317"/>
      <c r="U987" s="317" t="s">
        <v>464</v>
      </c>
      <c r="V987" s="317"/>
      <c r="W987" s="317"/>
      <c r="X987" s="317"/>
      <c r="Y987" s="318"/>
      <c r="Z987" s="317"/>
      <c r="AA987" s="319"/>
      <c r="AB987" s="317"/>
      <c r="AC987" s="317"/>
      <c r="AD987" s="316" t="str">
        <f>K993</f>
        <v>จังหวัดนครราชสีมา</v>
      </c>
      <c r="AE987" s="744"/>
      <c r="AF987" s="317"/>
      <c r="AG987" s="317"/>
      <c r="AH987" s="317"/>
      <c r="AI987" s="317" t="s">
        <v>464</v>
      </c>
      <c r="AJ987" s="317"/>
      <c r="AK987" s="317"/>
      <c r="AL987" s="317"/>
      <c r="AM987" s="317"/>
      <c r="AN987" s="320"/>
      <c r="AO987" s="753"/>
    </row>
    <row r="988" spans="1:62" s="323" customFormat="1" ht="22.5" customHeight="1" x14ac:dyDescent="0.2">
      <c r="A988" s="753"/>
      <c r="B988" s="753"/>
      <c r="C988" s="753"/>
      <c r="D988" s="753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306"/>
      <c r="P988" s="1004" t="s">
        <v>5</v>
      </c>
      <c r="Q988" s="1005"/>
      <c r="R988" s="1005"/>
      <c r="S988" s="1005"/>
      <c r="T988" s="1005"/>
      <c r="U988" s="1005"/>
      <c r="V988" s="1005"/>
      <c r="W988" s="1005"/>
      <c r="X988" s="1005"/>
      <c r="Y988" s="1005"/>
      <c r="Z988" s="1005"/>
      <c r="AA988" s="1005"/>
      <c r="AB988" s="1005"/>
      <c r="AC988" s="1006"/>
      <c r="AD988" s="1004" t="s">
        <v>6</v>
      </c>
      <c r="AE988" s="1005"/>
      <c r="AF988" s="1005"/>
      <c r="AG988" s="1005"/>
      <c r="AH988" s="1005"/>
      <c r="AI988" s="1005"/>
      <c r="AJ988" s="1005"/>
      <c r="AK988" s="1005"/>
      <c r="AL988" s="1005"/>
      <c r="AM988" s="1005"/>
      <c r="AN988" s="1006"/>
      <c r="AO988" s="429"/>
    </row>
    <row r="989" spans="1:62" s="323" customFormat="1" ht="24.75" customHeight="1" x14ac:dyDescent="0.2">
      <c r="A989" s="753"/>
      <c r="B989" s="753"/>
      <c r="C989" s="753"/>
      <c r="D989" s="753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306"/>
      <c r="P989" s="995" t="s">
        <v>7</v>
      </c>
      <c r="Q989" s="995" t="s">
        <v>8</v>
      </c>
      <c r="R989" s="995" t="s">
        <v>9</v>
      </c>
      <c r="S989" s="1010" t="s">
        <v>10</v>
      </c>
      <c r="T989" s="1011"/>
      <c r="U989" s="995" t="s">
        <v>11</v>
      </c>
      <c r="V989" s="1004" t="s">
        <v>12</v>
      </c>
      <c r="W989" s="1005"/>
      <c r="X989" s="1006"/>
      <c r="Y989" s="1004" t="s">
        <v>13</v>
      </c>
      <c r="Z989" s="1005"/>
      <c r="AA989" s="1005"/>
      <c r="AB989" s="1005"/>
      <c r="AC989" s="1006"/>
      <c r="AD989" s="995" t="s">
        <v>7</v>
      </c>
      <c r="AE989" s="995" t="s">
        <v>14</v>
      </c>
      <c r="AF989" s="995" t="s">
        <v>15</v>
      </c>
      <c r="AG989" s="995" t="s">
        <v>16</v>
      </c>
      <c r="AH989" s="1021" t="s">
        <v>17</v>
      </c>
      <c r="AI989" s="1004" t="s">
        <v>18</v>
      </c>
      <c r="AJ989" s="1005"/>
      <c r="AK989" s="1005"/>
      <c r="AL989" s="1006"/>
      <c r="AM989" s="995" t="s">
        <v>19</v>
      </c>
      <c r="AN989" s="995" t="s">
        <v>20</v>
      </c>
      <c r="AO989" s="429"/>
      <c r="AP989" s="1027" t="s">
        <v>19</v>
      </c>
      <c r="AQ989" s="1027" t="s">
        <v>19</v>
      </c>
    </row>
    <row r="990" spans="1:62" s="323" customFormat="1" ht="24.75" customHeight="1" x14ac:dyDescent="0.2">
      <c r="A990" s="753"/>
      <c r="B990" s="753"/>
      <c r="C990" s="753"/>
      <c r="D990" s="753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306"/>
      <c r="P990" s="996"/>
      <c r="Q990" s="996"/>
      <c r="R990" s="996"/>
      <c r="S990" s="995" t="s">
        <v>21</v>
      </c>
      <c r="T990" s="995" t="s">
        <v>22</v>
      </c>
      <c r="U990" s="996"/>
      <c r="V990" s="1015" t="s">
        <v>23</v>
      </c>
      <c r="W990" s="1015" t="s">
        <v>24</v>
      </c>
      <c r="X990" s="1015" t="s">
        <v>25</v>
      </c>
      <c r="Y990" s="1018" t="s">
        <v>26</v>
      </c>
      <c r="Z990" s="995" t="s">
        <v>27</v>
      </c>
      <c r="AA990" s="995" t="s">
        <v>28</v>
      </c>
      <c r="AB990" s="995" t="s">
        <v>29</v>
      </c>
      <c r="AC990" s="995" t="s">
        <v>30</v>
      </c>
      <c r="AD990" s="996"/>
      <c r="AE990" s="996"/>
      <c r="AF990" s="996"/>
      <c r="AG990" s="996"/>
      <c r="AH990" s="1022"/>
      <c r="AI990" s="995" t="s">
        <v>31</v>
      </c>
      <c r="AJ990" s="998" t="s">
        <v>27</v>
      </c>
      <c r="AK990" s="1001" t="s">
        <v>28</v>
      </c>
      <c r="AL990" s="995" t="s">
        <v>29</v>
      </c>
      <c r="AM990" s="996"/>
      <c r="AN990" s="996"/>
      <c r="AO990" s="429"/>
      <c r="AP990" s="1028"/>
      <c r="AQ990" s="1028"/>
    </row>
    <row r="991" spans="1:62" s="323" customFormat="1" ht="48.75" customHeight="1" x14ac:dyDescent="0.2">
      <c r="A991" s="753"/>
      <c r="B991" s="753"/>
      <c r="C991" s="753"/>
      <c r="D991" s="753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306"/>
      <c r="P991" s="996"/>
      <c r="Q991" s="996"/>
      <c r="R991" s="996"/>
      <c r="S991" s="996"/>
      <c r="T991" s="996"/>
      <c r="U991" s="996"/>
      <c r="V991" s="1016"/>
      <c r="W991" s="1016"/>
      <c r="X991" s="1016"/>
      <c r="Y991" s="1019"/>
      <c r="Z991" s="996"/>
      <c r="AA991" s="996"/>
      <c r="AB991" s="996"/>
      <c r="AC991" s="996"/>
      <c r="AD991" s="996"/>
      <c r="AE991" s="996"/>
      <c r="AF991" s="996"/>
      <c r="AG991" s="996"/>
      <c r="AH991" s="1022"/>
      <c r="AI991" s="996"/>
      <c r="AJ991" s="999"/>
      <c r="AK991" s="1002"/>
      <c r="AL991" s="996"/>
      <c r="AM991" s="996"/>
      <c r="AN991" s="996"/>
      <c r="AO991" s="430"/>
      <c r="AP991" s="1028"/>
      <c r="AQ991" s="1028"/>
    </row>
    <row r="992" spans="1:62" s="323" customFormat="1" ht="42.75" customHeight="1" x14ac:dyDescent="0.2">
      <c r="A992" s="753" t="s">
        <v>465</v>
      </c>
      <c r="B992" s="306" t="s">
        <v>466</v>
      </c>
      <c r="C992" s="749" t="s">
        <v>467</v>
      </c>
      <c r="D992" s="749" t="s">
        <v>468</v>
      </c>
      <c r="E992" s="749" t="s">
        <v>469</v>
      </c>
      <c r="F992" s="749"/>
      <c r="G992" s="749" t="s">
        <v>470</v>
      </c>
      <c r="H992" s="749" t="s">
        <v>708</v>
      </c>
      <c r="I992" s="749" t="s">
        <v>472</v>
      </c>
      <c r="J992" s="749" t="s">
        <v>473</v>
      </c>
      <c r="K992" s="749" t="s">
        <v>474</v>
      </c>
      <c r="L992" s="749" t="s">
        <v>475</v>
      </c>
      <c r="M992" s="9" t="s">
        <v>476</v>
      </c>
      <c r="N992" s="9" t="s">
        <v>477</v>
      </c>
      <c r="O992" s="306" t="s">
        <v>478</v>
      </c>
      <c r="P992" s="997"/>
      <c r="Q992" s="997"/>
      <c r="R992" s="997"/>
      <c r="S992" s="997"/>
      <c r="T992" s="997"/>
      <c r="U992" s="997"/>
      <c r="V992" s="1017"/>
      <c r="W992" s="1017"/>
      <c r="X992" s="1017"/>
      <c r="Y992" s="1020"/>
      <c r="Z992" s="997"/>
      <c r="AA992" s="997"/>
      <c r="AB992" s="997"/>
      <c r="AC992" s="997"/>
      <c r="AD992" s="997"/>
      <c r="AE992" s="997"/>
      <c r="AF992" s="997"/>
      <c r="AG992" s="997"/>
      <c r="AH992" s="1023"/>
      <c r="AI992" s="997"/>
      <c r="AJ992" s="1000"/>
      <c r="AK992" s="1003"/>
      <c r="AL992" s="997"/>
      <c r="AM992" s="997"/>
      <c r="AN992" s="997"/>
      <c r="AO992" s="430"/>
      <c r="AP992" s="1029"/>
      <c r="AQ992" s="1029"/>
    </row>
    <row r="993" spans="1:62" s="337" customFormat="1" ht="20.25" customHeight="1" x14ac:dyDescent="0.2">
      <c r="A993" s="324"/>
      <c r="B993" s="324" t="s">
        <v>479</v>
      </c>
      <c r="C993" s="324" t="s">
        <v>709</v>
      </c>
      <c r="D993" s="324" t="s">
        <v>710</v>
      </c>
      <c r="E993" s="325" t="s">
        <v>711</v>
      </c>
      <c r="F993" s="325" t="s">
        <v>482</v>
      </c>
      <c r="G993" s="325" t="s">
        <v>693</v>
      </c>
      <c r="H993" s="325" t="s">
        <v>471</v>
      </c>
      <c r="I993" s="305" t="s">
        <v>483</v>
      </c>
      <c r="J993" s="305" t="s">
        <v>484</v>
      </c>
      <c r="K993" s="305" t="s">
        <v>485</v>
      </c>
      <c r="L993" s="305">
        <v>30150</v>
      </c>
      <c r="M993" s="304" t="s">
        <v>712</v>
      </c>
      <c r="N993" s="304" t="s">
        <v>713</v>
      </c>
      <c r="O993" s="306"/>
      <c r="P993" s="420">
        <v>115</v>
      </c>
      <c r="Q993" s="420" t="s">
        <v>32</v>
      </c>
      <c r="R993" s="562" t="s">
        <v>137</v>
      </c>
      <c r="S993" s="420">
        <v>382</v>
      </c>
      <c r="T993" s="420">
        <v>3474</v>
      </c>
      <c r="U993" s="420" t="s">
        <v>135</v>
      </c>
      <c r="V993" s="420">
        <v>0</v>
      </c>
      <c r="W993" s="420">
        <v>1</v>
      </c>
      <c r="X993" s="420">
        <v>68</v>
      </c>
      <c r="Y993" s="549">
        <f>V993*400+W993*100+X993-AA993</f>
        <v>168</v>
      </c>
      <c r="Z993" s="420"/>
      <c r="AA993" s="549"/>
      <c r="AB993" s="420"/>
      <c r="AC993" s="558"/>
      <c r="AD993" s="420"/>
      <c r="AE993" s="420"/>
      <c r="AF993" s="413"/>
      <c r="AG993" s="420"/>
      <c r="AH993" s="549"/>
      <c r="AI993" s="546"/>
      <c r="AJ993" s="549"/>
      <c r="AK993" s="549"/>
      <c r="AL993" s="420"/>
      <c r="AM993" s="420"/>
      <c r="AN993" s="41"/>
      <c r="AO993" s="442"/>
      <c r="AP993" s="358"/>
      <c r="AQ993" s="358"/>
    </row>
    <row r="994" spans="1:62" s="337" customFormat="1" ht="56.25" x14ac:dyDescent="0.2">
      <c r="A994" s="324"/>
      <c r="B994" s="324"/>
      <c r="C994" s="324"/>
      <c r="D994" s="324"/>
      <c r="E994" s="325"/>
      <c r="F994" s="325"/>
      <c r="G994" s="325"/>
      <c r="H994" s="325"/>
      <c r="I994" s="325"/>
      <c r="J994" s="325"/>
      <c r="K994" s="325"/>
      <c r="L994" s="325"/>
      <c r="M994" s="325"/>
      <c r="N994" s="325"/>
      <c r="O994" s="329"/>
      <c r="P994" s="420"/>
      <c r="Q994" s="420"/>
      <c r="R994" s="562"/>
      <c r="S994" s="420"/>
      <c r="T994" s="420"/>
      <c r="U994" s="420"/>
      <c r="V994" s="420"/>
      <c r="W994" s="420"/>
      <c r="X994" s="420"/>
      <c r="Y994" s="549"/>
      <c r="Z994" s="420"/>
      <c r="AA994" s="549">
        <v>12.19</v>
      </c>
      <c r="AB994" s="420"/>
      <c r="AC994" s="558"/>
      <c r="AD994" s="420">
        <v>1</v>
      </c>
      <c r="AE994" s="420">
        <v>160</v>
      </c>
      <c r="AF994" s="413" t="s">
        <v>55</v>
      </c>
      <c r="AG994" s="420" t="s">
        <v>35</v>
      </c>
      <c r="AH994" s="549">
        <v>48.75</v>
      </c>
      <c r="AI994" s="546"/>
      <c r="AJ994" s="549"/>
      <c r="AK994" s="549">
        <v>48.75</v>
      </c>
      <c r="AL994" s="420"/>
      <c r="AM994" s="420">
        <v>8</v>
      </c>
      <c r="AN994" s="41" t="s">
        <v>138</v>
      </c>
      <c r="AO994" s="442"/>
      <c r="AP994" s="358">
        <v>0</v>
      </c>
      <c r="AQ994" s="358">
        <v>0</v>
      </c>
    </row>
    <row r="995" spans="1:62" s="1" customFormat="1" ht="24" x14ac:dyDescent="0.2">
      <c r="E995" s="304"/>
      <c r="F995" s="305"/>
      <c r="G995" s="583"/>
      <c r="H995" s="305"/>
      <c r="I995" s="305"/>
      <c r="J995" s="305"/>
      <c r="K995" s="305"/>
      <c r="L995" s="305"/>
      <c r="M995" s="304"/>
      <c r="N995" s="304"/>
      <c r="O995" s="306"/>
      <c r="P995" s="345" t="s">
        <v>460</v>
      </c>
      <c r="Q995" s="346"/>
      <c r="R995" s="346"/>
      <c r="S995" s="346"/>
      <c r="T995" s="346"/>
      <c r="U995" s="346"/>
      <c r="V995" s="1012" t="str">
        <f>B1004</f>
        <v>น.ส.</v>
      </c>
      <c r="W995" s="1012"/>
      <c r="X995" s="1013" t="str">
        <f>C1004</f>
        <v xml:space="preserve">สมนึก  </v>
      </c>
      <c r="Y995" s="1013"/>
      <c r="Z995" s="1013" t="str">
        <f>D1004</f>
        <v>โชติสระน้อย</v>
      </c>
      <c r="AA995" s="1013"/>
      <c r="AB995" s="1013"/>
      <c r="AC995" s="1014"/>
      <c r="AD995" s="345" t="s">
        <v>461</v>
      </c>
      <c r="AE995" s="730"/>
      <c r="AF995" s="346"/>
      <c r="AG995" s="745" t="str">
        <f>B1004</f>
        <v>น.ส.</v>
      </c>
      <c r="AH995" s="731" t="str">
        <f>C1004</f>
        <v xml:space="preserve">สมนึก  </v>
      </c>
      <c r="AI995" s="346"/>
      <c r="AJ995" s="346" t="str">
        <f>D1004</f>
        <v>โชติสระน้อย</v>
      </c>
      <c r="AK995" s="346"/>
      <c r="AL995" s="346"/>
      <c r="AM995" s="346"/>
      <c r="AN995" s="347"/>
      <c r="AO995" s="753"/>
    </row>
    <row r="996" spans="1:62" s="1" customFormat="1" ht="24" x14ac:dyDescent="0.2">
      <c r="E996" s="304"/>
      <c r="F996" s="305"/>
      <c r="G996" s="583"/>
      <c r="H996" s="305"/>
      <c r="I996" s="305"/>
      <c r="J996" s="305"/>
      <c r="K996" s="305"/>
      <c r="L996" s="305"/>
      <c r="M996" s="304"/>
      <c r="N996" s="304"/>
      <c r="O996" s="306"/>
      <c r="P996" s="307" t="s">
        <v>462</v>
      </c>
      <c r="Q996" s="308"/>
      <c r="R996" s="308"/>
      <c r="S996" s="1007" t="str">
        <f>E1004</f>
        <v>148</v>
      </c>
      <c r="T996" s="1008"/>
      <c r="U996" s="310" t="str">
        <f>F1004</f>
        <v>หมู่ที่</v>
      </c>
      <c r="V996" s="1009" t="str">
        <f>G1004</f>
        <v>12</v>
      </c>
      <c r="W996" s="1009"/>
      <c r="X996" s="308"/>
      <c r="Y996" s="311"/>
      <c r="Z996" s="312" t="str">
        <f>H1004</f>
        <v>ถนน</v>
      </c>
      <c r="AA996" s="313"/>
      <c r="AB996" s="308"/>
      <c r="AC996" s="309"/>
      <c r="AD996" s="307" t="s">
        <v>462</v>
      </c>
      <c r="AE996" s="728"/>
      <c r="AF996" s="728"/>
      <c r="AG996" s="314" t="str">
        <f>E1004</f>
        <v>148</v>
      </c>
      <c r="AH996" s="308"/>
      <c r="AI996" s="315" t="str">
        <f>F1004</f>
        <v>หมู่ที่</v>
      </c>
      <c r="AJ996" s="727" t="str">
        <f>G1004</f>
        <v>12</v>
      </c>
      <c r="AK996" s="308"/>
      <c r="AL996" s="315" t="str">
        <f>H1004</f>
        <v>ถนน</v>
      </c>
      <c r="AM996" s="308"/>
      <c r="AN996" s="309"/>
      <c r="AO996" s="753"/>
      <c r="AP996" s="308"/>
      <c r="AQ996" s="308"/>
    </row>
    <row r="997" spans="1:62" s="1" customFormat="1" ht="24" x14ac:dyDescent="0.2">
      <c r="E997" s="304"/>
      <c r="F997" s="305"/>
      <c r="G997" s="583"/>
      <c r="H997" s="305"/>
      <c r="I997" s="305"/>
      <c r="J997" s="305"/>
      <c r="K997" s="305"/>
      <c r="L997" s="305"/>
      <c r="M997" s="304"/>
      <c r="N997" s="304"/>
      <c r="O997" s="306"/>
      <c r="P997" s="307" t="s">
        <v>463</v>
      </c>
      <c r="Q997" s="308"/>
      <c r="R997" s="308"/>
      <c r="S997" s="308"/>
      <c r="T997" s="308"/>
      <c r="U997" s="1009" t="str">
        <f>I1004</f>
        <v>ตำบลตะขบ</v>
      </c>
      <c r="V997" s="993"/>
      <c r="W997" s="993"/>
      <c r="X997" s="993"/>
      <c r="Y997" s="312"/>
      <c r="Z997" s="315" t="str">
        <f>J1004</f>
        <v>อำเภอปักธงชัย</v>
      </c>
      <c r="AA997" s="313"/>
      <c r="AB997" s="308"/>
      <c r="AC997" s="308"/>
      <c r="AD997" s="307" t="s">
        <v>463</v>
      </c>
      <c r="AE997" s="728"/>
      <c r="AF997" s="308"/>
      <c r="AG997" s="308"/>
      <c r="AH997" s="308"/>
      <c r="AI997" s="315" t="str">
        <f>I1004</f>
        <v>ตำบลตะขบ</v>
      </c>
      <c r="AJ997" s="308"/>
      <c r="AK997" s="308"/>
      <c r="AL997" s="315" t="str">
        <f>J1004</f>
        <v>อำเภอปักธงชัย</v>
      </c>
      <c r="AM997" s="308"/>
      <c r="AN997" s="309"/>
      <c r="AO997" s="753"/>
    </row>
    <row r="998" spans="1:62" s="1" customFormat="1" ht="24" x14ac:dyDescent="0.2">
      <c r="E998" s="304"/>
      <c r="F998" s="305"/>
      <c r="G998" s="583"/>
      <c r="H998" s="305"/>
      <c r="I998" s="305"/>
      <c r="J998" s="305"/>
      <c r="K998" s="305"/>
      <c r="L998" s="305"/>
      <c r="M998" s="304"/>
      <c r="N998" s="304"/>
      <c r="O998" s="306"/>
      <c r="P998" s="316" t="str">
        <f>K1004</f>
        <v>จังหวัดนครราชสีมา</v>
      </c>
      <c r="Q998" s="317"/>
      <c r="R998" s="317"/>
      <c r="S998" s="317"/>
      <c r="T998" s="317"/>
      <c r="U998" s="317" t="s">
        <v>464</v>
      </c>
      <c r="V998" s="317"/>
      <c r="W998" s="317"/>
      <c r="X998" s="317"/>
      <c r="Y998" s="318"/>
      <c r="Z998" s="317"/>
      <c r="AA998" s="319"/>
      <c r="AB998" s="317"/>
      <c r="AC998" s="317"/>
      <c r="AD998" s="316" t="str">
        <f>K1004</f>
        <v>จังหวัดนครราชสีมา</v>
      </c>
      <c r="AE998" s="744"/>
      <c r="AF998" s="317"/>
      <c r="AG998" s="317"/>
      <c r="AH998" s="317"/>
      <c r="AI998" s="317" t="s">
        <v>464</v>
      </c>
      <c r="AJ998" s="317"/>
      <c r="AK998" s="317"/>
      <c r="AL998" s="317"/>
      <c r="AM998" s="317"/>
      <c r="AN998" s="320"/>
      <c r="AO998" s="753"/>
    </row>
    <row r="999" spans="1:62" s="323" customFormat="1" ht="24" x14ac:dyDescent="0.2">
      <c r="A999" s="753"/>
      <c r="B999" s="753"/>
      <c r="C999" s="753"/>
      <c r="D999" s="753"/>
      <c r="E999" s="9"/>
      <c r="F999" s="321"/>
      <c r="G999" s="583"/>
      <c r="H999" s="321"/>
      <c r="I999" s="321"/>
      <c r="J999" s="321"/>
      <c r="K999" s="321"/>
      <c r="L999" s="321"/>
      <c r="M999" s="9"/>
      <c r="N999" s="9"/>
      <c r="O999" s="306"/>
      <c r="P999" s="1004" t="s">
        <v>5</v>
      </c>
      <c r="Q999" s="1005"/>
      <c r="R999" s="1005"/>
      <c r="S999" s="1005"/>
      <c r="T999" s="1005"/>
      <c r="U999" s="1005"/>
      <c r="V999" s="1005"/>
      <c r="W999" s="1005"/>
      <c r="X999" s="1005"/>
      <c r="Y999" s="1005"/>
      <c r="Z999" s="1005"/>
      <c r="AA999" s="1005"/>
      <c r="AB999" s="1005"/>
      <c r="AC999" s="1006"/>
      <c r="AD999" s="1004" t="s">
        <v>6</v>
      </c>
      <c r="AE999" s="1005"/>
      <c r="AF999" s="1005"/>
      <c r="AG999" s="1005"/>
      <c r="AH999" s="1005"/>
      <c r="AI999" s="1005"/>
      <c r="AJ999" s="1005"/>
      <c r="AK999" s="1005"/>
      <c r="AL999" s="1005"/>
      <c r="AM999" s="1005"/>
      <c r="AN999" s="1006"/>
      <c r="AO999" s="429"/>
    </row>
    <row r="1000" spans="1:62" s="323" customFormat="1" ht="24" customHeight="1" x14ac:dyDescent="0.2">
      <c r="A1000" s="753"/>
      <c r="B1000" s="753"/>
      <c r="C1000" s="753"/>
      <c r="D1000" s="753"/>
      <c r="E1000" s="9"/>
      <c r="F1000" s="321"/>
      <c r="G1000" s="583"/>
      <c r="H1000" s="321"/>
      <c r="I1000" s="321"/>
      <c r="J1000" s="321"/>
      <c r="K1000" s="321"/>
      <c r="L1000" s="321"/>
      <c r="M1000" s="9"/>
      <c r="N1000" s="9"/>
      <c r="O1000" s="306"/>
      <c r="P1000" s="995" t="s">
        <v>7</v>
      </c>
      <c r="Q1000" s="995" t="s">
        <v>8</v>
      </c>
      <c r="R1000" s="995" t="s">
        <v>9</v>
      </c>
      <c r="S1000" s="1010" t="s">
        <v>10</v>
      </c>
      <c r="T1000" s="1011"/>
      <c r="U1000" s="995" t="s">
        <v>11</v>
      </c>
      <c r="V1000" s="1004" t="s">
        <v>12</v>
      </c>
      <c r="W1000" s="1005"/>
      <c r="X1000" s="1006"/>
      <c r="Y1000" s="1004" t="s">
        <v>13</v>
      </c>
      <c r="Z1000" s="1005"/>
      <c r="AA1000" s="1005"/>
      <c r="AB1000" s="1005"/>
      <c r="AC1000" s="1006"/>
      <c r="AD1000" s="995" t="s">
        <v>7</v>
      </c>
      <c r="AE1000" s="995" t="s">
        <v>14</v>
      </c>
      <c r="AF1000" s="995" t="s">
        <v>15</v>
      </c>
      <c r="AG1000" s="995" t="s">
        <v>16</v>
      </c>
      <c r="AH1000" s="1021" t="s">
        <v>17</v>
      </c>
      <c r="AI1000" s="1004" t="s">
        <v>18</v>
      </c>
      <c r="AJ1000" s="1005"/>
      <c r="AK1000" s="1005"/>
      <c r="AL1000" s="1006"/>
      <c r="AM1000" s="995" t="s">
        <v>19</v>
      </c>
      <c r="AN1000" s="995" t="s">
        <v>20</v>
      </c>
      <c r="AO1000" s="429"/>
      <c r="AP1000" s="1024" t="s">
        <v>19</v>
      </c>
      <c r="AQ1000" s="1024" t="s">
        <v>19</v>
      </c>
    </row>
    <row r="1001" spans="1:62" s="323" customFormat="1" ht="24" customHeight="1" x14ac:dyDescent="0.2">
      <c r="A1001" s="753"/>
      <c r="B1001" s="753"/>
      <c r="C1001" s="753"/>
      <c r="D1001" s="753"/>
      <c r="E1001" s="9"/>
      <c r="F1001" s="321"/>
      <c r="G1001" s="583"/>
      <c r="H1001" s="321"/>
      <c r="I1001" s="321"/>
      <c r="J1001" s="321"/>
      <c r="K1001" s="321"/>
      <c r="L1001" s="321"/>
      <c r="M1001" s="9"/>
      <c r="N1001" s="9"/>
      <c r="O1001" s="306"/>
      <c r="P1001" s="996"/>
      <c r="Q1001" s="996"/>
      <c r="R1001" s="996"/>
      <c r="S1001" s="995" t="s">
        <v>21</v>
      </c>
      <c r="T1001" s="995" t="s">
        <v>22</v>
      </c>
      <c r="U1001" s="996"/>
      <c r="V1001" s="1015" t="s">
        <v>23</v>
      </c>
      <c r="W1001" s="1015" t="s">
        <v>24</v>
      </c>
      <c r="X1001" s="1015" t="s">
        <v>25</v>
      </c>
      <c r="Y1001" s="1018" t="s">
        <v>26</v>
      </c>
      <c r="Z1001" s="995" t="s">
        <v>27</v>
      </c>
      <c r="AA1001" s="995" t="s">
        <v>28</v>
      </c>
      <c r="AB1001" s="995" t="s">
        <v>29</v>
      </c>
      <c r="AC1001" s="995" t="s">
        <v>30</v>
      </c>
      <c r="AD1001" s="996"/>
      <c r="AE1001" s="996"/>
      <c r="AF1001" s="996"/>
      <c r="AG1001" s="996"/>
      <c r="AH1001" s="1022"/>
      <c r="AI1001" s="995" t="s">
        <v>31</v>
      </c>
      <c r="AJ1001" s="998" t="s">
        <v>27</v>
      </c>
      <c r="AK1001" s="1001" t="s">
        <v>28</v>
      </c>
      <c r="AL1001" s="995" t="s">
        <v>29</v>
      </c>
      <c r="AM1001" s="996"/>
      <c r="AN1001" s="996"/>
      <c r="AO1001" s="429"/>
      <c r="AP1001" s="1025"/>
      <c r="AQ1001" s="1025"/>
    </row>
    <row r="1002" spans="1:62" s="323" customFormat="1" ht="24" x14ac:dyDescent="0.2">
      <c r="A1002" s="753"/>
      <c r="B1002" s="753"/>
      <c r="C1002" s="753"/>
      <c r="D1002" s="753"/>
      <c r="E1002" s="9"/>
      <c r="F1002" s="321"/>
      <c r="G1002" s="583"/>
      <c r="H1002" s="321"/>
      <c r="I1002" s="321"/>
      <c r="J1002" s="321"/>
      <c r="K1002" s="321"/>
      <c r="L1002" s="321"/>
      <c r="M1002" s="9"/>
      <c r="N1002" s="9"/>
      <c r="O1002" s="306"/>
      <c r="P1002" s="996"/>
      <c r="Q1002" s="996"/>
      <c r="R1002" s="996"/>
      <c r="S1002" s="996"/>
      <c r="T1002" s="996"/>
      <c r="U1002" s="996"/>
      <c r="V1002" s="1016"/>
      <c r="W1002" s="1016"/>
      <c r="X1002" s="1016"/>
      <c r="Y1002" s="1019"/>
      <c r="Z1002" s="996"/>
      <c r="AA1002" s="996"/>
      <c r="AB1002" s="996"/>
      <c r="AC1002" s="996"/>
      <c r="AD1002" s="996"/>
      <c r="AE1002" s="996"/>
      <c r="AF1002" s="996"/>
      <c r="AG1002" s="996"/>
      <c r="AH1002" s="1022"/>
      <c r="AI1002" s="996"/>
      <c r="AJ1002" s="999"/>
      <c r="AK1002" s="1002"/>
      <c r="AL1002" s="996"/>
      <c r="AM1002" s="996"/>
      <c r="AN1002" s="996"/>
      <c r="AO1002" s="430"/>
      <c r="AP1002" s="1025"/>
      <c r="AQ1002" s="1025"/>
    </row>
    <row r="1003" spans="1:62" s="323" customFormat="1" ht="60.75" customHeight="1" x14ac:dyDescent="0.2">
      <c r="A1003" s="753" t="s">
        <v>465</v>
      </c>
      <c r="B1003" s="306" t="s">
        <v>466</v>
      </c>
      <c r="C1003" s="749" t="s">
        <v>467</v>
      </c>
      <c r="D1003" s="749" t="s">
        <v>468</v>
      </c>
      <c r="E1003" s="749" t="s">
        <v>469</v>
      </c>
      <c r="F1003" s="749"/>
      <c r="G1003" s="749" t="s">
        <v>470</v>
      </c>
      <c r="H1003" s="749" t="s">
        <v>471</v>
      </c>
      <c r="I1003" s="749" t="s">
        <v>472</v>
      </c>
      <c r="J1003" s="749" t="s">
        <v>473</v>
      </c>
      <c r="K1003" s="749" t="s">
        <v>474</v>
      </c>
      <c r="L1003" s="749" t="s">
        <v>475</v>
      </c>
      <c r="M1003" s="9" t="s">
        <v>476</v>
      </c>
      <c r="N1003" s="9" t="s">
        <v>477</v>
      </c>
      <c r="O1003" s="306" t="s">
        <v>478</v>
      </c>
      <c r="P1003" s="997"/>
      <c r="Q1003" s="997"/>
      <c r="R1003" s="997"/>
      <c r="S1003" s="997"/>
      <c r="T1003" s="997"/>
      <c r="U1003" s="997"/>
      <c r="V1003" s="1017"/>
      <c r="W1003" s="1017"/>
      <c r="X1003" s="1017"/>
      <c r="Y1003" s="1020"/>
      <c r="Z1003" s="997"/>
      <c r="AA1003" s="997"/>
      <c r="AB1003" s="997"/>
      <c r="AC1003" s="997"/>
      <c r="AD1003" s="997"/>
      <c r="AE1003" s="997"/>
      <c r="AF1003" s="997"/>
      <c r="AG1003" s="997"/>
      <c r="AH1003" s="1023"/>
      <c r="AI1003" s="997"/>
      <c r="AJ1003" s="1000"/>
      <c r="AK1003" s="1003"/>
      <c r="AL1003" s="997"/>
      <c r="AM1003" s="997"/>
      <c r="AN1003" s="997"/>
      <c r="AO1003" s="430"/>
      <c r="AP1003" s="1026"/>
      <c r="AQ1003" s="1026"/>
    </row>
    <row r="1004" spans="1:62" s="586" customFormat="1" ht="24" x14ac:dyDescent="0.2">
      <c r="A1004" s="1"/>
      <c r="B1004" s="1" t="s">
        <v>691</v>
      </c>
      <c r="C1004" s="1" t="s">
        <v>714</v>
      </c>
      <c r="D1004" s="1" t="s">
        <v>715</v>
      </c>
      <c r="E1004" s="304" t="s">
        <v>716</v>
      </c>
      <c r="F1004" s="325" t="s">
        <v>482</v>
      </c>
      <c r="G1004" s="325" t="s">
        <v>693</v>
      </c>
      <c r="H1004" s="325" t="s">
        <v>471</v>
      </c>
      <c r="I1004" s="305" t="s">
        <v>483</v>
      </c>
      <c r="J1004" s="305" t="s">
        <v>484</v>
      </c>
      <c r="K1004" s="305" t="s">
        <v>485</v>
      </c>
      <c r="L1004" s="305">
        <v>30150</v>
      </c>
      <c r="M1004" s="304" t="s">
        <v>717</v>
      </c>
      <c r="N1004" s="304" t="s">
        <v>718</v>
      </c>
      <c r="O1004" s="306"/>
      <c r="P1004" s="420">
        <v>116</v>
      </c>
      <c r="Q1004" s="420" t="s">
        <v>39</v>
      </c>
      <c r="R1004" s="562"/>
      <c r="S1004" s="420"/>
      <c r="T1004" s="420"/>
      <c r="U1004" s="420" t="s">
        <v>135</v>
      </c>
      <c r="V1004" s="420">
        <v>0</v>
      </c>
      <c r="W1004" s="420">
        <v>0</v>
      </c>
      <c r="X1004" s="420">
        <v>2.25</v>
      </c>
      <c r="Y1004" s="549"/>
      <c r="Z1004" s="420"/>
      <c r="AA1004" s="549">
        <v>2.25</v>
      </c>
      <c r="AB1004" s="420"/>
      <c r="AC1004" s="558"/>
      <c r="AD1004" s="420"/>
      <c r="AE1004" s="420"/>
      <c r="AF1004" s="413"/>
      <c r="AG1004" s="420"/>
      <c r="AH1004" s="549"/>
      <c r="AI1004" s="546"/>
      <c r="AJ1004" s="549"/>
      <c r="AK1004" s="549"/>
      <c r="AL1004" s="420"/>
      <c r="AM1004" s="420"/>
      <c r="AN1004" s="41"/>
      <c r="AO1004" s="364"/>
      <c r="AP1004" s="330"/>
      <c r="AQ1004" s="330"/>
      <c r="AR1004" s="584"/>
      <c r="AS1004" s="585"/>
      <c r="AT1004" s="585"/>
      <c r="AU1004" s="585"/>
      <c r="AV1004" s="585"/>
      <c r="AW1004" s="585"/>
      <c r="AX1004" s="585"/>
      <c r="AY1004" s="585"/>
      <c r="AZ1004" s="585"/>
      <c r="BA1004" s="585"/>
      <c r="BB1004" s="585"/>
      <c r="BC1004" s="585"/>
      <c r="BD1004" s="585"/>
      <c r="BE1004" s="585"/>
      <c r="BF1004" s="585"/>
      <c r="BG1004" s="585"/>
      <c r="BH1004" s="585"/>
      <c r="BI1004" s="585"/>
      <c r="BJ1004" s="585"/>
    </row>
    <row r="1005" spans="1:62" ht="37.5" x14ac:dyDescent="0.2">
      <c r="F1005" s="304"/>
      <c r="G1005" s="304"/>
      <c r="H1005" s="304"/>
      <c r="I1005" s="304"/>
      <c r="J1005" s="304"/>
      <c r="K1005" s="304"/>
      <c r="L1005" s="304"/>
      <c r="M1005" s="304"/>
      <c r="N1005" s="304"/>
      <c r="P1005" s="420"/>
      <c r="Q1005" s="420"/>
      <c r="R1005" s="562"/>
      <c r="S1005" s="420"/>
      <c r="T1005" s="420"/>
      <c r="U1005" s="420"/>
      <c r="V1005" s="420"/>
      <c r="W1005" s="420"/>
      <c r="X1005" s="420"/>
      <c r="Y1005" s="549"/>
      <c r="Z1005" s="420"/>
      <c r="AA1005" s="549"/>
      <c r="AB1005" s="420"/>
      <c r="AC1005" s="558"/>
      <c r="AD1005" s="420">
        <v>1</v>
      </c>
      <c r="AE1005" s="420">
        <v>148</v>
      </c>
      <c r="AF1005" s="413" t="s">
        <v>37</v>
      </c>
      <c r="AG1005" s="420" t="s">
        <v>35</v>
      </c>
      <c r="AH1005" s="549">
        <v>9</v>
      </c>
      <c r="AI1005" s="546"/>
      <c r="AJ1005" s="549"/>
      <c r="AK1005" s="549">
        <v>9</v>
      </c>
      <c r="AL1005" s="420"/>
      <c r="AM1005" s="420">
        <v>7</v>
      </c>
      <c r="AN1005" s="41" t="s">
        <v>53</v>
      </c>
      <c r="AO1005" s="364"/>
      <c r="AP1005" s="330">
        <v>0</v>
      </c>
      <c r="AQ1005" s="330">
        <v>0</v>
      </c>
    </row>
    <row r="1006" spans="1:62" ht="25.5" customHeight="1" x14ac:dyDescent="0.2">
      <c r="F1006" s="304"/>
      <c r="G1006" s="304"/>
      <c r="H1006" s="304"/>
      <c r="I1006" s="304"/>
      <c r="J1006" s="304"/>
      <c r="K1006" s="304"/>
      <c r="L1006" s="304"/>
      <c r="M1006" s="304"/>
      <c r="N1006" s="304"/>
      <c r="P1006" s="420">
        <v>117</v>
      </c>
      <c r="Q1006" s="420" t="s">
        <v>32</v>
      </c>
      <c r="R1006" s="562" t="s">
        <v>139</v>
      </c>
      <c r="S1006" s="420">
        <v>7</v>
      </c>
      <c r="T1006" s="420">
        <v>2043</v>
      </c>
      <c r="U1006" s="420" t="s">
        <v>135</v>
      </c>
      <c r="V1006" s="420">
        <v>5</v>
      </c>
      <c r="W1006" s="420">
        <v>3</v>
      </c>
      <c r="X1006" s="420">
        <v>27</v>
      </c>
      <c r="Y1006" s="549">
        <f>V1006*400+W1006*100+X1006</f>
        <v>2327</v>
      </c>
      <c r="Z1006" s="420"/>
      <c r="AA1006" s="549"/>
      <c r="AB1006" s="420"/>
      <c r="AC1006" s="558"/>
      <c r="AD1006" s="420"/>
      <c r="AE1006" s="420"/>
      <c r="AF1006" s="413"/>
      <c r="AG1006" s="420"/>
      <c r="AH1006" s="549"/>
      <c r="AI1006" s="546"/>
      <c r="AJ1006" s="549"/>
      <c r="AK1006" s="549"/>
      <c r="AL1006" s="420"/>
      <c r="AM1006" s="420"/>
      <c r="AN1006" s="41"/>
      <c r="AO1006" s="364"/>
      <c r="AP1006" s="330"/>
      <c r="AQ1006" s="330"/>
    </row>
    <row r="1007" spans="1:62" s="487" customFormat="1" ht="22.5" customHeight="1" x14ac:dyDescent="0.55000000000000004">
      <c r="E1007" s="488"/>
      <c r="F1007" s="489"/>
      <c r="G1007" s="489"/>
      <c r="H1007" s="489"/>
      <c r="I1007" s="489"/>
      <c r="J1007" s="489"/>
      <c r="K1007" s="489"/>
      <c r="L1007" s="489"/>
      <c r="M1007" s="488"/>
      <c r="N1007" s="488"/>
      <c r="O1007" s="490"/>
      <c r="P1007" s="345" t="s">
        <v>460</v>
      </c>
      <c r="Q1007" s="346"/>
      <c r="R1007" s="346"/>
      <c r="S1007" s="346"/>
      <c r="T1007" s="346"/>
      <c r="U1007" s="346"/>
      <c r="V1007" s="1012" t="str">
        <f>B1016</f>
        <v>นาย</v>
      </c>
      <c r="W1007" s="1012"/>
      <c r="X1007" s="1013" t="str">
        <f>C1016</f>
        <v>ปกรณ์</v>
      </c>
      <c r="Y1007" s="1013"/>
      <c r="Z1007" s="1013" t="str">
        <f>D1016</f>
        <v>สินสุข</v>
      </c>
      <c r="AA1007" s="1013"/>
      <c r="AB1007" s="1013"/>
      <c r="AC1007" s="1014"/>
      <c r="AD1007" s="345" t="s">
        <v>461</v>
      </c>
      <c r="AE1007" s="730"/>
      <c r="AF1007" s="346"/>
      <c r="AG1007" s="745" t="str">
        <f>B1016</f>
        <v>นาย</v>
      </c>
      <c r="AH1007" s="731" t="str">
        <f>C1016</f>
        <v>ปกรณ์</v>
      </c>
      <c r="AI1007" s="346"/>
      <c r="AJ1007" s="346" t="str">
        <f>D1016</f>
        <v>สินสุข</v>
      </c>
      <c r="AK1007" s="346"/>
      <c r="AL1007" s="346"/>
      <c r="AM1007" s="346"/>
      <c r="AN1007" s="347"/>
      <c r="AO1007" s="492"/>
      <c r="AP1007" s="346"/>
      <c r="AQ1007" s="346"/>
    </row>
    <row r="1008" spans="1:62" s="487" customFormat="1" ht="22.5" customHeight="1" x14ac:dyDescent="0.55000000000000004">
      <c r="E1008" s="488"/>
      <c r="F1008" s="489"/>
      <c r="G1008" s="489"/>
      <c r="H1008" s="489"/>
      <c r="I1008" s="489"/>
      <c r="J1008" s="489"/>
      <c r="K1008" s="489"/>
      <c r="L1008" s="489"/>
      <c r="M1008" s="488"/>
      <c r="N1008" s="488"/>
      <c r="O1008" s="490"/>
      <c r="P1008" s="307" t="s">
        <v>462</v>
      </c>
      <c r="Q1008" s="308"/>
      <c r="R1008" s="308"/>
      <c r="S1008" s="1007" t="str">
        <f>E1016</f>
        <v xml:space="preserve">150 </v>
      </c>
      <c r="T1008" s="1008"/>
      <c r="U1008" s="310" t="str">
        <f>F1016</f>
        <v>หมู่ที่</v>
      </c>
      <c r="V1008" s="1009" t="str">
        <f>G1016</f>
        <v>13</v>
      </c>
      <c r="W1008" s="1009"/>
      <c r="X1008" s="308"/>
      <c r="Y1008" s="311"/>
      <c r="Z1008" s="312" t="str">
        <f>H1016</f>
        <v>ถนน</v>
      </c>
      <c r="AA1008" s="313"/>
      <c r="AB1008" s="308"/>
      <c r="AC1008" s="309"/>
      <c r="AD1008" s="307" t="s">
        <v>462</v>
      </c>
      <c r="AE1008" s="728"/>
      <c r="AF1008" s="728"/>
      <c r="AG1008" s="314" t="str">
        <f>E1016</f>
        <v xml:space="preserve">150 </v>
      </c>
      <c r="AH1008" s="308"/>
      <c r="AI1008" s="315" t="str">
        <f>F1016</f>
        <v>หมู่ที่</v>
      </c>
      <c r="AJ1008" s="727" t="str">
        <f>G1016</f>
        <v>13</v>
      </c>
      <c r="AK1008" s="308"/>
      <c r="AL1008" s="315" t="str">
        <f>H1016</f>
        <v>ถนน</v>
      </c>
      <c r="AM1008" s="308"/>
      <c r="AN1008" s="309"/>
      <c r="AO1008" s="492"/>
      <c r="AP1008" s="308"/>
      <c r="AQ1008" s="308"/>
    </row>
    <row r="1009" spans="1:43" s="487" customFormat="1" ht="22.5" customHeight="1" x14ac:dyDescent="0.55000000000000004">
      <c r="E1009" s="488"/>
      <c r="F1009" s="489"/>
      <c r="G1009" s="489"/>
      <c r="H1009" s="489"/>
      <c r="I1009" s="489"/>
      <c r="J1009" s="489"/>
      <c r="K1009" s="489"/>
      <c r="L1009" s="489"/>
      <c r="M1009" s="488"/>
      <c r="N1009" s="488"/>
      <c r="O1009" s="490"/>
      <c r="P1009" s="307" t="s">
        <v>463</v>
      </c>
      <c r="Q1009" s="308"/>
      <c r="R1009" s="308"/>
      <c r="S1009" s="308"/>
      <c r="T1009" s="308"/>
      <c r="U1009" s="1009" t="str">
        <f>I1016</f>
        <v>ตำบลตะขบ</v>
      </c>
      <c r="V1009" s="993"/>
      <c r="W1009" s="993"/>
      <c r="X1009" s="993"/>
      <c r="Y1009" s="312"/>
      <c r="Z1009" s="315" t="str">
        <f>J1016</f>
        <v>อำเภอปักธงชัย</v>
      </c>
      <c r="AA1009" s="313"/>
      <c r="AB1009" s="308"/>
      <c r="AC1009" s="308"/>
      <c r="AD1009" s="307" t="s">
        <v>463</v>
      </c>
      <c r="AE1009" s="728"/>
      <c r="AF1009" s="308"/>
      <c r="AG1009" s="308"/>
      <c r="AH1009" s="308"/>
      <c r="AI1009" s="315" t="str">
        <f>I1016</f>
        <v>ตำบลตะขบ</v>
      </c>
      <c r="AJ1009" s="308"/>
      <c r="AK1009" s="308"/>
      <c r="AL1009" s="315" t="str">
        <f>J1016</f>
        <v>อำเภอปักธงชัย</v>
      </c>
      <c r="AM1009" s="308"/>
      <c r="AN1009" s="309"/>
      <c r="AO1009" s="492"/>
      <c r="AP1009" s="308"/>
      <c r="AQ1009" s="308"/>
    </row>
    <row r="1010" spans="1:43" s="487" customFormat="1" ht="22.5" customHeight="1" x14ac:dyDescent="0.55000000000000004">
      <c r="E1010" s="488"/>
      <c r="F1010" s="489"/>
      <c r="G1010" s="489"/>
      <c r="H1010" s="489"/>
      <c r="I1010" s="489"/>
      <c r="J1010" s="489"/>
      <c r="K1010" s="489"/>
      <c r="L1010" s="489"/>
      <c r="M1010" s="488"/>
      <c r="N1010" s="488"/>
      <c r="O1010" s="490"/>
      <c r="P1010" s="316" t="str">
        <f>K1016</f>
        <v>จังหวัดนครราชสีมา</v>
      </c>
      <c r="Q1010" s="317"/>
      <c r="R1010" s="317"/>
      <c r="S1010" s="317"/>
      <c r="T1010" s="317"/>
      <c r="U1010" s="317" t="s">
        <v>464</v>
      </c>
      <c r="V1010" s="317"/>
      <c r="W1010" s="317"/>
      <c r="X1010" s="317"/>
      <c r="Y1010" s="318"/>
      <c r="Z1010" s="317"/>
      <c r="AA1010" s="319"/>
      <c r="AB1010" s="317"/>
      <c r="AC1010" s="317"/>
      <c r="AD1010" s="316" t="str">
        <f>K1016</f>
        <v>จังหวัดนครราชสีมา</v>
      </c>
      <c r="AE1010" s="744"/>
      <c r="AF1010" s="317"/>
      <c r="AG1010" s="317"/>
      <c r="AH1010" s="317"/>
      <c r="AI1010" s="317" t="s">
        <v>464</v>
      </c>
      <c r="AJ1010" s="317"/>
      <c r="AK1010" s="317"/>
      <c r="AL1010" s="317"/>
      <c r="AM1010" s="317"/>
      <c r="AN1010" s="320"/>
      <c r="AO1010" s="492"/>
      <c r="AP1010" s="317"/>
      <c r="AQ1010" s="317"/>
    </row>
    <row r="1011" spans="1:43" s="518" customFormat="1" ht="22.5" customHeight="1" x14ac:dyDescent="0.55000000000000004">
      <c r="A1011" s="492"/>
      <c r="B1011" s="492"/>
      <c r="C1011" s="492"/>
      <c r="D1011" s="492"/>
      <c r="E1011" s="494"/>
      <c r="F1011" s="495"/>
      <c r="G1011" s="495"/>
      <c r="H1011" s="495"/>
      <c r="I1011" s="495"/>
      <c r="J1011" s="495"/>
      <c r="K1011" s="495"/>
      <c r="L1011" s="495"/>
      <c r="M1011" s="494"/>
      <c r="N1011" s="494"/>
      <c r="O1011" s="490"/>
      <c r="P1011" s="1004" t="s">
        <v>5</v>
      </c>
      <c r="Q1011" s="1005"/>
      <c r="R1011" s="1005"/>
      <c r="S1011" s="1005"/>
      <c r="T1011" s="1005"/>
      <c r="U1011" s="1005"/>
      <c r="V1011" s="1005"/>
      <c r="W1011" s="1005"/>
      <c r="X1011" s="1005"/>
      <c r="Y1011" s="1005"/>
      <c r="Z1011" s="1005"/>
      <c r="AA1011" s="1005"/>
      <c r="AB1011" s="1005"/>
      <c r="AC1011" s="1006"/>
      <c r="AD1011" s="1004" t="s">
        <v>6</v>
      </c>
      <c r="AE1011" s="1005"/>
      <c r="AF1011" s="1005"/>
      <c r="AG1011" s="1005"/>
      <c r="AH1011" s="1005"/>
      <c r="AI1011" s="1005"/>
      <c r="AJ1011" s="1005"/>
      <c r="AK1011" s="1005"/>
      <c r="AL1011" s="1005"/>
      <c r="AM1011" s="1005"/>
      <c r="AN1011" s="1006"/>
      <c r="AO1011" s="537"/>
    </row>
    <row r="1012" spans="1:43" s="518" customFormat="1" ht="24.75" customHeight="1" x14ac:dyDescent="0.55000000000000004">
      <c r="A1012" s="492"/>
      <c r="B1012" s="492"/>
      <c r="C1012" s="492"/>
      <c r="D1012" s="492"/>
      <c r="E1012" s="494"/>
      <c r="F1012" s="495"/>
      <c r="G1012" s="495"/>
      <c r="H1012" s="495"/>
      <c r="I1012" s="495"/>
      <c r="J1012" s="495"/>
      <c r="K1012" s="495"/>
      <c r="L1012" s="495"/>
      <c r="M1012" s="494"/>
      <c r="N1012" s="494"/>
      <c r="O1012" s="490"/>
      <c r="P1012" s="995" t="s">
        <v>7</v>
      </c>
      <c r="Q1012" s="995" t="s">
        <v>8</v>
      </c>
      <c r="R1012" s="995" t="s">
        <v>9</v>
      </c>
      <c r="S1012" s="1010" t="s">
        <v>10</v>
      </c>
      <c r="T1012" s="1011"/>
      <c r="U1012" s="995" t="s">
        <v>11</v>
      </c>
      <c r="V1012" s="1004" t="s">
        <v>12</v>
      </c>
      <c r="W1012" s="1005"/>
      <c r="X1012" s="1006"/>
      <c r="Y1012" s="1004" t="s">
        <v>13</v>
      </c>
      <c r="Z1012" s="1005"/>
      <c r="AA1012" s="1005"/>
      <c r="AB1012" s="1005"/>
      <c r="AC1012" s="1006"/>
      <c r="AD1012" s="995" t="s">
        <v>7</v>
      </c>
      <c r="AE1012" s="995" t="s">
        <v>14</v>
      </c>
      <c r="AF1012" s="995" t="s">
        <v>15</v>
      </c>
      <c r="AG1012" s="995" t="s">
        <v>16</v>
      </c>
      <c r="AH1012" s="1021" t="s">
        <v>17</v>
      </c>
      <c r="AI1012" s="1004" t="s">
        <v>18</v>
      </c>
      <c r="AJ1012" s="1005"/>
      <c r="AK1012" s="1005"/>
      <c r="AL1012" s="1006"/>
      <c r="AM1012" s="995" t="s">
        <v>19</v>
      </c>
      <c r="AN1012" s="995" t="s">
        <v>20</v>
      </c>
      <c r="AO1012" s="537"/>
      <c r="AP1012" s="995" t="s">
        <v>19</v>
      </c>
      <c r="AQ1012" s="995" t="s">
        <v>19</v>
      </c>
    </row>
    <row r="1013" spans="1:43" s="518" customFormat="1" ht="24.75" customHeight="1" x14ac:dyDescent="0.55000000000000004">
      <c r="A1013" s="492"/>
      <c r="B1013" s="492"/>
      <c r="C1013" s="492"/>
      <c r="D1013" s="492"/>
      <c r="E1013" s="494"/>
      <c r="F1013" s="495"/>
      <c r="G1013" s="495"/>
      <c r="H1013" s="495"/>
      <c r="I1013" s="495"/>
      <c r="J1013" s="495"/>
      <c r="K1013" s="495"/>
      <c r="L1013" s="495"/>
      <c r="M1013" s="494"/>
      <c r="N1013" s="494"/>
      <c r="O1013" s="490"/>
      <c r="P1013" s="996"/>
      <c r="Q1013" s="996"/>
      <c r="R1013" s="996"/>
      <c r="S1013" s="995" t="s">
        <v>21</v>
      </c>
      <c r="T1013" s="995" t="s">
        <v>22</v>
      </c>
      <c r="U1013" s="996"/>
      <c r="V1013" s="1015" t="s">
        <v>23</v>
      </c>
      <c r="W1013" s="1015" t="s">
        <v>24</v>
      </c>
      <c r="X1013" s="1015" t="s">
        <v>25</v>
      </c>
      <c r="Y1013" s="1018" t="s">
        <v>26</v>
      </c>
      <c r="Z1013" s="995" t="s">
        <v>27</v>
      </c>
      <c r="AA1013" s="995" t="s">
        <v>28</v>
      </c>
      <c r="AB1013" s="995" t="s">
        <v>29</v>
      </c>
      <c r="AC1013" s="995" t="s">
        <v>30</v>
      </c>
      <c r="AD1013" s="996"/>
      <c r="AE1013" s="996"/>
      <c r="AF1013" s="996"/>
      <c r="AG1013" s="996"/>
      <c r="AH1013" s="1022"/>
      <c r="AI1013" s="995" t="s">
        <v>31</v>
      </c>
      <c r="AJ1013" s="998" t="s">
        <v>27</v>
      </c>
      <c r="AK1013" s="1001" t="s">
        <v>28</v>
      </c>
      <c r="AL1013" s="995" t="s">
        <v>29</v>
      </c>
      <c r="AM1013" s="996"/>
      <c r="AN1013" s="996"/>
      <c r="AO1013" s="537"/>
      <c r="AP1013" s="996"/>
      <c r="AQ1013" s="996"/>
    </row>
    <row r="1014" spans="1:43" s="518" customFormat="1" ht="48.75" customHeight="1" x14ac:dyDescent="0.55000000000000004">
      <c r="A1014" s="492"/>
      <c r="B1014" s="492"/>
      <c r="C1014" s="492"/>
      <c r="D1014" s="492"/>
      <c r="E1014" s="494"/>
      <c r="F1014" s="495"/>
      <c r="G1014" s="495"/>
      <c r="H1014" s="495"/>
      <c r="I1014" s="495"/>
      <c r="J1014" s="495"/>
      <c r="K1014" s="495"/>
      <c r="L1014" s="495"/>
      <c r="M1014" s="494"/>
      <c r="N1014" s="494"/>
      <c r="O1014" s="490"/>
      <c r="P1014" s="996"/>
      <c r="Q1014" s="996"/>
      <c r="R1014" s="996"/>
      <c r="S1014" s="996"/>
      <c r="T1014" s="996"/>
      <c r="U1014" s="996"/>
      <c r="V1014" s="1016"/>
      <c r="W1014" s="1016"/>
      <c r="X1014" s="1016"/>
      <c r="Y1014" s="1019"/>
      <c r="Z1014" s="996"/>
      <c r="AA1014" s="996"/>
      <c r="AB1014" s="996"/>
      <c r="AC1014" s="996"/>
      <c r="AD1014" s="996"/>
      <c r="AE1014" s="996"/>
      <c r="AF1014" s="996"/>
      <c r="AG1014" s="996"/>
      <c r="AH1014" s="1022"/>
      <c r="AI1014" s="996"/>
      <c r="AJ1014" s="999"/>
      <c r="AK1014" s="1002"/>
      <c r="AL1014" s="996"/>
      <c r="AM1014" s="996"/>
      <c r="AN1014" s="996"/>
      <c r="AO1014" s="538" t="s">
        <v>630</v>
      </c>
      <c r="AP1014" s="996"/>
      <c r="AQ1014" s="996"/>
    </row>
    <row r="1015" spans="1:43" s="518" customFormat="1" ht="38.25" customHeight="1" x14ac:dyDescent="0.35">
      <c r="A1015" s="753" t="s">
        <v>465</v>
      </c>
      <c r="B1015" s="306" t="s">
        <v>466</v>
      </c>
      <c r="C1015" s="749" t="s">
        <v>467</v>
      </c>
      <c r="D1015" s="749" t="s">
        <v>468</v>
      </c>
      <c r="E1015" s="749" t="s">
        <v>469</v>
      </c>
      <c r="F1015" s="749"/>
      <c r="G1015" s="749" t="s">
        <v>470</v>
      </c>
      <c r="H1015" s="749" t="s">
        <v>471</v>
      </c>
      <c r="I1015" s="749" t="s">
        <v>472</v>
      </c>
      <c r="J1015" s="749" t="s">
        <v>473</v>
      </c>
      <c r="K1015" s="749" t="s">
        <v>474</v>
      </c>
      <c r="L1015" s="749" t="s">
        <v>475</v>
      </c>
      <c r="M1015" s="9" t="s">
        <v>476</v>
      </c>
      <c r="N1015" s="9" t="s">
        <v>477</v>
      </c>
      <c r="O1015" s="306" t="s">
        <v>478</v>
      </c>
      <c r="P1015" s="997"/>
      <c r="Q1015" s="997"/>
      <c r="R1015" s="997"/>
      <c r="S1015" s="997"/>
      <c r="T1015" s="997"/>
      <c r="U1015" s="997"/>
      <c r="V1015" s="1017"/>
      <c r="W1015" s="1017"/>
      <c r="X1015" s="1017"/>
      <c r="Y1015" s="1020"/>
      <c r="Z1015" s="997"/>
      <c r="AA1015" s="997"/>
      <c r="AB1015" s="997"/>
      <c r="AC1015" s="997"/>
      <c r="AD1015" s="997"/>
      <c r="AE1015" s="997"/>
      <c r="AF1015" s="997"/>
      <c r="AG1015" s="997"/>
      <c r="AH1015" s="1023"/>
      <c r="AI1015" s="997"/>
      <c r="AJ1015" s="1000"/>
      <c r="AK1015" s="1003"/>
      <c r="AL1015" s="997"/>
      <c r="AM1015" s="997"/>
      <c r="AN1015" s="997"/>
      <c r="AO1015" s="538" t="s">
        <v>631</v>
      </c>
      <c r="AP1015" s="997"/>
      <c r="AQ1015" s="997"/>
    </row>
    <row r="1016" spans="1:43" s="524" customFormat="1" ht="25.5" customHeight="1" x14ac:dyDescent="0.2">
      <c r="A1016" s="503"/>
      <c r="B1016" s="503" t="s">
        <v>479</v>
      </c>
      <c r="C1016" s="503" t="s">
        <v>719</v>
      </c>
      <c r="D1016" s="503" t="s">
        <v>720</v>
      </c>
      <c r="E1016" s="504" t="s">
        <v>721</v>
      </c>
      <c r="F1016" s="325" t="s">
        <v>482</v>
      </c>
      <c r="G1016" s="325" t="s">
        <v>722</v>
      </c>
      <c r="H1016" s="325" t="s">
        <v>471</v>
      </c>
      <c r="I1016" s="305" t="s">
        <v>483</v>
      </c>
      <c r="J1016" s="305" t="s">
        <v>484</v>
      </c>
      <c r="K1016" s="305" t="s">
        <v>485</v>
      </c>
      <c r="L1016" s="305">
        <v>30150</v>
      </c>
      <c r="M1016" s="504"/>
      <c r="N1016" s="504"/>
      <c r="O1016" s="507"/>
      <c r="P1016" s="38">
        <v>118</v>
      </c>
      <c r="Q1016" s="420" t="s">
        <v>39</v>
      </c>
      <c r="R1016" s="420" t="s">
        <v>140</v>
      </c>
      <c r="S1016" s="420"/>
      <c r="T1016" s="420"/>
      <c r="U1016" s="420" t="s">
        <v>141</v>
      </c>
      <c r="V1016" s="420">
        <v>0</v>
      </c>
      <c r="W1016" s="420">
        <v>2</v>
      </c>
      <c r="X1016" s="420">
        <v>0</v>
      </c>
      <c r="Y1016" s="546">
        <v>191.25</v>
      </c>
      <c r="Z1016" s="38"/>
      <c r="AA1016" s="546">
        <v>8.75</v>
      </c>
      <c r="AB1016" s="38"/>
      <c r="AC1016" s="546"/>
      <c r="AD1016" s="38"/>
      <c r="AE1016" s="38"/>
      <c r="AF1016" s="38"/>
      <c r="AG1016" s="38"/>
      <c r="AH1016" s="40"/>
      <c r="AI1016" s="39"/>
      <c r="AJ1016" s="40"/>
      <c r="AK1016" s="547"/>
      <c r="AL1016" s="38"/>
      <c r="AM1016" s="38"/>
      <c r="AN1016" s="38"/>
      <c r="AO1016" s="587"/>
      <c r="AP1016" s="38"/>
      <c r="AQ1016" s="38"/>
    </row>
    <row r="1017" spans="1:43" s="524" customFormat="1" ht="56.25" x14ac:dyDescent="0.2">
      <c r="A1017" s="503"/>
      <c r="B1017" s="503"/>
      <c r="C1017" s="503"/>
      <c r="D1017" s="503"/>
      <c r="E1017" s="504"/>
      <c r="F1017" s="505"/>
      <c r="G1017" s="505"/>
      <c r="H1017" s="505"/>
      <c r="I1017" s="505"/>
      <c r="J1017" s="505"/>
      <c r="K1017" s="505"/>
      <c r="L1017" s="505"/>
      <c r="M1017" s="504"/>
      <c r="N1017" s="504"/>
      <c r="O1017" s="507"/>
      <c r="P1017" s="420"/>
      <c r="Q1017" s="420"/>
      <c r="R1017" s="420"/>
      <c r="S1017" s="420"/>
      <c r="T1017" s="420"/>
      <c r="U1017" s="420"/>
      <c r="V1017" s="420"/>
      <c r="W1017" s="420"/>
      <c r="X1017" s="420"/>
      <c r="Y1017" s="546"/>
      <c r="Z1017" s="549"/>
      <c r="AA1017" s="546"/>
      <c r="AB1017" s="420"/>
      <c r="AC1017" s="546"/>
      <c r="AD1017" s="420">
        <v>1</v>
      </c>
      <c r="AE1017" s="38">
        <v>150</v>
      </c>
      <c r="AF1017" s="41" t="s">
        <v>55</v>
      </c>
      <c r="AG1017" s="38" t="s">
        <v>35</v>
      </c>
      <c r="AH1017" s="40">
        <v>35</v>
      </c>
      <c r="AI1017" s="39"/>
      <c r="AJ1017" s="40"/>
      <c r="AK1017" s="547">
        <v>35</v>
      </c>
      <c r="AL1017" s="38"/>
      <c r="AM1017" s="38">
        <v>8</v>
      </c>
      <c r="AN1017" s="41" t="s">
        <v>53</v>
      </c>
      <c r="AO1017" s="587">
        <v>2</v>
      </c>
      <c r="AP1017" s="38">
        <v>5</v>
      </c>
      <c r="AQ1017" s="38">
        <v>5</v>
      </c>
    </row>
    <row r="1018" spans="1:43" s="524" customFormat="1" ht="30.75" customHeight="1" x14ac:dyDescent="0.2">
      <c r="A1018" s="503"/>
      <c r="B1018" s="503"/>
      <c r="C1018" s="503"/>
      <c r="D1018" s="503"/>
      <c r="E1018" s="504"/>
      <c r="F1018" s="505"/>
      <c r="G1018" s="505"/>
      <c r="H1018" s="505"/>
      <c r="I1018" s="505"/>
      <c r="J1018" s="505"/>
      <c r="K1018" s="505"/>
      <c r="L1018" s="505"/>
      <c r="M1018" s="504"/>
      <c r="N1018" s="504"/>
      <c r="O1018" s="507"/>
      <c r="P1018" s="420">
        <v>119</v>
      </c>
      <c r="Q1018" s="420" t="s">
        <v>39</v>
      </c>
      <c r="R1018" s="420" t="s">
        <v>142</v>
      </c>
      <c r="S1018" s="420"/>
      <c r="T1018" s="420"/>
      <c r="U1018" s="420" t="s">
        <v>141</v>
      </c>
      <c r="V1018" s="420">
        <v>1</v>
      </c>
      <c r="W1018" s="420">
        <v>0</v>
      </c>
      <c r="X1018" s="420">
        <v>0</v>
      </c>
      <c r="Y1018" s="546"/>
      <c r="Z1018" s="420"/>
      <c r="AA1018" s="546"/>
      <c r="AB1018" s="420"/>
      <c r="AC1018" s="546"/>
      <c r="AD1018" s="420"/>
      <c r="AE1018" s="38"/>
      <c r="AF1018" s="38"/>
      <c r="AG1018" s="38"/>
      <c r="AH1018" s="40"/>
      <c r="AI1018" s="39"/>
      <c r="AJ1018" s="40"/>
      <c r="AK1018" s="547"/>
      <c r="AL1018" s="38"/>
      <c r="AM1018" s="38"/>
      <c r="AN1018" s="38"/>
      <c r="AO1018" s="587"/>
      <c r="AP1018" s="38"/>
      <c r="AQ1018" s="38"/>
    </row>
    <row r="1019" spans="1:43" s="487" customFormat="1" ht="22.5" customHeight="1" x14ac:dyDescent="0.55000000000000004">
      <c r="E1019" s="488"/>
      <c r="F1019" s="489"/>
      <c r="G1019" s="489"/>
      <c r="H1019" s="489"/>
      <c r="I1019" s="489"/>
      <c r="J1019" s="489"/>
      <c r="K1019" s="489"/>
      <c r="L1019" s="489"/>
      <c r="M1019" s="488"/>
      <c r="N1019" s="488"/>
      <c r="O1019" s="490"/>
      <c r="P1019" s="345" t="s">
        <v>460</v>
      </c>
      <c r="Q1019" s="346"/>
      <c r="R1019" s="346"/>
      <c r="S1019" s="346"/>
      <c r="T1019" s="346"/>
      <c r="U1019" s="346"/>
      <c r="V1019" s="1012" t="str">
        <f>B1028</f>
        <v>นาย</v>
      </c>
      <c r="W1019" s="1012"/>
      <c r="X1019" s="1013" t="str">
        <f>C1028</f>
        <v>จุฬารัตน์</v>
      </c>
      <c r="Y1019" s="1013"/>
      <c r="Z1019" s="1013" t="str">
        <f>D1028</f>
        <v>ก่อแก้ว</v>
      </c>
      <c r="AA1019" s="1013"/>
      <c r="AB1019" s="1013"/>
      <c r="AC1019" s="1014"/>
      <c r="AD1019" s="345" t="s">
        <v>461</v>
      </c>
      <c r="AE1019" s="730"/>
      <c r="AF1019" s="346"/>
      <c r="AG1019" s="745" t="str">
        <f>B1028</f>
        <v>นาย</v>
      </c>
      <c r="AH1019" s="731" t="str">
        <f>C1028</f>
        <v>จุฬารัตน์</v>
      </c>
      <c r="AI1019" s="346"/>
      <c r="AJ1019" s="346" t="str">
        <f>D1028</f>
        <v>ก่อแก้ว</v>
      </c>
      <c r="AK1019" s="346"/>
      <c r="AL1019" s="346"/>
      <c r="AM1019" s="346"/>
      <c r="AN1019" s="347"/>
      <c r="AO1019" s="492"/>
      <c r="AP1019" s="308"/>
      <c r="AQ1019" s="308"/>
    </row>
    <row r="1020" spans="1:43" s="487" customFormat="1" ht="22.5" customHeight="1" x14ac:dyDescent="0.55000000000000004">
      <c r="E1020" s="488"/>
      <c r="F1020" s="489"/>
      <c r="G1020" s="489"/>
      <c r="H1020" s="489"/>
      <c r="I1020" s="489"/>
      <c r="J1020" s="489"/>
      <c r="K1020" s="489"/>
      <c r="L1020" s="489"/>
      <c r="M1020" s="488"/>
      <c r="N1020" s="488"/>
      <c r="O1020" s="490"/>
      <c r="P1020" s="307" t="s">
        <v>462</v>
      </c>
      <c r="Q1020" s="308"/>
      <c r="R1020" s="308"/>
      <c r="S1020" s="1007" t="str">
        <f>E1028</f>
        <v>196</v>
      </c>
      <c r="T1020" s="1008"/>
      <c r="U1020" s="310" t="str">
        <f>F1028</f>
        <v>หมู่ที่</v>
      </c>
      <c r="V1020" s="1009" t="str">
        <f>G1028</f>
        <v>13</v>
      </c>
      <c r="W1020" s="1009"/>
      <c r="X1020" s="308"/>
      <c r="Y1020" s="311"/>
      <c r="Z1020" s="312" t="str">
        <f>H1028</f>
        <v>ถนน</v>
      </c>
      <c r="AA1020" s="313"/>
      <c r="AB1020" s="308"/>
      <c r="AC1020" s="309"/>
      <c r="AD1020" s="307" t="s">
        <v>462</v>
      </c>
      <c r="AE1020" s="728"/>
      <c r="AF1020" s="728"/>
      <c r="AG1020" s="314" t="str">
        <f>E1028</f>
        <v>196</v>
      </c>
      <c r="AH1020" s="308"/>
      <c r="AI1020" s="315" t="str">
        <f>F1028</f>
        <v>หมู่ที่</v>
      </c>
      <c r="AJ1020" s="727" t="str">
        <f>G1028</f>
        <v>13</v>
      </c>
      <c r="AK1020" s="308"/>
      <c r="AL1020" s="315" t="str">
        <f>H1028</f>
        <v>ถนน</v>
      </c>
      <c r="AM1020" s="308"/>
      <c r="AN1020" s="309"/>
      <c r="AO1020" s="492"/>
      <c r="AP1020" s="308"/>
      <c r="AQ1020" s="308"/>
    </row>
    <row r="1021" spans="1:43" s="487" customFormat="1" ht="22.5" customHeight="1" x14ac:dyDescent="0.55000000000000004">
      <c r="E1021" s="488"/>
      <c r="F1021" s="489"/>
      <c r="G1021" s="489"/>
      <c r="H1021" s="489"/>
      <c r="I1021" s="489"/>
      <c r="J1021" s="489"/>
      <c r="K1021" s="489"/>
      <c r="L1021" s="489"/>
      <c r="M1021" s="488"/>
      <c r="N1021" s="488"/>
      <c r="O1021" s="490"/>
      <c r="P1021" s="307" t="s">
        <v>463</v>
      </c>
      <c r="Q1021" s="308"/>
      <c r="R1021" s="308"/>
      <c r="S1021" s="308"/>
      <c r="T1021" s="308"/>
      <c r="U1021" s="1009" t="str">
        <f>I1028</f>
        <v>ตำบลตะขบ</v>
      </c>
      <c r="V1021" s="993"/>
      <c r="W1021" s="993"/>
      <c r="X1021" s="993"/>
      <c r="Y1021" s="312"/>
      <c r="Z1021" s="315" t="str">
        <f>J1028</f>
        <v>อำเภอปักธงชัย</v>
      </c>
      <c r="AA1021" s="313"/>
      <c r="AB1021" s="308"/>
      <c r="AC1021" s="308"/>
      <c r="AD1021" s="307" t="s">
        <v>463</v>
      </c>
      <c r="AE1021" s="728"/>
      <c r="AF1021" s="308"/>
      <c r="AG1021" s="308"/>
      <c r="AH1021" s="308"/>
      <c r="AI1021" s="315" t="str">
        <f>I1028</f>
        <v>ตำบลตะขบ</v>
      </c>
      <c r="AJ1021" s="308"/>
      <c r="AK1021" s="308"/>
      <c r="AL1021" s="315" t="str">
        <f>J1028</f>
        <v>อำเภอปักธงชัย</v>
      </c>
      <c r="AM1021" s="308"/>
      <c r="AN1021" s="309"/>
      <c r="AO1021" s="492"/>
      <c r="AP1021" s="308"/>
      <c r="AQ1021" s="308"/>
    </row>
    <row r="1022" spans="1:43" s="487" customFormat="1" ht="22.5" customHeight="1" x14ac:dyDescent="0.55000000000000004">
      <c r="E1022" s="488"/>
      <c r="F1022" s="489"/>
      <c r="G1022" s="489"/>
      <c r="H1022" s="489"/>
      <c r="I1022" s="489"/>
      <c r="J1022" s="489"/>
      <c r="K1022" s="489"/>
      <c r="L1022" s="489"/>
      <c r="M1022" s="488"/>
      <c r="N1022" s="488"/>
      <c r="O1022" s="490"/>
      <c r="P1022" s="316" t="str">
        <f>K1028</f>
        <v>จังหวัดนครราชสีมา</v>
      </c>
      <c r="Q1022" s="317"/>
      <c r="R1022" s="317"/>
      <c r="S1022" s="317"/>
      <c r="T1022" s="317"/>
      <c r="U1022" s="317" t="s">
        <v>464</v>
      </c>
      <c r="V1022" s="317"/>
      <c r="W1022" s="317"/>
      <c r="X1022" s="317"/>
      <c r="Y1022" s="318"/>
      <c r="Z1022" s="317"/>
      <c r="AA1022" s="319"/>
      <c r="AB1022" s="317"/>
      <c r="AC1022" s="317"/>
      <c r="AD1022" s="316" t="str">
        <f>K1028</f>
        <v>จังหวัดนครราชสีมา</v>
      </c>
      <c r="AE1022" s="744"/>
      <c r="AF1022" s="317"/>
      <c r="AG1022" s="317"/>
      <c r="AH1022" s="317"/>
      <c r="AI1022" s="317" t="s">
        <v>464</v>
      </c>
      <c r="AJ1022" s="317"/>
      <c r="AK1022" s="317"/>
      <c r="AL1022" s="317"/>
      <c r="AM1022" s="317"/>
      <c r="AN1022" s="320"/>
      <c r="AO1022" s="492"/>
      <c r="AP1022" s="317"/>
      <c r="AQ1022" s="317"/>
    </row>
    <row r="1023" spans="1:43" s="518" customFormat="1" ht="22.5" customHeight="1" x14ac:dyDescent="0.55000000000000004">
      <c r="A1023" s="492"/>
      <c r="B1023" s="492"/>
      <c r="C1023" s="492"/>
      <c r="D1023" s="492"/>
      <c r="E1023" s="494"/>
      <c r="F1023" s="495"/>
      <c r="G1023" s="495"/>
      <c r="H1023" s="495"/>
      <c r="I1023" s="495"/>
      <c r="J1023" s="495"/>
      <c r="K1023" s="495"/>
      <c r="L1023" s="495"/>
      <c r="M1023" s="494"/>
      <c r="N1023" s="494"/>
      <c r="O1023" s="490"/>
      <c r="P1023" s="1004" t="s">
        <v>5</v>
      </c>
      <c r="Q1023" s="1005"/>
      <c r="R1023" s="1005"/>
      <c r="S1023" s="1005"/>
      <c r="T1023" s="1005"/>
      <c r="U1023" s="1005"/>
      <c r="V1023" s="1005"/>
      <c r="W1023" s="1005"/>
      <c r="X1023" s="1005"/>
      <c r="Y1023" s="1005"/>
      <c r="Z1023" s="1005"/>
      <c r="AA1023" s="1005"/>
      <c r="AB1023" s="1005"/>
      <c r="AC1023" s="1006"/>
      <c r="AD1023" s="1004" t="s">
        <v>6</v>
      </c>
      <c r="AE1023" s="1005"/>
      <c r="AF1023" s="1005"/>
      <c r="AG1023" s="1005"/>
      <c r="AH1023" s="1005"/>
      <c r="AI1023" s="1005"/>
      <c r="AJ1023" s="1005"/>
      <c r="AK1023" s="1005"/>
      <c r="AL1023" s="1005"/>
      <c r="AM1023" s="1005"/>
      <c r="AN1023" s="1006"/>
      <c r="AO1023" s="537"/>
    </row>
    <row r="1024" spans="1:43" s="518" customFormat="1" ht="24.75" customHeight="1" x14ac:dyDescent="0.55000000000000004">
      <c r="A1024" s="492"/>
      <c r="B1024" s="492"/>
      <c r="C1024" s="492"/>
      <c r="D1024" s="492"/>
      <c r="E1024" s="494"/>
      <c r="F1024" s="495"/>
      <c r="G1024" s="495"/>
      <c r="H1024" s="495"/>
      <c r="I1024" s="495"/>
      <c r="J1024" s="495"/>
      <c r="K1024" s="495"/>
      <c r="L1024" s="495"/>
      <c r="M1024" s="494"/>
      <c r="N1024" s="494"/>
      <c r="O1024" s="490"/>
      <c r="P1024" s="995" t="s">
        <v>7</v>
      </c>
      <c r="Q1024" s="995" t="s">
        <v>8</v>
      </c>
      <c r="R1024" s="995" t="s">
        <v>9</v>
      </c>
      <c r="S1024" s="1010" t="s">
        <v>10</v>
      </c>
      <c r="T1024" s="1011"/>
      <c r="U1024" s="995" t="s">
        <v>11</v>
      </c>
      <c r="V1024" s="1004" t="s">
        <v>12</v>
      </c>
      <c r="W1024" s="1005"/>
      <c r="X1024" s="1006"/>
      <c r="Y1024" s="1004" t="s">
        <v>13</v>
      </c>
      <c r="Z1024" s="1005"/>
      <c r="AA1024" s="1005"/>
      <c r="AB1024" s="1005"/>
      <c r="AC1024" s="1006"/>
      <c r="AD1024" s="995" t="s">
        <v>7</v>
      </c>
      <c r="AE1024" s="995" t="s">
        <v>14</v>
      </c>
      <c r="AF1024" s="995" t="s">
        <v>15</v>
      </c>
      <c r="AG1024" s="995" t="s">
        <v>16</v>
      </c>
      <c r="AH1024" s="1021" t="s">
        <v>17</v>
      </c>
      <c r="AI1024" s="1004" t="s">
        <v>18</v>
      </c>
      <c r="AJ1024" s="1005"/>
      <c r="AK1024" s="1005"/>
      <c r="AL1024" s="1006"/>
      <c r="AM1024" s="995" t="s">
        <v>19</v>
      </c>
      <c r="AN1024" s="995" t="s">
        <v>20</v>
      </c>
      <c r="AO1024" s="537"/>
      <c r="AP1024" s="995" t="s">
        <v>19</v>
      </c>
      <c r="AQ1024" s="995" t="s">
        <v>19</v>
      </c>
    </row>
    <row r="1025" spans="1:43" s="518" customFormat="1" ht="24.75" customHeight="1" x14ac:dyDescent="0.55000000000000004">
      <c r="A1025" s="492"/>
      <c r="B1025" s="492"/>
      <c r="C1025" s="492"/>
      <c r="D1025" s="492"/>
      <c r="E1025" s="494"/>
      <c r="F1025" s="495"/>
      <c r="G1025" s="495"/>
      <c r="H1025" s="495"/>
      <c r="I1025" s="495"/>
      <c r="J1025" s="495"/>
      <c r="K1025" s="495"/>
      <c r="L1025" s="495"/>
      <c r="M1025" s="494"/>
      <c r="N1025" s="494"/>
      <c r="O1025" s="490"/>
      <c r="P1025" s="996"/>
      <c r="Q1025" s="996"/>
      <c r="R1025" s="996"/>
      <c r="S1025" s="995" t="s">
        <v>21</v>
      </c>
      <c r="T1025" s="995" t="s">
        <v>22</v>
      </c>
      <c r="U1025" s="996"/>
      <c r="V1025" s="1015" t="s">
        <v>23</v>
      </c>
      <c r="W1025" s="1015" t="s">
        <v>24</v>
      </c>
      <c r="X1025" s="1015" t="s">
        <v>25</v>
      </c>
      <c r="Y1025" s="1018" t="s">
        <v>26</v>
      </c>
      <c r="Z1025" s="995" t="s">
        <v>27</v>
      </c>
      <c r="AA1025" s="995" t="s">
        <v>28</v>
      </c>
      <c r="AB1025" s="995" t="s">
        <v>29</v>
      </c>
      <c r="AC1025" s="995" t="s">
        <v>30</v>
      </c>
      <c r="AD1025" s="996"/>
      <c r="AE1025" s="996"/>
      <c r="AF1025" s="996"/>
      <c r="AG1025" s="996"/>
      <c r="AH1025" s="1022"/>
      <c r="AI1025" s="995" t="s">
        <v>31</v>
      </c>
      <c r="AJ1025" s="998" t="s">
        <v>27</v>
      </c>
      <c r="AK1025" s="1001" t="s">
        <v>28</v>
      </c>
      <c r="AL1025" s="995" t="s">
        <v>29</v>
      </c>
      <c r="AM1025" s="996"/>
      <c r="AN1025" s="996"/>
      <c r="AO1025" s="537"/>
      <c r="AP1025" s="996"/>
      <c r="AQ1025" s="996"/>
    </row>
    <row r="1026" spans="1:43" s="518" customFormat="1" ht="48.75" customHeight="1" x14ac:dyDescent="0.55000000000000004">
      <c r="A1026" s="492"/>
      <c r="B1026" s="492"/>
      <c r="C1026" s="492"/>
      <c r="D1026" s="492"/>
      <c r="E1026" s="494"/>
      <c r="F1026" s="495"/>
      <c r="G1026" s="495"/>
      <c r="H1026" s="495"/>
      <c r="I1026" s="495"/>
      <c r="J1026" s="495"/>
      <c r="K1026" s="495"/>
      <c r="L1026" s="495"/>
      <c r="M1026" s="494"/>
      <c r="N1026" s="494"/>
      <c r="O1026" s="490"/>
      <c r="P1026" s="996"/>
      <c r="Q1026" s="996"/>
      <c r="R1026" s="996"/>
      <c r="S1026" s="996"/>
      <c r="T1026" s="996"/>
      <c r="U1026" s="996"/>
      <c r="V1026" s="1016"/>
      <c r="W1026" s="1016"/>
      <c r="X1026" s="1016"/>
      <c r="Y1026" s="1019"/>
      <c r="Z1026" s="996"/>
      <c r="AA1026" s="996"/>
      <c r="AB1026" s="996"/>
      <c r="AC1026" s="996"/>
      <c r="AD1026" s="996"/>
      <c r="AE1026" s="996"/>
      <c r="AF1026" s="996"/>
      <c r="AG1026" s="996"/>
      <c r="AH1026" s="1022"/>
      <c r="AI1026" s="996"/>
      <c r="AJ1026" s="999"/>
      <c r="AK1026" s="1002"/>
      <c r="AL1026" s="996"/>
      <c r="AM1026" s="996"/>
      <c r="AN1026" s="996"/>
      <c r="AO1026" s="538" t="s">
        <v>630</v>
      </c>
      <c r="AP1026" s="996"/>
      <c r="AQ1026" s="996"/>
    </row>
    <row r="1027" spans="1:43" s="518" customFormat="1" ht="36" customHeight="1" x14ac:dyDescent="0.35">
      <c r="A1027" s="753" t="s">
        <v>465</v>
      </c>
      <c r="B1027" s="306" t="s">
        <v>466</v>
      </c>
      <c r="C1027" s="749" t="s">
        <v>467</v>
      </c>
      <c r="D1027" s="749" t="s">
        <v>468</v>
      </c>
      <c r="E1027" s="749" t="s">
        <v>469</v>
      </c>
      <c r="F1027" s="749"/>
      <c r="G1027" s="749" t="s">
        <v>470</v>
      </c>
      <c r="H1027" s="749" t="s">
        <v>471</v>
      </c>
      <c r="I1027" s="749" t="s">
        <v>472</v>
      </c>
      <c r="J1027" s="749" t="s">
        <v>473</v>
      </c>
      <c r="K1027" s="749" t="s">
        <v>474</v>
      </c>
      <c r="L1027" s="749" t="s">
        <v>475</v>
      </c>
      <c r="M1027" s="9" t="s">
        <v>476</v>
      </c>
      <c r="N1027" s="9" t="s">
        <v>477</v>
      </c>
      <c r="O1027" s="306" t="s">
        <v>478</v>
      </c>
      <c r="P1027" s="997"/>
      <c r="Q1027" s="997"/>
      <c r="R1027" s="997"/>
      <c r="S1027" s="997"/>
      <c r="T1027" s="997"/>
      <c r="U1027" s="997"/>
      <c r="V1027" s="1017"/>
      <c r="W1027" s="1017"/>
      <c r="X1027" s="1017"/>
      <c r="Y1027" s="1020"/>
      <c r="Z1027" s="997"/>
      <c r="AA1027" s="997"/>
      <c r="AB1027" s="997"/>
      <c r="AC1027" s="997"/>
      <c r="AD1027" s="997"/>
      <c r="AE1027" s="997"/>
      <c r="AF1027" s="997"/>
      <c r="AG1027" s="997"/>
      <c r="AH1027" s="1023"/>
      <c r="AI1027" s="997"/>
      <c r="AJ1027" s="1000"/>
      <c r="AK1027" s="1003"/>
      <c r="AL1027" s="997"/>
      <c r="AM1027" s="997"/>
      <c r="AN1027" s="997"/>
      <c r="AO1027" s="538" t="s">
        <v>631</v>
      </c>
      <c r="AP1027" s="997"/>
      <c r="AQ1027" s="997"/>
    </row>
    <row r="1028" spans="1:43" s="589" customFormat="1" ht="25.5" customHeight="1" x14ac:dyDescent="0.2">
      <c r="A1028" s="503"/>
      <c r="B1028" s="503" t="s">
        <v>479</v>
      </c>
      <c r="C1028" s="503" t="s">
        <v>723</v>
      </c>
      <c r="D1028" s="503" t="s">
        <v>724</v>
      </c>
      <c r="E1028" s="504" t="s">
        <v>725</v>
      </c>
      <c r="F1028" s="325" t="s">
        <v>482</v>
      </c>
      <c r="G1028" s="325" t="s">
        <v>722</v>
      </c>
      <c r="H1028" s="325" t="s">
        <v>471</v>
      </c>
      <c r="I1028" s="305" t="s">
        <v>483</v>
      </c>
      <c r="J1028" s="305" t="s">
        <v>484</v>
      </c>
      <c r="K1028" s="305" t="s">
        <v>485</v>
      </c>
      <c r="L1028" s="305">
        <v>30150</v>
      </c>
      <c r="M1028" s="504"/>
      <c r="N1028" s="504"/>
      <c r="O1028" s="507"/>
      <c r="P1028" s="420">
        <v>120</v>
      </c>
      <c r="Q1028" s="420" t="s">
        <v>39</v>
      </c>
      <c r="R1028" s="420"/>
      <c r="S1028" s="420"/>
      <c r="T1028" s="420"/>
      <c r="U1028" s="420" t="s">
        <v>141</v>
      </c>
      <c r="V1028" s="420">
        <v>0</v>
      </c>
      <c r="W1028" s="420">
        <v>0</v>
      </c>
      <c r="X1028" s="420">
        <v>1</v>
      </c>
      <c r="Y1028" s="546"/>
      <c r="Z1028" s="557"/>
      <c r="AA1028" s="546">
        <v>1</v>
      </c>
      <c r="AB1028" s="420"/>
      <c r="AC1028" s="546"/>
      <c r="AD1028" s="420"/>
      <c r="AE1028" s="420"/>
      <c r="AF1028" s="420"/>
      <c r="AG1028" s="420"/>
      <c r="AH1028" s="549"/>
      <c r="AI1028" s="558"/>
      <c r="AJ1028" s="549"/>
      <c r="AK1028" s="559"/>
      <c r="AL1028" s="420"/>
      <c r="AM1028" s="420"/>
      <c r="AN1028" s="420"/>
      <c r="AO1028" s="588"/>
      <c r="AP1028" s="420"/>
      <c r="AQ1028" s="420"/>
    </row>
    <row r="1029" spans="1:43" s="589" customFormat="1" ht="56.25" x14ac:dyDescent="0.2">
      <c r="A1029" s="503"/>
      <c r="B1029" s="503"/>
      <c r="C1029" s="503"/>
      <c r="D1029" s="503"/>
      <c r="E1029" s="504"/>
      <c r="F1029" s="505"/>
      <c r="G1029" s="505"/>
      <c r="H1029" s="505"/>
      <c r="I1029" s="505"/>
      <c r="J1029" s="505"/>
      <c r="K1029" s="505"/>
      <c r="L1029" s="505"/>
      <c r="M1029" s="504"/>
      <c r="N1029" s="504"/>
      <c r="O1029" s="507"/>
      <c r="P1029" s="420"/>
      <c r="Q1029" s="420"/>
      <c r="R1029" s="420"/>
      <c r="S1029" s="420"/>
      <c r="T1029" s="420"/>
      <c r="U1029" s="420"/>
      <c r="V1029" s="420"/>
      <c r="W1029" s="420"/>
      <c r="X1029" s="420"/>
      <c r="Y1029" s="546"/>
      <c r="Z1029" s="420"/>
      <c r="AA1029" s="546"/>
      <c r="AB1029" s="420"/>
      <c r="AC1029" s="546"/>
      <c r="AD1029" s="420">
        <v>1</v>
      </c>
      <c r="AE1029" s="420">
        <v>196</v>
      </c>
      <c r="AF1029" s="413" t="s">
        <v>55</v>
      </c>
      <c r="AG1029" s="420" t="s">
        <v>35</v>
      </c>
      <c r="AH1029" s="549">
        <v>4</v>
      </c>
      <c r="AI1029" s="558"/>
      <c r="AJ1029" s="549"/>
      <c r="AK1029" s="559">
        <v>4</v>
      </c>
      <c r="AL1029" s="420"/>
      <c r="AM1029" s="420">
        <v>4</v>
      </c>
      <c r="AN1029" s="413" t="s">
        <v>53</v>
      </c>
      <c r="AO1029" s="588">
        <v>2</v>
      </c>
      <c r="AP1029" s="420">
        <v>4</v>
      </c>
      <c r="AQ1029" s="420">
        <v>4</v>
      </c>
    </row>
    <row r="1030" spans="1:43" s="524" customFormat="1" ht="30.75" customHeight="1" x14ac:dyDescent="0.2">
      <c r="A1030" s="503"/>
      <c r="B1030" s="503"/>
      <c r="C1030" s="503"/>
      <c r="D1030" s="503"/>
      <c r="E1030" s="504"/>
      <c r="F1030" s="505"/>
      <c r="G1030" s="505"/>
      <c r="H1030" s="505"/>
      <c r="I1030" s="505"/>
      <c r="J1030" s="505"/>
      <c r="K1030" s="505"/>
      <c r="L1030" s="505"/>
      <c r="M1030" s="504"/>
      <c r="N1030" s="504"/>
      <c r="O1030" s="507"/>
      <c r="P1030" s="420"/>
      <c r="Q1030" s="420"/>
      <c r="R1030" s="420"/>
      <c r="S1030" s="420"/>
      <c r="T1030" s="420"/>
      <c r="U1030" s="420"/>
      <c r="V1030" s="420"/>
      <c r="W1030" s="420"/>
      <c r="X1030" s="420"/>
      <c r="Y1030" s="546"/>
      <c r="Z1030" s="420"/>
      <c r="AA1030" s="546"/>
      <c r="AB1030" s="420"/>
      <c r="AC1030" s="546"/>
      <c r="AD1030" s="420"/>
      <c r="AE1030" s="420"/>
      <c r="AF1030" s="420"/>
      <c r="AG1030" s="420"/>
      <c r="AH1030" s="549"/>
      <c r="AI1030" s="558"/>
      <c r="AJ1030" s="549"/>
      <c r="AK1030" s="559"/>
      <c r="AL1030" s="420"/>
      <c r="AM1030" s="420"/>
      <c r="AN1030" s="420"/>
      <c r="AO1030" s="587"/>
      <c r="AP1030" s="420"/>
      <c r="AQ1030" s="420"/>
    </row>
    <row r="1031" spans="1:43" s="487" customFormat="1" ht="22.5" customHeight="1" x14ac:dyDescent="0.55000000000000004">
      <c r="E1031" s="488"/>
      <c r="F1031" s="489"/>
      <c r="G1031" s="489"/>
      <c r="H1031" s="489"/>
      <c r="I1031" s="489"/>
      <c r="J1031" s="489"/>
      <c r="K1031" s="489"/>
      <c r="L1031" s="489"/>
      <c r="M1031" s="488"/>
      <c r="N1031" s="488"/>
      <c r="O1031" s="490"/>
      <c r="P1031" s="345" t="s">
        <v>460</v>
      </c>
      <c r="Q1031" s="346"/>
      <c r="R1031" s="346"/>
      <c r="S1031" s="346"/>
      <c r="T1031" s="346"/>
      <c r="U1031" s="346"/>
      <c r="V1031" s="1012" t="str">
        <f>B1040</f>
        <v>นาง</v>
      </c>
      <c r="W1031" s="1012"/>
      <c r="X1031" s="1013" t="str">
        <f>C1040</f>
        <v>อำไพ</v>
      </c>
      <c r="Y1031" s="1013"/>
      <c r="Z1031" s="1013" t="str">
        <f>D1040</f>
        <v>โหวกฉิมพลี</v>
      </c>
      <c r="AA1031" s="1013"/>
      <c r="AB1031" s="1013"/>
      <c r="AC1031" s="1014"/>
      <c r="AD1031" s="345" t="s">
        <v>461</v>
      </c>
      <c r="AE1031" s="730"/>
      <c r="AF1031" s="346"/>
      <c r="AG1031" s="745" t="str">
        <f>B1040</f>
        <v>นาง</v>
      </c>
      <c r="AH1031" s="731" t="str">
        <f>C1040</f>
        <v>อำไพ</v>
      </c>
      <c r="AI1031" s="346"/>
      <c r="AJ1031" s="346" t="str">
        <f>D1040</f>
        <v>โหวกฉิมพลี</v>
      </c>
      <c r="AK1031" s="346"/>
      <c r="AL1031" s="346"/>
      <c r="AM1031" s="346"/>
      <c r="AN1031" s="347"/>
      <c r="AO1031" s="492"/>
      <c r="AP1031" s="308"/>
      <c r="AQ1031" s="308"/>
    </row>
    <row r="1032" spans="1:43" s="487" customFormat="1" ht="22.5" customHeight="1" x14ac:dyDescent="0.55000000000000004">
      <c r="E1032" s="488"/>
      <c r="F1032" s="489"/>
      <c r="G1032" s="489"/>
      <c r="H1032" s="489"/>
      <c r="I1032" s="489"/>
      <c r="J1032" s="489"/>
      <c r="K1032" s="489"/>
      <c r="L1032" s="489"/>
      <c r="M1032" s="488"/>
      <c r="N1032" s="488"/>
      <c r="O1032" s="490"/>
      <c r="P1032" s="307" t="s">
        <v>462</v>
      </c>
      <c r="Q1032" s="308"/>
      <c r="R1032" s="308"/>
      <c r="S1032" s="1007" t="str">
        <f>E1040</f>
        <v xml:space="preserve">30 </v>
      </c>
      <c r="T1032" s="1008"/>
      <c r="U1032" s="310" t="str">
        <f>F1040</f>
        <v>หมู่ที่</v>
      </c>
      <c r="V1032" s="1009" t="str">
        <f>G1040</f>
        <v>13</v>
      </c>
      <c r="W1032" s="1009"/>
      <c r="X1032" s="308"/>
      <c r="Y1032" s="311"/>
      <c r="Z1032" s="312" t="str">
        <f>H1040</f>
        <v>ถนน</v>
      </c>
      <c r="AA1032" s="313"/>
      <c r="AB1032" s="308"/>
      <c r="AC1032" s="309"/>
      <c r="AD1032" s="307" t="s">
        <v>462</v>
      </c>
      <c r="AE1032" s="728"/>
      <c r="AF1032" s="728"/>
      <c r="AG1032" s="314" t="str">
        <f>E1040</f>
        <v xml:space="preserve">30 </v>
      </c>
      <c r="AH1032" s="308"/>
      <c r="AI1032" s="315" t="str">
        <f>F1040</f>
        <v>หมู่ที่</v>
      </c>
      <c r="AJ1032" s="727" t="str">
        <f>G1040</f>
        <v>13</v>
      </c>
      <c r="AK1032" s="308"/>
      <c r="AL1032" s="315" t="str">
        <f>H1040</f>
        <v>ถนน</v>
      </c>
      <c r="AM1032" s="308"/>
      <c r="AN1032" s="309"/>
      <c r="AO1032" s="492"/>
      <c r="AP1032" s="308"/>
      <c r="AQ1032" s="308"/>
    </row>
    <row r="1033" spans="1:43" s="487" customFormat="1" ht="22.5" customHeight="1" x14ac:dyDescent="0.55000000000000004">
      <c r="E1033" s="488"/>
      <c r="F1033" s="489"/>
      <c r="G1033" s="489"/>
      <c r="H1033" s="489"/>
      <c r="I1033" s="489"/>
      <c r="J1033" s="489"/>
      <c r="K1033" s="489"/>
      <c r="L1033" s="489"/>
      <c r="M1033" s="488"/>
      <c r="N1033" s="488"/>
      <c r="O1033" s="490"/>
      <c r="P1033" s="307" t="s">
        <v>463</v>
      </c>
      <c r="Q1033" s="308"/>
      <c r="R1033" s="308"/>
      <c r="S1033" s="308"/>
      <c r="T1033" s="308"/>
      <c r="U1033" s="1009" t="str">
        <f>I1040</f>
        <v>ตำบลตะขบ</v>
      </c>
      <c r="V1033" s="993"/>
      <c r="W1033" s="993"/>
      <c r="X1033" s="993"/>
      <c r="Y1033" s="312"/>
      <c r="Z1033" s="315" t="str">
        <f>J1040</f>
        <v>อำเภอปักธงชัย</v>
      </c>
      <c r="AA1033" s="313"/>
      <c r="AB1033" s="308"/>
      <c r="AC1033" s="308"/>
      <c r="AD1033" s="307" t="s">
        <v>463</v>
      </c>
      <c r="AE1033" s="728"/>
      <c r="AF1033" s="308"/>
      <c r="AG1033" s="308"/>
      <c r="AH1033" s="308"/>
      <c r="AI1033" s="315" t="str">
        <f>I1040</f>
        <v>ตำบลตะขบ</v>
      </c>
      <c r="AJ1033" s="308"/>
      <c r="AK1033" s="308"/>
      <c r="AL1033" s="315" t="str">
        <f>J1040</f>
        <v>อำเภอปักธงชัย</v>
      </c>
      <c r="AM1033" s="308"/>
      <c r="AN1033" s="309"/>
      <c r="AO1033" s="492"/>
      <c r="AP1033" s="308"/>
      <c r="AQ1033" s="308"/>
    </row>
    <row r="1034" spans="1:43" s="487" customFormat="1" ht="22.5" customHeight="1" x14ac:dyDescent="0.55000000000000004">
      <c r="E1034" s="488"/>
      <c r="F1034" s="489"/>
      <c r="G1034" s="489"/>
      <c r="H1034" s="489"/>
      <c r="I1034" s="489"/>
      <c r="J1034" s="489"/>
      <c r="K1034" s="489"/>
      <c r="L1034" s="489"/>
      <c r="M1034" s="488"/>
      <c r="N1034" s="488"/>
      <c r="O1034" s="490"/>
      <c r="P1034" s="316" t="str">
        <f>K1040</f>
        <v>จังหวัดนครราชสีมา</v>
      </c>
      <c r="Q1034" s="317"/>
      <c r="R1034" s="317"/>
      <c r="S1034" s="317"/>
      <c r="T1034" s="317"/>
      <c r="U1034" s="317" t="s">
        <v>464</v>
      </c>
      <c r="V1034" s="317"/>
      <c r="W1034" s="317"/>
      <c r="X1034" s="317"/>
      <c r="Y1034" s="318"/>
      <c r="Z1034" s="317"/>
      <c r="AA1034" s="319"/>
      <c r="AB1034" s="317"/>
      <c r="AC1034" s="317"/>
      <c r="AD1034" s="316" t="str">
        <f>K1040</f>
        <v>จังหวัดนครราชสีมา</v>
      </c>
      <c r="AE1034" s="744"/>
      <c r="AF1034" s="317"/>
      <c r="AG1034" s="317"/>
      <c r="AH1034" s="317"/>
      <c r="AI1034" s="317" t="s">
        <v>464</v>
      </c>
      <c r="AJ1034" s="317"/>
      <c r="AK1034" s="317"/>
      <c r="AL1034" s="317"/>
      <c r="AM1034" s="317"/>
      <c r="AN1034" s="320"/>
      <c r="AO1034" s="492"/>
      <c r="AP1034" s="317"/>
      <c r="AQ1034" s="317"/>
    </row>
    <row r="1035" spans="1:43" s="518" customFormat="1" ht="22.5" customHeight="1" x14ac:dyDescent="0.55000000000000004">
      <c r="A1035" s="492"/>
      <c r="B1035" s="492"/>
      <c r="C1035" s="492"/>
      <c r="D1035" s="492"/>
      <c r="E1035" s="494"/>
      <c r="F1035" s="495"/>
      <c r="G1035" s="495"/>
      <c r="H1035" s="495"/>
      <c r="I1035" s="495"/>
      <c r="J1035" s="495"/>
      <c r="K1035" s="495"/>
      <c r="L1035" s="495"/>
      <c r="M1035" s="494"/>
      <c r="N1035" s="494"/>
      <c r="O1035" s="490"/>
      <c r="P1035" s="1004" t="s">
        <v>5</v>
      </c>
      <c r="Q1035" s="1005"/>
      <c r="R1035" s="1005"/>
      <c r="S1035" s="1005"/>
      <c r="T1035" s="1005"/>
      <c r="U1035" s="1005"/>
      <c r="V1035" s="1005"/>
      <c r="W1035" s="1005"/>
      <c r="X1035" s="1005"/>
      <c r="Y1035" s="1005"/>
      <c r="Z1035" s="1005"/>
      <c r="AA1035" s="1005"/>
      <c r="AB1035" s="1005"/>
      <c r="AC1035" s="1006"/>
      <c r="AD1035" s="1004" t="s">
        <v>6</v>
      </c>
      <c r="AE1035" s="1005"/>
      <c r="AF1035" s="1005"/>
      <c r="AG1035" s="1005"/>
      <c r="AH1035" s="1005"/>
      <c r="AI1035" s="1005"/>
      <c r="AJ1035" s="1005"/>
      <c r="AK1035" s="1005"/>
      <c r="AL1035" s="1005"/>
      <c r="AM1035" s="1005"/>
      <c r="AN1035" s="1006"/>
      <c r="AO1035" s="537"/>
    </row>
    <row r="1036" spans="1:43" s="518" customFormat="1" ht="24.75" customHeight="1" x14ac:dyDescent="0.55000000000000004">
      <c r="A1036" s="492"/>
      <c r="B1036" s="492"/>
      <c r="C1036" s="492"/>
      <c r="D1036" s="492"/>
      <c r="E1036" s="494"/>
      <c r="F1036" s="495"/>
      <c r="G1036" s="495"/>
      <c r="H1036" s="495"/>
      <c r="I1036" s="495"/>
      <c r="J1036" s="495"/>
      <c r="K1036" s="495"/>
      <c r="L1036" s="495"/>
      <c r="M1036" s="494"/>
      <c r="N1036" s="494"/>
      <c r="O1036" s="490"/>
      <c r="P1036" s="995" t="s">
        <v>7</v>
      </c>
      <c r="Q1036" s="995" t="s">
        <v>8</v>
      </c>
      <c r="R1036" s="995" t="s">
        <v>9</v>
      </c>
      <c r="S1036" s="1010" t="s">
        <v>10</v>
      </c>
      <c r="T1036" s="1011"/>
      <c r="U1036" s="995" t="s">
        <v>11</v>
      </c>
      <c r="V1036" s="1004" t="s">
        <v>12</v>
      </c>
      <c r="W1036" s="1005"/>
      <c r="X1036" s="1006"/>
      <c r="Y1036" s="1004" t="s">
        <v>13</v>
      </c>
      <c r="Z1036" s="1005"/>
      <c r="AA1036" s="1005"/>
      <c r="AB1036" s="1005"/>
      <c r="AC1036" s="1006"/>
      <c r="AD1036" s="995" t="s">
        <v>7</v>
      </c>
      <c r="AE1036" s="995" t="s">
        <v>14</v>
      </c>
      <c r="AF1036" s="995" t="s">
        <v>15</v>
      </c>
      <c r="AG1036" s="995" t="s">
        <v>16</v>
      </c>
      <c r="AH1036" s="1021" t="s">
        <v>17</v>
      </c>
      <c r="AI1036" s="1004" t="s">
        <v>18</v>
      </c>
      <c r="AJ1036" s="1005"/>
      <c r="AK1036" s="1005"/>
      <c r="AL1036" s="1006"/>
      <c r="AM1036" s="995" t="s">
        <v>19</v>
      </c>
      <c r="AN1036" s="995" t="s">
        <v>20</v>
      </c>
      <c r="AO1036" s="537"/>
      <c r="AP1036" s="995" t="s">
        <v>19</v>
      </c>
      <c r="AQ1036" s="995" t="s">
        <v>19</v>
      </c>
    </row>
    <row r="1037" spans="1:43" s="518" customFormat="1" ht="24.75" customHeight="1" x14ac:dyDescent="0.55000000000000004">
      <c r="A1037" s="492"/>
      <c r="B1037" s="492"/>
      <c r="C1037" s="492"/>
      <c r="D1037" s="492"/>
      <c r="E1037" s="494"/>
      <c r="F1037" s="495"/>
      <c r="G1037" s="495"/>
      <c r="H1037" s="495"/>
      <c r="I1037" s="495"/>
      <c r="J1037" s="495"/>
      <c r="K1037" s="495"/>
      <c r="L1037" s="495"/>
      <c r="M1037" s="494"/>
      <c r="N1037" s="494"/>
      <c r="O1037" s="490"/>
      <c r="P1037" s="996"/>
      <c r="Q1037" s="996"/>
      <c r="R1037" s="996"/>
      <c r="S1037" s="995" t="s">
        <v>21</v>
      </c>
      <c r="T1037" s="995" t="s">
        <v>22</v>
      </c>
      <c r="U1037" s="996"/>
      <c r="V1037" s="1015" t="s">
        <v>23</v>
      </c>
      <c r="W1037" s="1015" t="s">
        <v>24</v>
      </c>
      <c r="X1037" s="1015" t="s">
        <v>25</v>
      </c>
      <c r="Y1037" s="1018" t="s">
        <v>26</v>
      </c>
      <c r="Z1037" s="995" t="s">
        <v>27</v>
      </c>
      <c r="AA1037" s="995" t="s">
        <v>28</v>
      </c>
      <c r="AB1037" s="995" t="s">
        <v>29</v>
      </c>
      <c r="AC1037" s="995" t="s">
        <v>30</v>
      </c>
      <c r="AD1037" s="996"/>
      <c r="AE1037" s="996"/>
      <c r="AF1037" s="996"/>
      <c r="AG1037" s="996"/>
      <c r="AH1037" s="1022"/>
      <c r="AI1037" s="995" t="s">
        <v>31</v>
      </c>
      <c r="AJ1037" s="998" t="s">
        <v>27</v>
      </c>
      <c r="AK1037" s="1001" t="s">
        <v>28</v>
      </c>
      <c r="AL1037" s="995" t="s">
        <v>29</v>
      </c>
      <c r="AM1037" s="996"/>
      <c r="AN1037" s="996"/>
      <c r="AO1037" s="537"/>
      <c r="AP1037" s="996"/>
      <c r="AQ1037" s="996"/>
    </row>
    <row r="1038" spans="1:43" s="518" customFormat="1" ht="48.75" customHeight="1" x14ac:dyDescent="0.55000000000000004">
      <c r="A1038" s="492"/>
      <c r="B1038" s="492"/>
      <c r="C1038" s="492"/>
      <c r="D1038" s="492"/>
      <c r="E1038" s="494"/>
      <c r="F1038" s="495"/>
      <c r="G1038" s="495"/>
      <c r="H1038" s="495"/>
      <c r="I1038" s="495"/>
      <c r="J1038" s="495"/>
      <c r="K1038" s="495"/>
      <c r="L1038" s="495"/>
      <c r="M1038" s="494"/>
      <c r="N1038" s="494"/>
      <c r="O1038" s="490"/>
      <c r="P1038" s="996"/>
      <c r="Q1038" s="996"/>
      <c r="R1038" s="996"/>
      <c r="S1038" s="996"/>
      <c r="T1038" s="996"/>
      <c r="U1038" s="996"/>
      <c r="V1038" s="1016"/>
      <c r="W1038" s="1016"/>
      <c r="X1038" s="1016"/>
      <c r="Y1038" s="1019"/>
      <c r="Z1038" s="996"/>
      <c r="AA1038" s="996"/>
      <c r="AB1038" s="996"/>
      <c r="AC1038" s="996"/>
      <c r="AD1038" s="996"/>
      <c r="AE1038" s="996"/>
      <c r="AF1038" s="996"/>
      <c r="AG1038" s="996"/>
      <c r="AH1038" s="1022"/>
      <c r="AI1038" s="996"/>
      <c r="AJ1038" s="999"/>
      <c r="AK1038" s="1002"/>
      <c r="AL1038" s="996"/>
      <c r="AM1038" s="996"/>
      <c r="AN1038" s="996"/>
      <c r="AO1038" s="538" t="s">
        <v>630</v>
      </c>
      <c r="AP1038" s="996"/>
      <c r="AQ1038" s="996"/>
    </row>
    <row r="1039" spans="1:43" s="518" customFormat="1" ht="35.25" customHeight="1" x14ac:dyDescent="0.35">
      <c r="A1039" s="753" t="s">
        <v>465</v>
      </c>
      <c r="B1039" s="306" t="s">
        <v>466</v>
      </c>
      <c r="C1039" s="749" t="s">
        <v>467</v>
      </c>
      <c r="D1039" s="749" t="s">
        <v>468</v>
      </c>
      <c r="E1039" s="749" t="s">
        <v>469</v>
      </c>
      <c r="F1039" s="749"/>
      <c r="G1039" s="749" t="s">
        <v>470</v>
      </c>
      <c r="H1039" s="749" t="s">
        <v>471</v>
      </c>
      <c r="I1039" s="749" t="s">
        <v>472</v>
      </c>
      <c r="J1039" s="749" t="s">
        <v>473</v>
      </c>
      <c r="K1039" s="749" t="s">
        <v>474</v>
      </c>
      <c r="L1039" s="749" t="s">
        <v>475</v>
      </c>
      <c r="M1039" s="9" t="s">
        <v>476</v>
      </c>
      <c r="N1039" s="9" t="s">
        <v>477</v>
      </c>
      <c r="O1039" s="306" t="s">
        <v>478</v>
      </c>
      <c r="P1039" s="997"/>
      <c r="Q1039" s="997"/>
      <c r="R1039" s="997"/>
      <c r="S1039" s="997"/>
      <c r="T1039" s="997"/>
      <c r="U1039" s="997"/>
      <c r="V1039" s="1017"/>
      <c r="W1039" s="1017"/>
      <c r="X1039" s="1017"/>
      <c r="Y1039" s="1020"/>
      <c r="Z1039" s="997"/>
      <c r="AA1039" s="997"/>
      <c r="AB1039" s="997"/>
      <c r="AC1039" s="997"/>
      <c r="AD1039" s="997"/>
      <c r="AE1039" s="997"/>
      <c r="AF1039" s="997"/>
      <c r="AG1039" s="997"/>
      <c r="AH1039" s="1023"/>
      <c r="AI1039" s="997"/>
      <c r="AJ1039" s="1000"/>
      <c r="AK1039" s="1003"/>
      <c r="AL1039" s="997"/>
      <c r="AM1039" s="997"/>
      <c r="AN1039" s="997"/>
      <c r="AO1039" s="538" t="s">
        <v>631</v>
      </c>
      <c r="AP1039" s="997"/>
      <c r="AQ1039" s="997"/>
    </row>
    <row r="1040" spans="1:43" s="524" customFormat="1" ht="30.75" customHeight="1" x14ac:dyDescent="0.2">
      <c r="A1040" s="503"/>
      <c r="B1040" s="503" t="s">
        <v>487</v>
      </c>
      <c r="C1040" s="503" t="s">
        <v>726</v>
      </c>
      <c r="D1040" s="503" t="s">
        <v>727</v>
      </c>
      <c r="E1040" s="504" t="s">
        <v>728</v>
      </c>
      <c r="F1040" s="325" t="s">
        <v>482</v>
      </c>
      <c r="G1040" s="325" t="s">
        <v>722</v>
      </c>
      <c r="H1040" s="325" t="s">
        <v>471</v>
      </c>
      <c r="I1040" s="305" t="s">
        <v>483</v>
      </c>
      <c r="J1040" s="305" t="s">
        <v>484</v>
      </c>
      <c r="K1040" s="305" t="s">
        <v>485</v>
      </c>
      <c r="L1040" s="305">
        <v>30150</v>
      </c>
      <c r="M1040" s="504"/>
      <c r="N1040" s="504"/>
      <c r="O1040" s="507"/>
      <c r="P1040" s="420">
        <v>121</v>
      </c>
      <c r="Q1040" s="420" t="s">
        <v>39</v>
      </c>
      <c r="R1040" s="420"/>
      <c r="S1040" s="420"/>
      <c r="T1040" s="420"/>
      <c r="U1040" s="420" t="s">
        <v>141</v>
      </c>
      <c r="V1040" s="420">
        <v>0</v>
      </c>
      <c r="W1040" s="420">
        <v>2</v>
      </c>
      <c r="X1040" s="420">
        <v>0</v>
      </c>
      <c r="Y1040" s="546">
        <v>195.5</v>
      </c>
      <c r="Z1040" s="420"/>
      <c r="AA1040" s="546">
        <v>4.5</v>
      </c>
      <c r="AB1040" s="420"/>
      <c r="AC1040" s="546"/>
      <c r="AD1040" s="420"/>
      <c r="AE1040" s="420"/>
      <c r="AF1040" s="420"/>
      <c r="AG1040" s="420"/>
      <c r="AH1040" s="549"/>
      <c r="AI1040" s="558"/>
      <c r="AJ1040" s="549"/>
      <c r="AK1040" s="559"/>
      <c r="AL1040" s="420"/>
      <c r="AM1040" s="420"/>
      <c r="AN1040" s="420"/>
      <c r="AO1040" s="587"/>
      <c r="AP1040" s="420"/>
      <c r="AQ1040" s="420"/>
    </row>
    <row r="1041" spans="1:43" s="524" customFormat="1" ht="56.25" x14ac:dyDescent="0.2">
      <c r="A1041" s="503"/>
      <c r="B1041" s="503"/>
      <c r="C1041" s="503"/>
      <c r="D1041" s="503"/>
      <c r="E1041" s="504"/>
      <c r="F1041" s="505"/>
      <c r="G1041" s="505"/>
      <c r="H1041" s="505"/>
      <c r="I1041" s="505"/>
      <c r="J1041" s="505"/>
      <c r="K1041" s="505"/>
      <c r="L1041" s="505"/>
      <c r="M1041" s="504"/>
      <c r="N1041" s="504"/>
      <c r="O1041" s="507"/>
      <c r="P1041" s="420"/>
      <c r="Q1041" s="420"/>
      <c r="R1041" s="420"/>
      <c r="S1041" s="420"/>
      <c r="T1041" s="420"/>
      <c r="U1041" s="420"/>
      <c r="V1041" s="420"/>
      <c r="W1041" s="420"/>
      <c r="X1041" s="420"/>
      <c r="Y1041" s="546"/>
      <c r="Z1041" s="420"/>
      <c r="AA1041" s="546"/>
      <c r="AB1041" s="420"/>
      <c r="AC1041" s="546"/>
      <c r="AD1041" s="420">
        <v>1</v>
      </c>
      <c r="AE1041" s="420">
        <v>30</v>
      </c>
      <c r="AF1041" s="413" t="s">
        <v>55</v>
      </c>
      <c r="AG1041" s="420" t="s">
        <v>38</v>
      </c>
      <c r="AH1041" s="549">
        <v>18</v>
      </c>
      <c r="AI1041" s="558"/>
      <c r="AJ1041" s="549"/>
      <c r="AK1041" s="559">
        <v>18</v>
      </c>
      <c r="AL1041" s="420"/>
      <c r="AM1041" s="420">
        <v>20</v>
      </c>
      <c r="AN1041" s="413" t="s">
        <v>53</v>
      </c>
      <c r="AO1041" s="587">
        <v>18</v>
      </c>
      <c r="AP1041" s="420">
        <v>4</v>
      </c>
      <c r="AQ1041" s="420">
        <v>4</v>
      </c>
    </row>
    <row r="1042" spans="1:43" s="524" customFormat="1" ht="30.75" customHeight="1" x14ac:dyDescent="0.2">
      <c r="A1042" s="503"/>
      <c r="B1042" s="503"/>
      <c r="C1042" s="503"/>
      <c r="D1042" s="503"/>
      <c r="E1042" s="504"/>
      <c r="F1042" s="505"/>
      <c r="G1042" s="505"/>
      <c r="H1042" s="505"/>
      <c r="I1042" s="505"/>
      <c r="J1042" s="505"/>
      <c r="K1042" s="505"/>
      <c r="L1042" s="505"/>
      <c r="M1042" s="504"/>
      <c r="N1042" s="504"/>
      <c r="O1042" s="507"/>
      <c r="P1042" s="420">
        <v>122</v>
      </c>
      <c r="Q1042" s="420" t="s">
        <v>39</v>
      </c>
      <c r="R1042" s="420"/>
      <c r="S1042" s="420"/>
      <c r="T1042" s="420"/>
      <c r="U1042" s="420" t="s">
        <v>141</v>
      </c>
      <c r="V1042" s="420">
        <v>3</v>
      </c>
      <c r="W1042" s="420">
        <v>0</v>
      </c>
      <c r="X1042" s="420">
        <v>0</v>
      </c>
      <c r="Y1042" s="546">
        <v>1200</v>
      </c>
      <c r="Z1042" s="420"/>
      <c r="AA1042" s="546"/>
      <c r="AB1042" s="420"/>
      <c r="AC1042" s="546"/>
      <c r="AD1042" s="420"/>
      <c r="AE1042" s="420"/>
      <c r="AF1042" s="420"/>
      <c r="AG1042" s="420"/>
      <c r="AH1042" s="549"/>
      <c r="AI1042" s="558"/>
      <c r="AJ1042" s="549"/>
      <c r="AK1042" s="559"/>
      <c r="AL1042" s="420"/>
      <c r="AM1042" s="420"/>
      <c r="AN1042" s="420"/>
      <c r="AO1042" s="587"/>
      <c r="AP1042" s="420"/>
      <c r="AQ1042" s="420"/>
    </row>
    <row r="1043" spans="1:43" s="487" customFormat="1" ht="22.5" customHeight="1" x14ac:dyDescent="0.55000000000000004">
      <c r="E1043" s="488"/>
      <c r="F1043" s="489"/>
      <c r="G1043" s="489"/>
      <c r="H1043" s="489"/>
      <c r="I1043" s="489"/>
      <c r="J1043" s="489"/>
      <c r="K1043" s="489"/>
      <c r="L1043" s="489"/>
      <c r="M1043" s="488"/>
      <c r="N1043" s="488"/>
      <c r="O1043" s="490"/>
      <c r="P1043" s="345" t="s">
        <v>460</v>
      </c>
      <c r="Q1043" s="346"/>
      <c r="R1043" s="346"/>
      <c r="S1043" s="346"/>
      <c r="T1043" s="346"/>
      <c r="U1043" s="346"/>
      <c r="V1043" s="1012" t="str">
        <f>B1052</f>
        <v>น.ส.</v>
      </c>
      <c r="W1043" s="1012"/>
      <c r="X1043" s="1013" t="str">
        <f>C1052</f>
        <v>ลัดดาวัลย์</v>
      </c>
      <c r="Y1043" s="1013"/>
      <c r="Z1043" s="1013" t="str">
        <f>D1052</f>
        <v>ปันธุระ</v>
      </c>
      <c r="AA1043" s="1013"/>
      <c r="AB1043" s="1013"/>
      <c r="AC1043" s="1014"/>
      <c r="AD1043" s="345" t="s">
        <v>461</v>
      </c>
      <c r="AE1043" s="730"/>
      <c r="AF1043" s="346"/>
      <c r="AG1043" s="745" t="str">
        <f>B1052</f>
        <v>น.ส.</v>
      </c>
      <c r="AH1043" s="731" t="str">
        <f>C1052</f>
        <v>ลัดดาวัลย์</v>
      </c>
      <c r="AI1043" s="346"/>
      <c r="AJ1043" s="346" t="str">
        <f>D1052</f>
        <v>ปันธุระ</v>
      </c>
      <c r="AK1043" s="346"/>
      <c r="AL1043" s="346"/>
      <c r="AM1043" s="346"/>
      <c r="AN1043" s="347"/>
      <c r="AO1043" s="492"/>
    </row>
    <row r="1044" spans="1:43" s="487" customFormat="1" ht="22.5" customHeight="1" x14ac:dyDescent="0.55000000000000004">
      <c r="E1044" s="488"/>
      <c r="F1044" s="489"/>
      <c r="G1044" s="489"/>
      <c r="H1044" s="489"/>
      <c r="I1044" s="489"/>
      <c r="J1044" s="489"/>
      <c r="K1044" s="489"/>
      <c r="L1044" s="489"/>
      <c r="M1044" s="488"/>
      <c r="N1044" s="488"/>
      <c r="O1044" s="490"/>
      <c r="P1044" s="307" t="s">
        <v>462</v>
      </c>
      <c r="Q1044" s="308"/>
      <c r="R1044" s="308"/>
      <c r="S1044" s="1007" t="str">
        <f>E1052</f>
        <v>205</v>
      </c>
      <c r="T1044" s="1008"/>
      <c r="U1044" s="310" t="str">
        <f>F1052</f>
        <v>หมู่ที่</v>
      </c>
      <c r="V1044" s="1009" t="str">
        <f>G1052</f>
        <v>13</v>
      </c>
      <c r="W1044" s="1009"/>
      <c r="X1044" s="308"/>
      <c r="Y1044" s="311"/>
      <c r="Z1044" s="312" t="str">
        <f>H1052</f>
        <v>ถนน</v>
      </c>
      <c r="AA1044" s="313"/>
      <c r="AB1044" s="308"/>
      <c r="AC1044" s="309"/>
      <c r="AD1044" s="307" t="s">
        <v>462</v>
      </c>
      <c r="AE1044" s="728"/>
      <c r="AF1044" s="728"/>
      <c r="AG1044" s="314" t="str">
        <f>E1052</f>
        <v>205</v>
      </c>
      <c r="AH1044" s="308"/>
      <c r="AI1044" s="315" t="str">
        <f>F1052</f>
        <v>หมู่ที่</v>
      </c>
      <c r="AJ1044" s="727" t="str">
        <f>G1052</f>
        <v>13</v>
      </c>
      <c r="AK1044" s="308"/>
      <c r="AL1044" s="315" t="str">
        <f>H1052</f>
        <v>ถนน</v>
      </c>
      <c r="AM1044" s="308"/>
      <c r="AN1044" s="309"/>
      <c r="AO1044" s="492"/>
    </row>
    <row r="1045" spans="1:43" s="487" customFormat="1" ht="22.5" customHeight="1" x14ac:dyDescent="0.55000000000000004">
      <c r="E1045" s="488"/>
      <c r="F1045" s="489"/>
      <c r="G1045" s="489"/>
      <c r="H1045" s="489"/>
      <c r="I1045" s="489"/>
      <c r="J1045" s="489"/>
      <c r="K1045" s="489"/>
      <c r="L1045" s="489"/>
      <c r="M1045" s="488"/>
      <c r="N1045" s="488"/>
      <c r="O1045" s="490"/>
      <c r="P1045" s="307" t="s">
        <v>463</v>
      </c>
      <c r="Q1045" s="308"/>
      <c r="R1045" s="308"/>
      <c r="S1045" s="308"/>
      <c r="T1045" s="308"/>
      <c r="U1045" s="1009" t="str">
        <f>I1052</f>
        <v>ตำบลตะขบ</v>
      </c>
      <c r="V1045" s="993"/>
      <c r="W1045" s="993"/>
      <c r="X1045" s="993"/>
      <c r="Y1045" s="312"/>
      <c r="Z1045" s="315" t="str">
        <f>J1052</f>
        <v>อำเภอปักธงชัย</v>
      </c>
      <c r="AA1045" s="313"/>
      <c r="AB1045" s="308"/>
      <c r="AC1045" s="308"/>
      <c r="AD1045" s="307" t="s">
        <v>463</v>
      </c>
      <c r="AE1045" s="728"/>
      <c r="AF1045" s="308"/>
      <c r="AG1045" s="308"/>
      <c r="AH1045" s="308"/>
      <c r="AI1045" s="315" t="str">
        <f>I1052</f>
        <v>ตำบลตะขบ</v>
      </c>
      <c r="AJ1045" s="308"/>
      <c r="AK1045" s="308"/>
      <c r="AL1045" s="315" t="str">
        <f>J1052</f>
        <v>อำเภอปักธงชัย</v>
      </c>
      <c r="AM1045" s="308"/>
      <c r="AN1045" s="309"/>
      <c r="AO1045" s="492"/>
    </row>
    <row r="1046" spans="1:43" s="487" customFormat="1" ht="22.5" customHeight="1" x14ac:dyDescent="0.55000000000000004">
      <c r="E1046" s="488"/>
      <c r="F1046" s="489"/>
      <c r="G1046" s="489"/>
      <c r="H1046" s="489"/>
      <c r="I1046" s="489"/>
      <c r="J1046" s="489"/>
      <c r="K1046" s="489"/>
      <c r="L1046" s="489"/>
      <c r="M1046" s="488"/>
      <c r="N1046" s="488"/>
      <c r="O1046" s="490"/>
      <c r="P1046" s="316" t="str">
        <f>K1052</f>
        <v>จังหวัดนครราชสีมา</v>
      </c>
      <c r="Q1046" s="317"/>
      <c r="R1046" s="317"/>
      <c r="S1046" s="317"/>
      <c r="T1046" s="317"/>
      <c r="U1046" s="317" t="s">
        <v>464</v>
      </c>
      <c r="V1046" s="317"/>
      <c r="W1046" s="317"/>
      <c r="X1046" s="317"/>
      <c r="Y1046" s="318"/>
      <c r="Z1046" s="317"/>
      <c r="AA1046" s="319"/>
      <c r="AB1046" s="317"/>
      <c r="AC1046" s="317"/>
      <c r="AD1046" s="316" t="str">
        <f>K1052</f>
        <v>จังหวัดนครราชสีมา</v>
      </c>
      <c r="AE1046" s="744"/>
      <c r="AF1046" s="317"/>
      <c r="AG1046" s="317"/>
      <c r="AH1046" s="317"/>
      <c r="AI1046" s="317" t="s">
        <v>464</v>
      </c>
      <c r="AJ1046" s="317"/>
      <c r="AK1046" s="317"/>
      <c r="AL1046" s="317"/>
      <c r="AM1046" s="317"/>
      <c r="AN1046" s="320"/>
      <c r="AO1046" s="492"/>
    </row>
    <row r="1047" spans="1:43" s="518" customFormat="1" ht="22.5" customHeight="1" x14ac:dyDescent="0.55000000000000004">
      <c r="A1047" s="492"/>
      <c r="B1047" s="492"/>
      <c r="C1047" s="492"/>
      <c r="D1047" s="492"/>
      <c r="E1047" s="494"/>
      <c r="F1047" s="495"/>
      <c r="G1047" s="495"/>
      <c r="H1047" s="495"/>
      <c r="I1047" s="495"/>
      <c r="J1047" s="495"/>
      <c r="K1047" s="495"/>
      <c r="L1047" s="495"/>
      <c r="M1047" s="494"/>
      <c r="N1047" s="494"/>
      <c r="O1047" s="490"/>
      <c r="P1047" s="1004" t="s">
        <v>5</v>
      </c>
      <c r="Q1047" s="1005"/>
      <c r="R1047" s="1005"/>
      <c r="S1047" s="1005"/>
      <c r="T1047" s="1005"/>
      <c r="U1047" s="1005"/>
      <c r="V1047" s="1005"/>
      <c r="W1047" s="1005"/>
      <c r="X1047" s="1005"/>
      <c r="Y1047" s="1005"/>
      <c r="Z1047" s="1005"/>
      <c r="AA1047" s="1005"/>
      <c r="AB1047" s="1005"/>
      <c r="AC1047" s="1006"/>
      <c r="AD1047" s="1004" t="s">
        <v>6</v>
      </c>
      <c r="AE1047" s="1005"/>
      <c r="AF1047" s="1005"/>
      <c r="AG1047" s="1005"/>
      <c r="AH1047" s="1005"/>
      <c r="AI1047" s="1005"/>
      <c r="AJ1047" s="1005"/>
      <c r="AK1047" s="1005"/>
      <c r="AL1047" s="1005"/>
      <c r="AM1047" s="1005"/>
      <c r="AN1047" s="1006"/>
      <c r="AO1047" s="537"/>
    </row>
    <row r="1048" spans="1:43" s="518" customFormat="1" ht="24.75" customHeight="1" x14ac:dyDescent="0.55000000000000004">
      <c r="A1048" s="492"/>
      <c r="B1048" s="492"/>
      <c r="C1048" s="492"/>
      <c r="D1048" s="492"/>
      <c r="E1048" s="494"/>
      <c r="F1048" s="495"/>
      <c r="G1048" s="495"/>
      <c r="H1048" s="495"/>
      <c r="I1048" s="495"/>
      <c r="J1048" s="495"/>
      <c r="K1048" s="495"/>
      <c r="L1048" s="495"/>
      <c r="M1048" s="494"/>
      <c r="N1048" s="494"/>
      <c r="O1048" s="490"/>
      <c r="P1048" s="995" t="s">
        <v>7</v>
      </c>
      <c r="Q1048" s="995" t="s">
        <v>8</v>
      </c>
      <c r="R1048" s="995" t="s">
        <v>9</v>
      </c>
      <c r="S1048" s="1010" t="s">
        <v>10</v>
      </c>
      <c r="T1048" s="1011"/>
      <c r="U1048" s="995" t="s">
        <v>11</v>
      </c>
      <c r="V1048" s="1004" t="s">
        <v>12</v>
      </c>
      <c r="W1048" s="1005"/>
      <c r="X1048" s="1006"/>
      <c r="Y1048" s="1004" t="s">
        <v>13</v>
      </c>
      <c r="Z1048" s="1005"/>
      <c r="AA1048" s="1005"/>
      <c r="AB1048" s="1005"/>
      <c r="AC1048" s="1006"/>
      <c r="AD1048" s="995" t="s">
        <v>7</v>
      </c>
      <c r="AE1048" s="995" t="s">
        <v>14</v>
      </c>
      <c r="AF1048" s="995" t="s">
        <v>15</v>
      </c>
      <c r="AG1048" s="995" t="s">
        <v>16</v>
      </c>
      <c r="AH1048" s="1021" t="s">
        <v>17</v>
      </c>
      <c r="AI1048" s="1004" t="s">
        <v>18</v>
      </c>
      <c r="AJ1048" s="1005"/>
      <c r="AK1048" s="1005"/>
      <c r="AL1048" s="1006"/>
      <c r="AM1048" s="995" t="s">
        <v>19</v>
      </c>
      <c r="AN1048" s="995" t="s">
        <v>20</v>
      </c>
      <c r="AO1048" s="537"/>
      <c r="AP1048" s="1043" t="s">
        <v>19</v>
      </c>
      <c r="AQ1048" s="1043" t="s">
        <v>19</v>
      </c>
    </row>
    <row r="1049" spans="1:43" s="518" customFormat="1" ht="24.75" customHeight="1" x14ac:dyDescent="0.55000000000000004">
      <c r="A1049" s="492"/>
      <c r="B1049" s="492"/>
      <c r="C1049" s="492"/>
      <c r="D1049" s="492"/>
      <c r="E1049" s="494"/>
      <c r="F1049" s="495"/>
      <c r="G1049" s="495"/>
      <c r="H1049" s="495"/>
      <c r="I1049" s="495"/>
      <c r="J1049" s="495"/>
      <c r="K1049" s="495"/>
      <c r="L1049" s="495"/>
      <c r="M1049" s="494"/>
      <c r="N1049" s="494"/>
      <c r="O1049" s="490"/>
      <c r="P1049" s="996"/>
      <c r="Q1049" s="996"/>
      <c r="R1049" s="996"/>
      <c r="S1049" s="995" t="s">
        <v>21</v>
      </c>
      <c r="T1049" s="995" t="s">
        <v>22</v>
      </c>
      <c r="U1049" s="996"/>
      <c r="V1049" s="1015" t="s">
        <v>23</v>
      </c>
      <c r="W1049" s="1015" t="s">
        <v>24</v>
      </c>
      <c r="X1049" s="1015" t="s">
        <v>25</v>
      </c>
      <c r="Y1049" s="1018" t="s">
        <v>26</v>
      </c>
      <c r="Z1049" s="995" t="s">
        <v>27</v>
      </c>
      <c r="AA1049" s="995" t="s">
        <v>28</v>
      </c>
      <c r="AB1049" s="995" t="s">
        <v>29</v>
      </c>
      <c r="AC1049" s="995" t="s">
        <v>30</v>
      </c>
      <c r="AD1049" s="996"/>
      <c r="AE1049" s="996"/>
      <c r="AF1049" s="996"/>
      <c r="AG1049" s="996"/>
      <c r="AH1049" s="1022"/>
      <c r="AI1049" s="995" t="s">
        <v>31</v>
      </c>
      <c r="AJ1049" s="998" t="s">
        <v>27</v>
      </c>
      <c r="AK1049" s="1001" t="s">
        <v>28</v>
      </c>
      <c r="AL1049" s="995" t="s">
        <v>29</v>
      </c>
      <c r="AM1049" s="996"/>
      <c r="AN1049" s="996"/>
      <c r="AO1049" s="537"/>
      <c r="AP1049" s="1044"/>
      <c r="AQ1049" s="1044"/>
    </row>
    <row r="1050" spans="1:43" s="518" customFormat="1" ht="48.75" customHeight="1" x14ac:dyDescent="0.55000000000000004">
      <c r="A1050" s="492"/>
      <c r="B1050" s="492"/>
      <c r="C1050" s="492"/>
      <c r="D1050" s="492"/>
      <c r="E1050" s="494"/>
      <c r="F1050" s="495"/>
      <c r="G1050" s="495"/>
      <c r="H1050" s="495"/>
      <c r="I1050" s="495"/>
      <c r="J1050" s="495"/>
      <c r="K1050" s="495"/>
      <c r="L1050" s="495"/>
      <c r="M1050" s="494"/>
      <c r="N1050" s="494"/>
      <c r="O1050" s="490"/>
      <c r="P1050" s="996"/>
      <c r="Q1050" s="996"/>
      <c r="R1050" s="996"/>
      <c r="S1050" s="996"/>
      <c r="T1050" s="996"/>
      <c r="U1050" s="996"/>
      <c r="V1050" s="1016"/>
      <c r="W1050" s="1016"/>
      <c r="X1050" s="1016"/>
      <c r="Y1050" s="1019"/>
      <c r="Z1050" s="996"/>
      <c r="AA1050" s="996"/>
      <c r="AB1050" s="996"/>
      <c r="AC1050" s="996"/>
      <c r="AD1050" s="996"/>
      <c r="AE1050" s="996"/>
      <c r="AF1050" s="996"/>
      <c r="AG1050" s="996"/>
      <c r="AH1050" s="1022"/>
      <c r="AI1050" s="996"/>
      <c r="AJ1050" s="999"/>
      <c r="AK1050" s="1002"/>
      <c r="AL1050" s="996"/>
      <c r="AM1050" s="996"/>
      <c r="AN1050" s="996"/>
      <c r="AO1050" s="538" t="s">
        <v>630</v>
      </c>
      <c r="AP1050" s="1044"/>
      <c r="AQ1050" s="1044"/>
    </row>
    <row r="1051" spans="1:43" s="518" customFormat="1" ht="24.75" customHeight="1" x14ac:dyDescent="0.35">
      <c r="A1051" s="753" t="s">
        <v>465</v>
      </c>
      <c r="B1051" s="306" t="s">
        <v>466</v>
      </c>
      <c r="C1051" s="749" t="s">
        <v>467</v>
      </c>
      <c r="D1051" s="749" t="s">
        <v>468</v>
      </c>
      <c r="E1051" s="749" t="s">
        <v>469</v>
      </c>
      <c r="F1051" s="749"/>
      <c r="G1051" s="749" t="s">
        <v>470</v>
      </c>
      <c r="H1051" s="749" t="s">
        <v>471</v>
      </c>
      <c r="I1051" s="749" t="s">
        <v>472</v>
      </c>
      <c r="J1051" s="749" t="s">
        <v>473</v>
      </c>
      <c r="K1051" s="749" t="s">
        <v>474</v>
      </c>
      <c r="L1051" s="749" t="s">
        <v>475</v>
      </c>
      <c r="M1051" s="9" t="s">
        <v>476</v>
      </c>
      <c r="N1051" s="9" t="s">
        <v>477</v>
      </c>
      <c r="O1051" s="306" t="s">
        <v>478</v>
      </c>
      <c r="P1051" s="997"/>
      <c r="Q1051" s="997"/>
      <c r="R1051" s="997"/>
      <c r="S1051" s="997"/>
      <c r="T1051" s="997"/>
      <c r="U1051" s="997"/>
      <c r="V1051" s="1017"/>
      <c r="W1051" s="1017"/>
      <c r="X1051" s="1017"/>
      <c r="Y1051" s="1020"/>
      <c r="Z1051" s="997"/>
      <c r="AA1051" s="997"/>
      <c r="AB1051" s="997"/>
      <c r="AC1051" s="997"/>
      <c r="AD1051" s="997"/>
      <c r="AE1051" s="997"/>
      <c r="AF1051" s="997"/>
      <c r="AG1051" s="997"/>
      <c r="AH1051" s="1023"/>
      <c r="AI1051" s="997"/>
      <c r="AJ1051" s="1000"/>
      <c r="AK1051" s="1003"/>
      <c r="AL1051" s="997"/>
      <c r="AM1051" s="997"/>
      <c r="AN1051" s="997"/>
      <c r="AO1051" s="538" t="s">
        <v>631</v>
      </c>
      <c r="AP1051" s="1045"/>
      <c r="AQ1051" s="1045"/>
    </row>
    <row r="1052" spans="1:43" s="524" customFormat="1" ht="35.25" customHeight="1" x14ac:dyDescent="0.2">
      <c r="A1052" s="503"/>
      <c r="B1052" s="503" t="s">
        <v>691</v>
      </c>
      <c r="C1052" s="503" t="s">
        <v>729</v>
      </c>
      <c r="D1052" s="503" t="s">
        <v>730</v>
      </c>
      <c r="E1052" s="504" t="s">
        <v>731</v>
      </c>
      <c r="F1052" s="325" t="s">
        <v>482</v>
      </c>
      <c r="G1052" s="325" t="s">
        <v>722</v>
      </c>
      <c r="H1052" s="325" t="s">
        <v>471</v>
      </c>
      <c r="I1052" s="305" t="s">
        <v>483</v>
      </c>
      <c r="J1052" s="305" t="s">
        <v>484</v>
      </c>
      <c r="K1052" s="305" t="s">
        <v>485</v>
      </c>
      <c r="L1052" s="305">
        <v>30150</v>
      </c>
      <c r="M1052" s="504"/>
      <c r="N1052" s="504" t="s">
        <v>732</v>
      </c>
      <c r="O1052" s="507"/>
      <c r="P1052" s="38">
        <v>123</v>
      </c>
      <c r="Q1052" s="413" t="s">
        <v>68</v>
      </c>
      <c r="R1052" s="420"/>
      <c r="S1052" s="420"/>
      <c r="T1052" s="420"/>
      <c r="U1052" s="420" t="s">
        <v>141</v>
      </c>
      <c r="V1052" s="420">
        <v>0</v>
      </c>
      <c r="W1052" s="420">
        <v>2</v>
      </c>
      <c r="X1052" s="420">
        <v>3</v>
      </c>
      <c r="Y1052" s="546">
        <v>200</v>
      </c>
      <c r="Z1052" s="38"/>
      <c r="AA1052" s="579">
        <v>3</v>
      </c>
      <c r="AB1052" s="38"/>
      <c r="AC1052" s="579"/>
      <c r="AD1052" s="38"/>
      <c r="AE1052" s="38"/>
      <c r="AF1052" s="38"/>
      <c r="AG1052" s="38"/>
      <c r="AH1052" s="40"/>
      <c r="AI1052" s="39"/>
      <c r="AJ1052" s="40"/>
      <c r="AK1052" s="547"/>
      <c r="AL1052" s="38"/>
      <c r="AM1052" s="38"/>
      <c r="AN1052" s="38"/>
      <c r="AO1052" s="587"/>
      <c r="AP1052" s="38"/>
      <c r="AQ1052" s="38"/>
    </row>
    <row r="1053" spans="1:43" s="524" customFormat="1" ht="56.25" x14ac:dyDescent="0.2">
      <c r="A1053" s="503"/>
      <c r="B1053" s="503"/>
      <c r="C1053" s="503"/>
      <c r="D1053" s="503"/>
      <c r="E1053" s="504"/>
      <c r="F1053" s="505"/>
      <c r="G1053" s="505"/>
      <c r="H1053" s="505"/>
      <c r="I1053" s="505"/>
      <c r="J1053" s="505"/>
      <c r="K1053" s="505"/>
      <c r="L1053" s="505"/>
      <c r="M1053" s="504"/>
      <c r="N1053" s="504"/>
      <c r="O1053" s="507"/>
      <c r="P1053" s="38"/>
      <c r="Q1053" s="420"/>
      <c r="R1053" s="420"/>
      <c r="S1053" s="420"/>
      <c r="T1053" s="420"/>
      <c r="U1053" s="420"/>
      <c r="V1053" s="420"/>
      <c r="W1053" s="420"/>
      <c r="X1053" s="420"/>
      <c r="Y1053" s="546"/>
      <c r="Z1053" s="38"/>
      <c r="AA1053" s="579"/>
      <c r="AB1053" s="38"/>
      <c r="AC1053" s="579"/>
      <c r="AD1053" s="38">
        <v>1</v>
      </c>
      <c r="AE1053" s="38">
        <v>207</v>
      </c>
      <c r="AF1053" s="41" t="s">
        <v>55</v>
      </c>
      <c r="AG1053" s="38" t="s">
        <v>35</v>
      </c>
      <c r="AH1053" s="40">
        <v>12</v>
      </c>
      <c r="AI1053" s="547"/>
      <c r="AJ1053" s="40"/>
      <c r="AK1053" s="547">
        <v>12</v>
      </c>
      <c r="AL1053" s="38"/>
      <c r="AM1053" s="38">
        <v>15</v>
      </c>
      <c r="AN1053" s="41" t="s">
        <v>53</v>
      </c>
      <c r="AO1053" s="587">
        <v>35</v>
      </c>
      <c r="AP1053" s="38">
        <v>7</v>
      </c>
      <c r="AQ1053" s="38">
        <v>7</v>
      </c>
    </row>
    <row r="1054" spans="1:43" s="524" customFormat="1" ht="25.5" customHeight="1" x14ac:dyDescent="0.2">
      <c r="A1054" s="503"/>
      <c r="B1054" s="503"/>
      <c r="C1054" s="503"/>
      <c r="D1054" s="503"/>
      <c r="E1054" s="504"/>
      <c r="F1054" s="505"/>
      <c r="G1054" s="505"/>
      <c r="H1054" s="505"/>
      <c r="I1054" s="505"/>
      <c r="J1054" s="505"/>
      <c r="K1054" s="505"/>
      <c r="L1054" s="505"/>
      <c r="M1054" s="504"/>
      <c r="N1054" s="504"/>
      <c r="O1054" s="507"/>
      <c r="P1054" s="420"/>
      <c r="Q1054" s="420"/>
      <c r="R1054" s="420"/>
      <c r="S1054" s="420"/>
      <c r="T1054" s="420"/>
      <c r="U1054" s="420"/>
      <c r="V1054" s="420"/>
      <c r="W1054" s="420"/>
      <c r="X1054" s="420"/>
      <c r="Y1054" s="546"/>
      <c r="Z1054" s="420"/>
      <c r="AA1054" s="546"/>
      <c r="AB1054" s="420"/>
      <c r="AC1054" s="546"/>
      <c r="AD1054" s="420"/>
      <c r="AE1054" s="38"/>
      <c r="AF1054" s="38"/>
      <c r="AG1054" s="38"/>
      <c r="AH1054" s="40"/>
      <c r="AI1054" s="39"/>
      <c r="AJ1054" s="40"/>
      <c r="AK1054" s="547"/>
      <c r="AL1054" s="38"/>
      <c r="AM1054" s="38"/>
      <c r="AN1054" s="38"/>
      <c r="AO1054" s="590"/>
      <c r="AP1054" s="38"/>
      <c r="AQ1054" s="38"/>
    </row>
    <row r="1055" spans="1:43" s="487" customFormat="1" ht="22.5" customHeight="1" x14ac:dyDescent="0.55000000000000004">
      <c r="E1055" s="488"/>
      <c r="F1055" s="489"/>
      <c r="G1055" s="489"/>
      <c r="H1055" s="489"/>
      <c r="I1055" s="489"/>
      <c r="J1055" s="489"/>
      <c r="K1055" s="489"/>
      <c r="L1055" s="489"/>
      <c r="M1055" s="488"/>
      <c r="N1055" s="488"/>
      <c r="O1055" s="490"/>
      <c r="P1055" s="345" t="s">
        <v>460</v>
      </c>
      <c r="Q1055" s="346"/>
      <c r="R1055" s="346"/>
      <c r="S1055" s="346"/>
      <c r="T1055" s="346"/>
      <c r="U1055" s="346"/>
      <c r="V1055" s="1012" t="str">
        <f>B1064</f>
        <v>นาง</v>
      </c>
      <c r="W1055" s="1012"/>
      <c r="X1055" s="1013" t="str">
        <f>C1064</f>
        <v>สมคิด</v>
      </c>
      <c r="Y1055" s="1013"/>
      <c r="Z1055" s="1013" t="str">
        <f>D1064</f>
        <v>ชัชวาลย์</v>
      </c>
      <c r="AA1055" s="1013"/>
      <c r="AB1055" s="1013"/>
      <c r="AC1055" s="1014"/>
      <c r="AD1055" s="345" t="s">
        <v>461</v>
      </c>
      <c r="AE1055" s="730"/>
      <c r="AF1055" s="346"/>
      <c r="AG1055" s="745" t="str">
        <f>B1064</f>
        <v>นาง</v>
      </c>
      <c r="AH1055" s="731" t="str">
        <f>C1064</f>
        <v>สมคิด</v>
      </c>
      <c r="AI1055" s="346"/>
      <c r="AJ1055" s="346" t="str">
        <f>D1064</f>
        <v>ชัชวาลย์</v>
      </c>
      <c r="AK1055" s="346"/>
      <c r="AL1055" s="346"/>
      <c r="AM1055" s="346"/>
      <c r="AN1055" s="347"/>
      <c r="AO1055" s="492"/>
      <c r="AP1055" s="308"/>
      <c r="AQ1055" s="308"/>
    </row>
    <row r="1056" spans="1:43" s="487" customFormat="1" ht="22.5" customHeight="1" x14ac:dyDescent="0.55000000000000004">
      <c r="E1056" s="488"/>
      <c r="F1056" s="489"/>
      <c r="G1056" s="489"/>
      <c r="H1056" s="489"/>
      <c r="I1056" s="489"/>
      <c r="J1056" s="489"/>
      <c r="K1056" s="489"/>
      <c r="L1056" s="489"/>
      <c r="M1056" s="488"/>
      <c r="N1056" s="488"/>
      <c r="O1056" s="490"/>
      <c r="P1056" s="307" t="s">
        <v>462</v>
      </c>
      <c r="Q1056" s="308"/>
      <c r="R1056" s="308"/>
      <c r="S1056" s="1007" t="str">
        <f>E1064</f>
        <v xml:space="preserve">99 </v>
      </c>
      <c r="T1056" s="1008"/>
      <c r="U1056" s="310" t="str">
        <f>F1064</f>
        <v>หมู่ที่</v>
      </c>
      <c r="V1056" s="1009" t="str">
        <f>G1064</f>
        <v>13</v>
      </c>
      <c r="W1056" s="1009"/>
      <c r="X1056" s="308"/>
      <c r="Y1056" s="311"/>
      <c r="Z1056" s="312" t="str">
        <f>H1064</f>
        <v>ถนน</v>
      </c>
      <c r="AA1056" s="313"/>
      <c r="AB1056" s="308"/>
      <c r="AC1056" s="309"/>
      <c r="AD1056" s="307" t="s">
        <v>462</v>
      </c>
      <c r="AE1056" s="728"/>
      <c r="AF1056" s="728"/>
      <c r="AG1056" s="314" t="str">
        <f>E1064</f>
        <v xml:space="preserve">99 </v>
      </c>
      <c r="AH1056" s="308"/>
      <c r="AI1056" s="315" t="str">
        <f>F1064</f>
        <v>หมู่ที่</v>
      </c>
      <c r="AJ1056" s="727" t="str">
        <f>G1064</f>
        <v>13</v>
      </c>
      <c r="AK1056" s="308"/>
      <c r="AL1056" s="315" t="str">
        <f>H1064</f>
        <v>ถนน</v>
      </c>
      <c r="AM1056" s="308"/>
      <c r="AN1056" s="309"/>
      <c r="AO1056" s="492"/>
      <c r="AP1056" s="308"/>
      <c r="AQ1056" s="308"/>
    </row>
    <row r="1057" spans="1:43" s="487" customFormat="1" ht="22.5" customHeight="1" x14ac:dyDescent="0.55000000000000004">
      <c r="E1057" s="488"/>
      <c r="F1057" s="489"/>
      <c r="G1057" s="489"/>
      <c r="H1057" s="489"/>
      <c r="I1057" s="489"/>
      <c r="J1057" s="489"/>
      <c r="K1057" s="489"/>
      <c r="L1057" s="489"/>
      <c r="M1057" s="488"/>
      <c r="N1057" s="488"/>
      <c r="O1057" s="490"/>
      <c r="P1057" s="307" t="s">
        <v>463</v>
      </c>
      <c r="Q1057" s="308"/>
      <c r="R1057" s="308"/>
      <c r="S1057" s="308"/>
      <c r="T1057" s="308"/>
      <c r="U1057" s="1009" t="str">
        <f>I1064</f>
        <v>ตำบลตะขบ</v>
      </c>
      <c r="V1057" s="993"/>
      <c r="W1057" s="993"/>
      <c r="X1057" s="993"/>
      <c r="Y1057" s="312"/>
      <c r="Z1057" s="315" t="str">
        <f>J1064</f>
        <v>อำเภอปักธงชัย</v>
      </c>
      <c r="AA1057" s="313"/>
      <c r="AB1057" s="308"/>
      <c r="AC1057" s="308"/>
      <c r="AD1057" s="307" t="s">
        <v>463</v>
      </c>
      <c r="AE1057" s="728"/>
      <c r="AF1057" s="308"/>
      <c r="AG1057" s="308"/>
      <c r="AH1057" s="308"/>
      <c r="AI1057" s="315" t="str">
        <f>I1064</f>
        <v>ตำบลตะขบ</v>
      </c>
      <c r="AJ1057" s="308"/>
      <c r="AK1057" s="308"/>
      <c r="AL1057" s="315" t="str">
        <f>J1064</f>
        <v>อำเภอปักธงชัย</v>
      </c>
      <c r="AM1057" s="308"/>
      <c r="AN1057" s="309"/>
      <c r="AO1057" s="492"/>
      <c r="AP1057" s="308"/>
      <c r="AQ1057" s="308"/>
    </row>
    <row r="1058" spans="1:43" s="487" customFormat="1" ht="22.5" customHeight="1" x14ac:dyDescent="0.55000000000000004">
      <c r="E1058" s="488"/>
      <c r="F1058" s="489"/>
      <c r="G1058" s="489"/>
      <c r="H1058" s="489"/>
      <c r="I1058" s="489"/>
      <c r="J1058" s="489"/>
      <c r="K1058" s="489"/>
      <c r="L1058" s="489"/>
      <c r="M1058" s="488"/>
      <c r="N1058" s="488"/>
      <c r="O1058" s="490"/>
      <c r="P1058" s="316" t="str">
        <f>K1064</f>
        <v>จังหวัดนครราชสีมา</v>
      </c>
      <c r="Q1058" s="317"/>
      <c r="R1058" s="317"/>
      <c r="S1058" s="317"/>
      <c r="T1058" s="317"/>
      <c r="U1058" s="317" t="s">
        <v>464</v>
      </c>
      <c r="V1058" s="317"/>
      <c r="W1058" s="317"/>
      <c r="X1058" s="317"/>
      <c r="Y1058" s="318"/>
      <c r="Z1058" s="317"/>
      <c r="AA1058" s="319"/>
      <c r="AB1058" s="317"/>
      <c r="AC1058" s="317"/>
      <c r="AD1058" s="316" t="str">
        <f>K1064</f>
        <v>จังหวัดนครราชสีมา</v>
      </c>
      <c r="AE1058" s="744"/>
      <c r="AF1058" s="317"/>
      <c r="AG1058" s="317"/>
      <c r="AH1058" s="317"/>
      <c r="AI1058" s="317" t="s">
        <v>464</v>
      </c>
      <c r="AJ1058" s="317"/>
      <c r="AK1058" s="317"/>
      <c r="AL1058" s="317"/>
      <c r="AM1058" s="317"/>
      <c r="AN1058" s="320"/>
      <c r="AO1058" s="492"/>
      <c r="AP1058" s="317"/>
      <c r="AQ1058" s="317"/>
    </row>
    <row r="1059" spans="1:43" s="518" customFormat="1" ht="22.5" customHeight="1" x14ac:dyDescent="0.55000000000000004">
      <c r="A1059" s="492"/>
      <c r="B1059" s="492"/>
      <c r="C1059" s="492"/>
      <c r="D1059" s="492"/>
      <c r="E1059" s="494"/>
      <c r="F1059" s="495"/>
      <c r="G1059" s="495"/>
      <c r="H1059" s="495"/>
      <c r="I1059" s="495"/>
      <c r="J1059" s="495"/>
      <c r="K1059" s="495"/>
      <c r="L1059" s="495"/>
      <c r="M1059" s="494"/>
      <c r="N1059" s="494"/>
      <c r="O1059" s="490"/>
      <c r="P1059" s="1004" t="s">
        <v>5</v>
      </c>
      <c r="Q1059" s="1005"/>
      <c r="R1059" s="1005"/>
      <c r="S1059" s="1005"/>
      <c r="T1059" s="1005"/>
      <c r="U1059" s="1005"/>
      <c r="V1059" s="1005"/>
      <c r="W1059" s="1005"/>
      <c r="X1059" s="1005"/>
      <c r="Y1059" s="1005"/>
      <c r="Z1059" s="1005"/>
      <c r="AA1059" s="1005"/>
      <c r="AB1059" s="1005"/>
      <c r="AC1059" s="1006"/>
      <c r="AD1059" s="1004" t="s">
        <v>6</v>
      </c>
      <c r="AE1059" s="1005"/>
      <c r="AF1059" s="1005"/>
      <c r="AG1059" s="1005"/>
      <c r="AH1059" s="1005"/>
      <c r="AI1059" s="1005"/>
      <c r="AJ1059" s="1005"/>
      <c r="AK1059" s="1005"/>
      <c r="AL1059" s="1005"/>
      <c r="AM1059" s="1005"/>
      <c r="AN1059" s="1006"/>
      <c r="AO1059" s="537"/>
    </row>
    <row r="1060" spans="1:43" s="518" customFormat="1" ht="24.75" customHeight="1" x14ac:dyDescent="0.55000000000000004">
      <c r="A1060" s="492"/>
      <c r="B1060" s="492"/>
      <c r="C1060" s="492"/>
      <c r="D1060" s="492"/>
      <c r="E1060" s="494"/>
      <c r="F1060" s="495"/>
      <c r="G1060" s="495"/>
      <c r="H1060" s="495"/>
      <c r="I1060" s="495"/>
      <c r="J1060" s="495"/>
      <c r="K1060" s="495"/>
      <c r="L1060" s="495"/>
      <c r="M1060" s="494"/>
      <c r="N1060" s="494"/>
      <c r="O1060" s="490"/>
      <c r="P1060" s="995" t="s">
        <v>7</v>
      </c>
      <c r="Q1060" s="995" t="s">
        <v>8</v>
      </c>
      <c r="R1060" s="995" t="s">
        <v>9</v>
      </c>
      <c r="S1060" s="1010" t="s">
        <v>10</v>
      </c>
      <c r="T1060" s="1011"/>
      <c r="U1060" s="995" t="s">
        <v>11</v>
      </c>
      <c r="V1060" s="1004" t="s">
        <v>12</v>
      </c>
      <c r="W1060" s="1005"/>
      <c r="X1060" s="1006"/>
      <c r="Y1060" s="1004" t="s">
        <v>13</v>
      </c>
      <c r="Z1060" s="1005"/>
      <c r="AA1060" s="1005"/>
      <c r="AB1060" s="1005"/>
      <c r="AC1060" s="1006"/>
      <c r="AD1060" s="995" t="s">
        <v>7</v>
      </c>
      <c r="AE1060" s="995" t="s">
        <v>14</v>
      </c>
      <c r="AF1060" s="995" t="s">
        <v>15</v>
      </c>
      <c r="AG1060" s="995" t="s">
        <v>16</v>
      </c>
      <c r="AH1060" s="1021" t="s">
        <v>17</v>
      </c>
      <c r="AI1060" s="1004" t="s">
        <v>18</v>
      </c>
      <c r="AJ1060" s="1005"/>
      <c r="AK1060" s="1005"/>
      <c r="AL1060" s="1006"/>
      <c r="AM1060" s="995" t="s">
        <v>19</v>
      </c>
      <c r="AN1060" s="995" t="s">
        <v>20</v>
      </c>
      <c r="AO1060" s="537"/>
      <c r="AP1060" s="995" t="s">
        <v>19</v>
      </c>
      <c r="AQ1060" s="995" t="s">
        <v>19</v>
      </c>
    </row>
    <row r="1061" spans="1:43" s="518" customFormat="1" ht="24.75" customHeight="1" x14ac:dyDescent="0.55000000000000004">
      <c r="A1061" s="492"/>
      <c r="B1061" s="492"/>
      <c r="C1061" s="492"/>
      <c r="D1061" s="492"/>
      <c r="E1061" s="494"/>
      <c r="F1061" s="495"/>
      <c r="G1061" s="495"/>
      <c r="H1061" s="495"/>
      <c r="I1061" s="495"/>
      <c r="J1061" s="495"/>
      <c r="K1061" s="495"/>
      <c r="L1061" s="495"/>
      <c r="M1061" s="494"/>
      <c r="N1061" s="494"/>
      <c r="O1061" s="490"/>
      <c r="P1061" s="996"/>
      <c r="Q1061" s="996"/>
      <c r="R1061" s="996"/>
      <c r="S1061" s="995" t="s">
        <v>21</v>
      </c>
      <c r="T1061" s="995" t="s">
        <v>22</v>
      </c>
      <c r="U1061" s="996"/>
      <c r="V1061" s="1015" t="s">
        <v>23</v>
      </c>
      <c r="W1061" s="1015" t="s">
        <v>24</v>
      </c>
      <c r="X1061" s="1015" t="s">
        <v>25</v>
      </c>
      <c r="Y1061" s="1018" t="s">
        <v>26</v>
      </c>
      <c r="Z1061" s="995" t="s">
        <v>27</v>
      </c>
      <c r="AA1061" s="995" t="s">
        <v>28</v>
      </c>
      <c r="AB1061" s="995" t="s">
        <v>29</v>
      </c>
      <c r="AC1061" s="995" t="s">
        <v>30</v>
      </c>
      <c r="AD1061" s="996"/>
      <c r="AE1061" s="996"/>
      <c r="AF1061" s="996"/>
      <c r="AG1061" s="996"/>
      <c r="AH1061" s="1022"/>
      <c r="AI1061" s="995" t="s">
        <v>31</v>
      </c>
      <c r="AJ1061" s="998" t="s">
        <v>27</v>
      </c>
      <c r="AK1061" s="1001" t="s">
        <v>28</v>
      </c>
      <c r="AL1061" s="995" t="s">
        <v>29</v>
      </c>
      <c r="AM1061" s="996"/>
      <c r="AN1061" s="996"/>
      <c r="AO1061" s="537"/>
      <c r="AP1061" s="996"/>
      <c r="AQ1061" s="996"/>
    </row>
    <row r="1062" spans="1:43" s="518" customFormat="1" ht="48.75" customHeight="1" x14ac:dyDescent="0.55000000000000004">
      <c r="A1062" s="492"/>
      <c r="B1062" s="492"/>
      <c r="C1062" s="492"/>
      <c r="D1062" s="492"/>
      <c r="E1062" s="494"/>
      <c r="F1062" s="495"/>
      <c r="G1062" s="495"/>
      <c r="H1062" s="495"/>
      <c r="I1062" s="495"/>
      <c r="J1062" s="495"/>
      <c r="K1062" s="495"/>
      <c r="L1062" s="495"/>
      <c r="M1062" s="494"/>
      <c r="N1062" s="494"/>
      <c r="O1062" s="490"/>
      <c r="P1062" s="996"/>
      <c r="Q1062" s="996"/>
      <c r="R1062" s="996"/>
      <c r="S1062" s="996"/>
      <c r="T1062" s="996"/>
      <c r="U1062" s="996"/>
      <c r="V1062" s="1016"/>
      <c r="W1062" s="1016"/>
      <c r="X1062" s="1016"/>
      <c r="Y1062" s="1019"/>
      <c r="Z1062" s="996"/>
      <c r="AA1062" s="996"/>
      <c r="AB1062" s="996"/>
      <c r="AC1062" s="996"/>
      <c r="AD1062" s="996"/>
      <c r="AE1062" s="996"/>
      <c r="AF1062" s="996"/>
      <c r="AG1062" s="996"/>
      <c r="AH1062" s="1022"/>
      <c r="AI1062" s="996"/>
      <c r="AJ1062" s="999"/>
      <c r="AK1062" s="1002"/>
      <c r="AL1062" s="996"/>
      <c r="AM1062" s="996"/>
      <c r="AN1062" s="996"/>
      <c r="AO1062" s="538" t="s">
        <v>630</v>
      </c>
      <c r="AP1062" s="996"/>
      <c r="AQ1062" s="996"/>
    </row>
    <row r="1063" spans="1:43" s="518" customFormat="1" ht="24.75" customHeight="1" x14ac:dyDescent="0.35">
      <c r="A1063" s="753" t="s">
        <v>465</v>
      </c>
      <c r="B1063" s="306" t="s">
        <v>466</v>
      </c>
      <c r="C1063" s="749" t="s">
        <v>467</v>
      </c>
      <c r="D1063" s="749" t="s">
        <v>468</v>
      </c>
      <c r="E1063" s="749" t="s">
        <v>469</v>
      </c>
      <c r="F1063" s="749"/>
      <c r="G1063" s="749" t="s">
        <v>470</v>
      </c>
      <c r="H1063" s="749" t="s">
        <v>471</v>
      </c>
      <c r="I1063" s="749" t="s">
        <v>472</v>
      </c>
      <c r="J1063" s="749" t="s">
        <v>473</v>
      </c>
      <c r="K1063" s="749" t="s">
        <v>474</v>
      </c>
      <c r="L1063" s="749" t="s">
        <v>475</v>
      </c>
      <c r="M1063" s="9" t="s">
        <v>476</v>
      </c>
      <c r="N1063" s="9" t="s">
        <v>477</v>
      </c>
      <c r="O1063" s="306" t="s">
        <v>478</v>
      </c>
      <c r="P1063" s="997"/>
      <c r="Q1063" s="997"/>
      <c r="R1063" s="997"/>
      <c r="S1063" s="997"/>
      <c r="T1063" s="997"/>
      <c r="U1063" s="997"/>
      <c r="V1063" s="1017"/>
      <c r="W1063" s="1017"/>
      <c r="X1063" s="1017"/>
      <c r="Y1063" s="1020"/>
      <c r="Z1063" s="997"/>
      <c r="AA1063" s="997"/>
      <c r="AB1063" s="997"/>
      <c r="AC1063" s="997"/>
      <c r="AD1063" s="997"/>
      <c r="AE1063" s="997"/>
      <c r="AF1063" s="997"/>
      <c r="AG1063" s="997"/>
      <c r="AH1063" s="1023"/>
      <c r="AI1063" s="997"/>
      <c r="AJ1063" s="1000"/>
      <c r="AK1063" s="1003"/>
      <c r="AL1063" s="997"/>
      <c r="AM1063" s="997"/>
      <c r="AN1063" s="997"/>
      <c r="AO1063" s="538" t="s">
        <v>631</v>
      </c>
      <c r="AP1063" s="997"/>
      <c r="AQ1063" s="997"/>
    </row>
    <row r="1064" spans="1:43" s="589" customFormat="1" ht="25.5" customHeight="1" x14ac:dyDescent="0.2">
      <c r="A1064" s="503"/>
      <c r="B1064" s="503" t="s">
        <v>487</v>
      </c>
      <c r="C1064" s="503" t="s">
        <v>627</v>
      </c>
      <c r="D1064" s="503" t="s">
        <v>733</v>
      </c>
      <c r="E1064" s="504" t="s">
        <v>734</v>
      </c>
      <c r="F1064" s="325" t="s">
        <v>482</v>
      </c>
      <c r="G1064" s="325" t="s">
        <v>722</v>
      </c>
      <c r="H1064" s="325" t="s">
        <v>471</v>
      </c>
      <c r="I1064" s="305" t="s">
        <v>483</v>
      </c>
      <c r="J1064" s="305" t="s">
        <v>484</v>
      </c>
      <c r="K1064" s="305" t="s">
        <v>485</v>
      </c>
      <c r="L1064" s="305">
        <v>30150</v>
      </c>
      <c r="M1064" s="504"/>
      <c r="N1064" s="504"/>
      <c r="O1064" s="507"/>
      <c r="P1064" s="420">
        <v>124</v>
      </c>
      <c r="Q1064" s="420" t="s">
        <v>39</v>
      </c>
      <c r="R1064" s="420" t="s">
        <v>143</v>
      </c>
      <c r="S1064" s="420"/>
      <c r="T1064" s="420"/>
      <c r="U1064" s="420" t="s">
        <v>141</v>
      </c>
      <c r="V1064" s="420">
        <v>0</v>
      </c>
      <c r="W1064" s="420">
        <v>1</v>
      </c>
      <c r="X1064" s="420">
        <v>0</v>
      </c>
      <c r="Y1064" s="546">
        <v>93.75</v>
      </c>
      <c r="Z1064" s="420"/>
      <c r="AA1064" s="546">
        <v>6.25</v>
      </c>
      <c r="AB1064" s="420"/>
      <c r="AC1064" s="546"/>
      <c r="AD1064" s="420"/>
      <c r="AE1064" s="420"/>
      <c r="AF1064" s="420"/>
      <c r="AG1064" s="420"/>
      <c r="AH1064" s="549"/>
      <c r="AI1064" s="558"/>
      <c r="AJ1064" s="549"/>
      <c r="AK1064" s="559"/>
      <c r="AL1064" s="420"/>
      <c r="AM1064" s="420"/>
      <c r="AN1064" s="420"/>
      <c r="AO1064" s="588"/>
      <c r="AP1064" s="420"/>
      <c r="AQ1064" s="420"/>
    </row>
    <row r="1065" spans="1:43" s="589" customFormat="1" ht="56.25" x14ac:dyDescent="0.2">
      <c r="A1065" s="503"/>
      <c r="B1065" s="503" t="s">
        <v>479</v>
      </c>
      <c r="C1065" s="503" t="s">
        <v>735</v>
      </c>
      <c r="D1065" s="503" t="s">
        <v>733</v>
      </c>
      <c r="E1065" s="504" t="s">
        <v>736</v>
      </c>
      <c r="F1065" s="505" t="s">
        <v>482</v>
      </c>
      <c r="G1065" s="505">
        <v>13</v>
      </c>
      <c r="H1065" s="325" t="s">
        <v>471</v>
      </c>
      <c r="I1065" s="305" t="s">
        <v>483</v>
      </c>
      <c r="J1065" s="305" t="s">
        <v>484</v>
      </c>
      <c r="K1065" s="305" t="s">
        <v>485</v>
      </c>
      <c r="L1065" s="305">
        <v>30150</v>
      </c>
      <c r="M1065" s="504"/>
      <c r="N1065" s="504"/>
      <c r="O1065" s="507"/>
      <c r="P1065" s="420"/>
      <c r="Q1065" s="420"/>
      <c r="R1065" s="420"/>
      <c r="S1065" s="420"/>
      <c r="T1065" s="420"/>
      <c r="U1065" s="420"/>
      <c r="V1065" s="420"/>
      <c r="W1065" s="420"/>
      <c r="X1065" s="420"/>
      <c r="Y1065" s="546" t="s">
        <v>86</v>
      </c>
      <c r="Z1065" s="420"/>
      <c r="AA1065" s="546"/>
      <c r="AB1065" s="420"/>
      <c r="AC1065" s="546"/>
      <c r="AD1065" s="420"/>
      <c r="AE1065" s="420">
        <v>1</v>
      </c>
      <c r="AF1065" s="413" t="s">
        <v>55</v>
      </c>
      <c r="AG1065" s="420" t="s">
        <v>35</v>
      </c>
      <c r="AH1065" s="549">
        <v>25</v>
      </c>
      <c r="AI1065" s="558"/>
      <c r="AJ1065" s="549"/>
      <c r="AK1065" s="559">
        <v>25</v>
      </c>
      <c r="AL1065" s="420"/>
      <c r="AM1065" s="420">
        <v>30</v>
      </c>
      <c r="AN1065" s="413" t="s">
        <v>53</v>
      </c>
      <c r="AO1065" s="588">
        <v>1</v>
      </c>
      <c r="AP1065" s="420">
        <v>5</v>
      </c>
      <c r="AQ1065" s="420">
        <v>5</v>
      </c>
    </row>
    <row r="1066" spans="1:43" s="524" customFormat="1" ht="30.75" customHeight="1" x14ac:dyDescent="0.2">
      <c r="A1066" s="503"/>
      <c r="B1066" s="503"/>
      <c r="C1066" s="503"/>
      <c r="D1066" s="503"/>
      <c r="E1066" s="504"/>
      <c r="F1066" s="505"/>
      <c r="G1066" s="505"/>
      <c r="H1066" s="505"/>
      <c r="I1066" s="505"/>
      <c r="J1066" s="505"/>
      <c r="K1066" s="505"/>
      <c r="L1066" s="505"/>
      <c r="M1066" s="504"/>
      <c r="N1066" s="504"/>
      <c r="O1066" s="507"/>
      <c r="P1066" s="420">
        <v>125</v>
      </c>
      <c r="Q1066" s="420" t="s">
        <v>39</v>
      </c>
      <c r="R1066" s="420" t="s">
        <v>144</v>
      </c>
      <c r="S1066" s="420"/>
      <c r="T1066" s="420"/>
      <c r="U1066" s="420" t="s">
        <v>141</v>
      </c>
      <c r="V1066" s="420">
        <v>0</v>
      </c>
      <c r="W1066" s="420">
        <v>2</v>
      </c>
      <c r="X1066" s="420">
        <v>0</v>
      </c>
      <c r="Y1066" s="546"/>
      <c r="Z1066" s="420"/>
      <c r="AA1066" s="546"/>
      <c r="AB1066" s="420"/>
      <c r="AC1066" s="546"/>
      <c r="AD1066" s="420"/>
      <c r="AE1066" s="420"/>
      <c r="AF1066" s="420"/>
      <c r="AG1066" s="420"/>
      <c r="AH1066" s="549"/>
      <c r="AI1066" s="558"/>
      <c r="AJ1066" s="549"/>
      <c r="AK1066" s="558"/>
      <c r="AL1066" s="420"/>
      <c r="AM1066" s="420"/>
      <c r="AN1066" s="420"/>
      <c r="AO1066" s="587"/>
      <c r="AP1066" s="420"/>
      <c r="AQ1066" s="420"/>
    </row>
    <row r="1067" spans="1:43" s="487" customFormat="1" ht="22.5" customHeight="1" x14ac:dyDescent="0.55000000000000004">
      <c r="E1067" s="488"/>
      <c r="F1067" s="489"/>
      <c r="G1067" s="489"/>
      <c r="H1067" s="489"/>
      <c r="I1067" s="489"/>
      <c r="J1067" s="489"/>
      <c r="K1067" s="489"/>
      <c r="L1067" s="489"/>
      <c r="M1067" s="488"/>
      <c r="N1067" s="488"/>
      <c r="O1067" s="490"/>
      <c r="P1067" s="345" t="s">
        <v>460</v>
      </c>
      <c r="Q1067" s="346"/>
      <c r="R1067" s="346"/>
      <c r="S1067" s="346"/>
      <c r="T1067" s="346"/>
      <c r="U1067" s="346"/>
      <c r="V1067" s="1012" t="str">
        <f>B1076</f>
        <v>น.ส.</v>
      </c>
      <c r="W1067" s="1012"/>
      <c r="X1067" s="1013" t="str">
        <f>C1076</f>
        <v>วราพร</v>
      </c>
      <c r="Y1067" s="1013"/>
      <c r="Z1067" s="1013" t="str">
        <f>D1076</f>
        <v>ควรตะขบ</v>
      </c>
      <c r="AA1067" s="1013"/>
      <c r="AB1067" s="1013"/>
      <c r="AC1067" s="1014"/>
      <c r="AD1067" s="345" t="s">
        <v>461</v>
      </c>
      <c r="AE1067" s="730"/>
      <c r="AF1067" s="346"/>
      <c r="AG1067" s="745" t="str">
        <f>B1076</f>
        <v>น.ส.</v>
      </c>
      <c r="AH1067" s="731" t="str">
        <f>C1076</f>
        <v>วราพร</v>
      </c>
      <c r="AI1067" s="346"/>
      <c r="AJ1067" s="346" t="str">
        <f>D1076</f>
        <v>ควรตะขบ</v>
      </c>
      <c r="AK1067" s="346"/>
      <c r="AL1067" s="346"/>
      <c r="AM1067" s="346"/>
      <c r="AN1067" s="347"/>
      <c r="AO1067" s="492"/>
      <c r="AP1067" s="308"/>
      <c r="AQ1067" s="308"/>
    </row>
    <row r="1068" spans="1:43" s="487" customFormat="1" ht="22.5" customHeight="1" x14ac:dyDescent="0.55000000000000004">
      <c r="E1068" s="488"/>
      <c r="F1068" s="489"/>
      <c r="G1068" s="489"/>
      <c r="H1068" s="489"/>
      <c r="I1068" s="489"/>
      <c r="J1068" s="489"/>
      <c r="K1068" s="489"/>
      <c r="L1068" s="489"/>
      <c r="M1068" s="488"/>
      <c r="N1068" s="488"/>
      <c r="O1068" s="490"/>
      <c r="P1068" s="307" t="s">
        <v>462</v>
      </c>
      <c r="Q1068" s="308"/>
      <c r="R1068" s="308"/>
      <c r="S1068" s="1007" t="str">
        <f>E1076</f>
        <v>33</v>
      </c>
      <c r="T1068" s="1008"/>
      <c r="U1068" s="310" t="str">
        <f>F1076</f>
        <v>หมู่ที่</v>
      </c>
      <c r="V1068" s="1009" t="str">
        <f>G1076</f>
        <v>13</v>
      </c>
      <c r="W1068" s="1009"/>
      <c r="X1068" s="308"/>
      <c r="Y1068" s="311"/>
      <c r="Z1068" s="312" t="str">
        <f>H1076</f>
        <v>ถนน</v>
      </c>
      <c r="AA1068" s="313"/>
      <c r="AB1068" s="308"/>
      <c r="AC1068" s="309"/>
      <c r="AD1068" s="307" t="s">
        <v>462</v>
      </c>
      <c r="AE1068" s="728"/>
      <c r="AF1068" s="728"/>
      <c r="AG1068" s="314" t="str">
        <f>E1076</f>
        <v>33</v>
      </c>
      <c r="AH1068" s="308"/>
      <c r="AI1068" s="315" t="str">
        <f>F1076</f>
        <v>หมู่ที่</v>
      </c>
      <c r="AJ1068" s="727" t="str">
        <f>G1076</f>
        <v>13</v>
      </c>
      <c r="AK1068" s="308"/>
      <c r="AL1068" s="315" t="str">
        <f>H1076</f>
        <v>ถนน</v>
      </c>
      <c r="AM1068" s="308"/>
      <c r="AN1068" s="309"/>
      <c r="AO1068" s="492"/>
      <c r="AP1068" s="308"/>
      <c r="AQ1068" s="308"/>
    </row>
    <row r="1069" spans="1:43" s="487" customFormat="1" ht="22.5" customHeight="1" x14ac:dyDescent="0.55000000000000004">
      <c r="E1069" s="488"/>
      <c r="F1069" s="489"/>
      <c r="G1069" s="489"/>
      <c r="H1069" s="489"/>
      <c r="I1069" s="489"/>
      <c r="J1069" s="489"/>
      <c r="K1069" s="489"/>
      <c r="L1069" s="489"/>
      <c r="M1069" s="488"/>
      <c r="N1069" s="488"/>
      <c r="O1069" s="490"/>
      <c r="P1069" s="307" t="s">
        <v>463</v>
      </c>
      <c r="Q1069" s="308"/>
      <c r="R1069" s="308"/>
      <c r="S1069" s="308"/>
      <c r="T1069" s="308"/>
      <c r="U1069" s="1009" t="str">
        <f>I1076</f>
        <v>ตำบลตะขบ</v>
      </c>
      <c r="V1069" s="993"/>
      <c r="W1069" s="993"/>
      <c r="X1069" s="993"/>
      <c r="Y1069" s="312"/>
      <c r="Z1069" s="315" t="str">
        <f>J1076</f>
        <v>อำเภอปักธงชัย</v>
      </c>
      <c r="AA1069" s="313"/>
      <c r="AB1069" s="308"/>
      <c r="AC1069" s="308"/>
      <c r="AD1069" s="307" t="s">
        <v>463</v>
      </c>
      <c r="AE1069" s="728"/>
      <c r="AF1069" s="308"/>
      <c r="AG1069" s="308"/>
      <c r="AH1069" s="308"/>
      <c r="AI1069" s="315" t="str">
        <f>I1076</f>
        <v>ตำบลตะขบ</v>
      </c>
      <c r="AJ1069" s="308"/>
      <c r="AK1069" s="308"/>
      <c r="AL1069" s="315" t="str">
        <f>J1076</f>
        <v>อำเภอปักธงชัย</v>
      </c>
      <c r="AM1069" s="308"/>
      <c r="AN1069" s="309"/>
      <c r="AO1069" s="492"/>
      <c r="AP1069" s="308"/>
      <c r="AQ1069" s="308"/>
    </row>
    <row r="1070" spans="1:43" s="487" customFormat="1" ht="22.5" customHeight="1" x14ac:dyDescent="0.55000000000000004">
      <c r="E1070" s="488"/>
      <c r="F1070" s="489"/>
      <c r="G1070" s="489"/>
      <c r="H1070" s="489"/>
      <c r="I1070" s="489"/>
      <c r="J1070" s="489"/>
      <c r="K1070" s="489"/>
      <c r="L1070" s="489"/>
      <c r="M1070" s="488"/>
      <c r="N1070" s="488"/>
      <c r="O1070" s="490"/>
      <c r="P1070" s="316" t="str">
        <f>K1076</f>
        <v>จังหวัดนครราชสีมา</v>
      </c>
      <c r="Q1070" s="317"/>
      <c r="R1070" s="317"/>
      <c r="S1070" s="317"/>
      <c r="T1070" s="317"/>
      <c r="U1070" s="317" t="s">
        <v>464</v>
      </c>
      <c r="V1070" s="317"/>
      <c r="W1070" s="317"/>
      <c r="X1070" s="317"/>
      <c r="Y1070" s="318"/>
      <c r="Z1070" s="317"/>
      <c r="AA1070" s="319"/>
      <c r="AB1070" s="317"/>
      <c r="AC1070" s="317"/>
      <c r="AD1070" s="316" t="str">
        <f>K1076</f>
        <v>จังหวัดนครราชสีมา</v>
      </c>
      <c r="AE1070" s="744"/>
      <c r="AF1070" s="317"/>
      <c r="AG1070" s="317"/>
      <c r="AH1070" s="317"/>
      <c r="AI1070" s="317" t="s">
        <v>464</v>
      </c>
      <c r="AJ1070" s="317"/>
      <c r="AK1070" s="317"/>
      <c r="AL1070" s="317"/>
      <c r="AM1070" s="317"/>
      <c r="AN1070" s="320"/>
      <c r="AO1070" s="492"/>
      <c r="AP1070" s="317"/>
      <c r="AQ1070" s="317"/>
    </row>
    <row r="1071" spans="1:43" s="518" customFormat="1" ht="22.5" customHeight="1" x14ac:dyDescent="0.55000000000000004">
      <c r="A1071" s="492"/>
      <c r="B1071" s="492"/>
      <c r="C1071" s="492"/>
      <c r="D1071" s="492"/>
      <c r="E1071" s="494"/>
      <c r="F1071" s="495"/>
      <c r="G1071" s="495"/>
      <c r="H1071" s="495"/>
      <c r="I1071" s="495"/>
      <c r="J1071" s="495"/>
      <c r="K1071" s="495"/>
      <c r="L1071" s="495"/>
      <c r="M1071" s="494"/>
      <c r="N1071" s="494"/>
      <c r="O1071" s="490"/>
      <c r="P1071" s="1004" t="s">
        <v>5</v>
      </c>
      <c r="Q1071" s="1005"/>
      <c r="R1071" s="1005"/>
      <c r="S1071" s="1005"/>
      <c r="T1071" s="1005"/>
      <c r="U1071" s="1005"/>
      <c r="V1071" s="1005"/>
      <c r="W1071" s="1005"/>
      <c r="X1071" s="1005"/>
      <c r="Y1071" s="1005"/>
      <c r="Z1071" s="1005"/>
      <c r="AA1071" s="1005"/>
      <c r="AB1071" s="1005"/>
      <c r="AC1071" s="1006"/>
      <c r="AD1071" s="1004" t="s">
        <v>6</v>
      </c>
      <c r="AE1071" s="1005"/>
      <c r="AF1071" s="1005"/>
      <c r="AG1071" s="1005"/>
      <c r="AH1071" s="1005"/>
      <c r="AI1071" s="1005"/>
      <c r="AJ1071" s="1005"/>
      <c r="AK1071" s="1005"/>
      <c r="AL1071" s="1005"/>
      <c r="AM1071" s="1005"/>
      <c r="AN1071" s="1006"/>
      <c r="AO1071" s="537"/>
    </row>
    <row r="1072" spans="1:43" s="518" customFormat="1" ht="24.75" customHeight="1" x14ac:dyDescent="0.55000000000000004">
      <c r="A1072" s="492"/>
      <c r="B1072" s="492"/>
      <c r="C1072" s="492"/>
      <c r="D1072" s="492"/>
      <c r="E1072" s="494"/>
      <c r="F1072" s="495"/>
      <c r="G1072" s="495"/>
      <c r="H1072" s="495"/>
      <c r="I1072" s="495"/>
      <c r="J1072" s="495"/>
      <c r="K1072" s="495"/>
      <c r="L1072" s="495"/>
      <c r="M1072" s="494"/>
      <c r="N1072" s="494"/>
      <c r="O1072" s="490"/>
      <c r="P1072" s="995" t="s">
        <v>7</v>
      </c>
      <c r="Q1072" s="995" t="s">
        <v>8</v>
      </c>
      <c r="R1072" s="995" t="s">
        <v>9</v>
      </c>
      <c r="S1072" s="1010" t="s">
        <v>10</v>
      </c>
      <c r="T1072" s="1011"/>
      <c r="U1072" s="995" t="s">
        <v>11</v>
      </c>
      <c r="V1072" s="1004" t="s">
        <v>12</v>
      </c>
      <c r="W1072" s="1005"/>
      <c r="X1072" s="1006"/>
      <c r="Y1072" s="1004" t="s">
        <v>13</v>
      </c>
      <c r="Z1072" s="1005"/>
      <c r="AA1072" s="1005"/>
      <c r="AB1072" s="1005"/>
      <c r="AC1072" s="1006"/>
      <c r="AD1072" s="995" t="s">
        <v>7</v>
      </c>
      <c r="AE1072" s="995" t="s">
        <v>14</v>
      </c>
      <c r="AF1072" s="995" t="s">
        <v>15</v>
      </c>
      <c r="AG1072" s="995" t="s">
        <v>16</v>
      </c>
      <c r="AH1072" s="1021" t="s">
        <v>17</v>
      </c>
      <c r="AI1072" s="1004" t="s">
        <v>18</v>
      </c>
      <c r="AJ1072" s="1005"/>
      <c r="AK1072" s="1005"/>
      <c r="AL1072" s="1006"/>
      <c r="AM1072" s="995" t="s">
        <v>19</v>
      </c>
      <c r="AN1072" s="995" t="s">
        <v>20</v>
      </c>
      <c r="AO1072" s="537"/>
      <c r="AP1072" s="995" t="s">
        <v>19</v>
      </c>
      <c r="AQ1072" s="995" t="s">
        <v>19</v>
      </c>
    </row>
    <row r="1073" spans="1:43" s="518" customFormat="1" ht="24.75" customHeight="1" x14ac:dyDescent="0.55000000000000004">
      <c r="A1073" s="492"/>
      <c r="B1073" s="492"/>
      <c r="C1073" s="492"/>
      <c r="D1073" s="492"/>
      <c r="E1073" s="494"/>
      <c r="F1073" s="495"/>
      <c r="G1073" s="495"/>
      <c r="H1073" s="495"/>
      <c r="I1073" s="495"/>
      <c r="J1073" s="495"/>
      <c r="K1073" s="495"/>
      <c r="L1073" s="495"/>
      <c r="M1073" s="494"/>
      <c r="N1073" s="494"/>
      <c r="O1073" s="490"/>
      <c r="P1073" s="996"/>
      <c r="Q1073" s="996"/>
      <c r="R1073" s="996"/>
      <c r="S1073" s="995" t="s">
        <v>21</v>
      </c>
      <c r="T1073" s="995" t="s">
        <v>22</v>
      </c>
      <c r="U1073" s="996"/>
      <c r="V1073" s="1015" t="s">
        <v>23</v>
      </c>
      <c r="W1073" s="1015" t="s">
        <v>24</v>
      </c>
      <c r="X1073" s="1015" t="s">
        <v>25</v>
      </c>
      <c r="Y1073" s="1018" t="s">
        <v>26</v>
      </c>
      <c r="Z1073" s="995" t="s">
        <v>27</v>
      </c>
      <c r="AA1073" s="995" t="s">
        <v>28</v>
      </c>
      <c r="AB1073" s="995" t="s">
        <v>29</v>
      </c>
      <c r="AC1073" s="995" t="s">
        <v>30</v>
      </c>
      <c r="AD1073" s="996"/>
      <c r="AE1073" s="996"/>
      <c r="AF1073" s="996"/>
      <c r="AG1073" s="996"/>
      <c r="AH1073" s="1022"/>
      <c r="AI1073" s="995" t="s">
        <v>31</v>
      </c>
      <c r="AJ1073" s="998" t="s">
        <v>27</v>
      </c>
      <c r="AK1073" s="1001" t="s">
        <v>28</v>
      </c>
      <c r="AL1073" s="995" t="s">
        <v>29</v>
      </c>
      <c r="AM1073" s="996"/>
      <c r="AN1073" s="996"/>
      <c r="AO1073" s="537"/>
      <c r="AP1073" s="996"/>
      <c r="AQ1073" s="996"/>
    </row>
    <row r="1074" spans="1:43" s="518" customFormat="1" ht="48.75" customHeight="1" x14ac:dyDescent="0.55000000000000004">
      <c r="A1074" s="492"/>
      <c r="B1074" s="492"/>
      <c r="C1074" s="492"/>
      <c r="D1074" s="492"/>
      <c r="E1074" s="494"/>
      <c r="F1074" s="495"/>
      <c r="G1074" s="495"/>
      <c r="H1074" s="495"/>
      <c r="I1074" s="495"/>
      <c r="J1074" s="495"/>
      <c r="K1074" s="495"/>
      <c r="L1074" s="495"/>
      <c r="M1074" s="494"/>
      <c r="N1074" s="494"/>
      <c r="O1074" s="490"/>
      <c r="P1074" s="996"/>
      <c r="Q1074" s="996"/>
      <c r="R1074" s="996"/>
      <c r="S1074" s="996"/>
      <c r="T1074" s="996"/>
      <c r="U1074" s="996"/>
      <c r="V1074" s="1016"/>
      <c r="W1074" s="1016"/>
      <c r="X1074" s="1016"/>
      <c r="Y1074" s="1019"/>
      <c r="Z1074" s="996"/>
      <c r="AA1074" s="996"/>
      <c r="AB1074" s="996"/>
      <c r="AC1074" s="996"/>
      <c r="AD1074" s="996"/>
      <c r="AE1074" s="996"/>
      <c r="AF1074" s="996"/>
      <c r="AG1074" s="996"/>
      <c r="AH1074" s="1022"/>
      <c r="AI1074" s="996"/>
      <c r="AJ1074" s="999"/>
      <c r="AK1074" s="1002"/>
      <c r="AL1074" s="996"/>
      <c r="AM1074" s="996"/>
      <c r="AN1074" s="996"/>
      <c r="AO1074" s="538" t="s">
        <v>630</v>
      </c>
      <c r="AP1074" s="996"/>
      <c r="AQ1074" s="996"/>
    </row>
    <row r="1075" spans="1:43" s="518" customFormat="1" ht="37.5" customHeight="1" x14ac:dyDescent="0.35">
      <c r="A1075" s="753" t="s">
        <v>465</v>
      </c>
      <c r="B1075" s="306" t="s">
        <v>466</v>
      </c>
      <c r="C1075" s="749" t="s">
        <v>467</v>
      </c>
      <c r="D1075" s="749" t="s">
        <v>468</v>
      </c>
      <c r="E1075" s="749" t="s">
        <v>469</v>
      </c>
      <c r="F1075" s="749"/>
      <c r="G1075" s="749" t="s">
        <v>470</v>
      </c>
      <c r="H1075" s="749" t="s">
        <v>471</v>
      </c>
      <c r="I1075" s="749" t="s">
        <v>472</v>
      </c>
      <c r="J1075" s="749" t="s">
        <v>473</v>
      </c>
      <c r="K1075" s="749" t="s">
        <v>474</v>
      </c>
      <c r="L1075" s="749" t="s">
        <v>475</v>
      </c>
      <c r="M1075" s="9" t="s">
        <v>476</v>
      </c>
      <c r="N1075" s="9" t="s">
        <v>477</v>
      </c>
      <c r="O1075" s="306" t="s">
        <v>478</v>
      </c>
      <c r="P1075" s="997"/>
      <c r="Q1075" s="997"/>
      <c r="R1075" s="997"/>
      <c r="S1075" s="997"/>
      <c r="T1075" s="997"/>
      <c r="U1075" s="997"/>
      <c r="V1075" s="1017"/>
      <c r="W1075" s="1017"/>
      <c r="X1075" s="1017"/>
      <c r="Y1075" s="1020"/>
      <c r="Z1075" s="997"/>
      <c r="AA1075" s="997"/>
      <c r="AB1075" s="997"/>
      <c r="AC1075" s="997"/>
      <c r="AD1075" s="997"/>
      <c r="AE1075" s="997"/>
      <c r="AF1075" s="997"/>
      <c r="AG1075" s="997"/>
      <c r="AH1075" s="1023"/>
      <c r="AI1075" s="997"/>
      <c r="AJ1075" s="1000"/>
      <c r="AK1075" s="1003"/>
      <c r="AL1075" s="997"/>
      <c r="AM1075" s="997"/>
      <c r="AN1075" s="997"/>
      <c r="AO1075" s="538" t="s">
        <v>631</v>
      </c>
      <c r="AP1075" s="997"/>
      <c r="AQ1075" s="997"/>
    </row>
    <row r="1076" spans="1:43" s="524" customFormat="1" ht="21.75" customHeight="1" x14ac:dyDescent="0.2">
      <c r="A1076" s="503"/>
      <c r="B1076" s="503" t="s">
        <v>691</v>
      </c>
      <c r="C1076" s="503" t="s">
        <v>737</v>
      </c>
      <c r="D1076" s="503" t="s">
        <v>738</v>
      </c>
      <c r="E1076" s="504" t="s">
        <v>739</v>
      </c>
      <c r="F1076" s="325" t="s">
        <v>482</v>
      </c>
      <c r="G1076" s="325" t="s">
        <v>722</v>
      </c>
      <c r="H1076" s="325" t="s">
        <v>471</v>
      </c>
      <c r="I1076" s="326" t="s">
        <v>483</v>
      </c>
      <c r="J1076" s="326" t="s">
        <v>484</v>
      </c>
      <c r="K1076" s="326" t="s">
        <v>485</v>
      </c>
      <c r="L1076" s="326">
        <v>30150</v>
      </c>
      <c r="M1076" s="504"/>
      <c r="N1076" s="504" t="s">
        <v>740</v>
      </c>
      <c r="O1076" s="507"/>
      <c r="P1076" s="420">
        <v>126</v>
      </c>
      <c r="Q1076" s="420" t="s">
        <v>68</v>
      </c>
      <c r="R1076" s="420"/>
      <c r="S1076" s="420"/>
      <c r="T1076" s="420"/>
      <c r="U1076" s="420" t="s">
        <v>141</v>
      </c>
      <c r="V1076" s="420">
        <v>1</v>
      </c>
      <c r="W1076" s="420">
        <v>2</v>
      </c>
      <c r="X1076" s="420">
        <v>63</v>
      </c>
      <c r="Y1076" s="546">
        <v>642.5</v>
      </c>
      <c r="Z1076" s="546"/>
      <c r="AA1076" s="546">
        <v>20.5</v>
      </c>
      <c r="AB1076" s="420"/>
      <c r="AC1076" s="546"/>
      <c r="AD1076" s="420"/>
      <c r="AE1076" s="420"/>
      <c r="AF1076" s="420"/>
      <c r="AG1076" s="420"/>
      <c r="AH1076" s="549"/>
      <c r="AI1076" s="558"/>
      <c r="AJ1076" s="549"/>
      <c r="AK1076" s="558"/>
      <c r="AL1076" s="420"/>
      <c r="AM1076" s="420"/>
      <c r="AN1076" s="420"/>
      <c r="AO1076" s="587"/>
      <c r="AP1076" s="420"/>
      <c r="AQ1076" s="420"/>
    </row>
    <row r="1077" spans="1:43" s="524" customFormat="1" ht="54.75" customHeight="1" x14ac:dyDescent="0.2">
      <c r="A1077" s="503"/>
      <c r="B1077" s="503"/>
      <c r="C1077" s="503"/>
      <c r="D1077" s="503"/>
      <c r="E1077" s="504"/>
      <c r="F1077" s="325"/>
      <c r="G1077" s="325"/>
      <c r="H1077" s="325"/>
      <c r="I1077" s="326"/>
      <c r="J1077" s="326"/>
      <c r="K1077" s="326"/>
      <c r="L1077" s="326"/>
      <c r="M1077" s="504"/>
      <c r="N1077" s="504"/>
      <c r="O1077" s="507"/>
      <c r="P1077" s="420"/>
      <c r="Q1077" s="420"/>
      <c r="R1077" s="420"/>
      <c r="S1077" s="420"/>
      <c r="T1077" s="420"/>
      <c r="U1077" s="420"/>
      <c r="V1077" s="420"/>
      <c r="W1077" s="420"/>
      <c r="X1077" s="420"/>
      <c r="Y1077" s="546"/>
      <c r="Z1077" s="546"/>
      <c r="AA1077" s="546"/>
      <c r="AB1077" s="420"/>
      <c r="AC1077" s="546"/>
      <c r="AD1077" s="420">
        <v>1</v>
      </c>
      <c r="AE1077" s="420">
        <v>33</v>
      </c>
      <c r="AF1077" s="41" t="s">
        <v>145</v>
      </c>
      <c r="AG1077" s="420" t="s">
        <v>35</v>
      </c>
      <c r="AH1077" s="549">
        <v>42</v>
      </c>
      <c r="AI1077" s="558"/>
      <c r="AJ1077" s="549"/>
      <c r="AK1077" s="558">
        <v>42</v>
      </c>
      <c r="AL1077" s="420"/>
      <c r="AM1077" s="420">
        <v>2</v>
      </c>
      <c r="AN1077" s="413" t="s">
        <v>53</v>
      </c>
      <c r="AO1077" s="587"/>
      <c r="AP1077" s="420"/>
      <c r="AQ1077" s="420"/>
    </row>
    <row r="1078" spans="1:43" s="524" customFormat="1" ht="62.25" customHeight="1" x14ac:dyDescent="0.2">
      <c r="A1078" s="503"/>
      <c r="B1078" s="503"/>
      <c r="C1078" s="503"/>
      <c r="D1078" s="503"/>
      <c r="E1078" s="504"/>
      <c r="F1078" s="325"/>
      <c r="G1078" s="325"/>
      <c r="H1078" s="325"/>
      <c r="I1078" s="326"/>
      <c r="J1078" s="326"/>
      <c r="K1078" s="326"/>
      <c r="L1078" s="326"/>
      <c r="M1078" s="504"/>
      <c r="N1078" s="504"/>
      <c r="O1078" s="507"/>
      <c r="P1078" s="420"/>
      <c r="Q1078" s="420"/>
      <c r="R1078" s="420"/>
      <c r="S1078" s="420"/>
      <c r="T1078" s="420"/>
      <c r="U1078" s="420"/>
      <c r="V1078" s="420"/>
      <c r="W1078" s="420"/>
      <c r="X1078" s="420"/>
      <c r="Y1078" s="546"/>
      <c r="Z1078" s="546"/>
      <c r="AA1078" s="546"/>
      <c r="AB1078" s="420"/>
      <c r="AC1078" s="546"/>
      <c r="AD1078" s="420">
        <v>2</v>
      </c>
      <c r="AE1078" s="420">
        <v>33</v>
      </c>
      <c r="AF1078" s="420" t="s">
        <v>37</v>
      </c>
      <c r="AG1078" s="420" t="s">
        <v>38</v>
      </c>
      <c r="AH1078" s="549">
        <v>40</v>
      </c>
      <c r="AI1078" s="558"/>
      <c r="AJ1078" s="549"/>
      <c r="AK1078" s="558">
        <v>40</v>
      </c>
      <c r="AL1078" s="420"/>
      <c r="AM1078" s="420">
        <v>2</v>
      </c>
      <c r="AN1078" s="413" t="s">
        <v>94</v>
      </c>
      <c r="AO1078" s="587"/>
      <c r="AP1078" s="420"/>
      <c r="AQ1078" s="420"/>
    </row>
    <row r="1079" spans="1:43" s="596" customFormat="1" ht="30.75" customHeight="1" x14ac:dyDescent="0.2">
      <c r="A1079" s="591"/>
      <c r="B1079" s="591"/>
      <c r="C1079" s="591"/>
      <c r="D1079" s="591"/>
      <c r="E1079" s="592"/>
      <c r="F1079" s="593"/>
      <c r="G1079" s="593"/>
      <c r="H1079" s="593"/>
      <c r="I1079" s="593"/>
      <c r="J1079" s="593"/>
      <c r="K1079" s="593"/>
      <c r="L1079" s="593"/>
      <c r="M1079" s="592"/>
      <c r="N1079" s="592"/>
      <c r="O1079" s="594"/>
      <c r="P1079" s="38"/>
      <c r="Q1079" s="38"/>
      <c r="R1079" s="38"/>
      <c r="S1079" s="38"/>
      <c r="T1079" s="38"/>
      <c r="U1079" s="38"/>
      <c r="V1079" s="38"/>
      <c r="W1079" s="38"/>
      <c r="X1079" s="38"/>
      <c r="Y1079" s="579"/>
      <c r="Z1079" s="38"/>
      <c r="AA1079" s="579"/>
      <c r="AB1079" s="38"/>
      <c r="AC1079" s="579"/>
      <c r="AD1079" s="38"/>
      <c r="AE1079" s="38"/>
      <c r="AF1079" s="38"/>
      <c r="AG1079" s="38"/>
      <c r="AH1079" s="40"/>
      <c r="AI1079" s="39"/>
      <c r="AJ1079" s="40"/>
      <c r="AK1079" s="547"/>
      <c r="AL1079" s="38"/>
      <c r="AM1079" s="38"/>
      <c r="AN1079" s="38"/>
      <c r="AO1079" s="595"/>
      <c r="AP1079" s="38"/>
      <c r="AQ1079" s="38"/>
    </row>
    <row r="1080" spans="1:43" s="487" customFormat="1" ht="22.5" customHeight="1" x14ac:dyDescent="0.55000000000000004">
      <c r="E1080" s="488"/>
      <c r="F1080" s="489"/>
      <c r="G1080" s="489"/>
      <c r="H1080" s="489"/>
      <c r="I1080" s="489"/>
      <c r="J1080" s="489"/>
      <c r="K1080" s="489"/>
      <c r="L1080" s="489"/>
      <c r="M1080" s="488"/>
      <c r="N1080" s="488"/>
      <c r="O1080" s="490"/>
      <c r="P1080" s="345" t="s">
        <v>460</v>
      </c>
      <c r="Q1080" s="346"/>
      <c r="R1080" s="346"/>
      <c r="S1080" s="346"/>
      <c r="T1080" s="346"/>
      <c r="U1080" s="346"/>
      <c r="V1080" s="1012" t="str">
        <f>B1089</f>
        <v>นาง</v>
      </c>
      <c r="W1080" s="1012"/>
      <c r="X1080" s="1013" t="str">
        <f>C1089</f>
        <v>ปราณี</v>
      </c>
      <c r="Y1080" s="1013"/>
      <c r="Z1080" s="1013" t="str">
        <f>D1089</f>
        <v>ฤทธิชัย</v>
      </c>
      <c r="AA1080" s="1013"/>
      <c r="AB1080" s="1013"/>
      <c r="AC1080" s="1014"/>
      <c r="AD1080" s="345" t="s">
        <v>461</v>
      </c>
      <c r="AE1080" s="730"/>
      <c r="AF1080" s="346"/>
      <c r="AG1080" s="745" t="str">
        <f>B1089</f>
        <v>นาง</v>
      </c>
      <c r="AH1080" s="731" t="str">
        <f>C1089</f>
        <v>ปราณี</v>
      </c>
      <c r="AI1080" s="346"/>
      <c r="AJ1080" s="346" t="str">
        <f>D1089</f>
        <v>ฤทธิชัย</v>
      </c>
      <c r="AK1080" s="346"/>
      <c r="AL1080" s="346"/>
      <c r="AM1080" s="346"/>
      <c r="AN1080" s="347"/>
      <c r="AO1080" s="492"/>
      <c r="AP1080" s="308"/>
      <c r="AQ1080" s="308"/>
    </row>
    <row r="1081" spans="1:43" s="487" customFormat="1" ht="22.5" customHeight="1" x14ac:dyDescent="0.55000000000000004">
      <c r="E1081" s="488"/>
      <c r="F1081" s="489"/>
      <c r="G1081" s="489"/>
      <c r="H1081" s="489"/>
      <c r="I1081" s="489"/>
      <c r="J1081" s="489"/>
      <c r="K1081" s="489"/>
      <c r="L1081" s="489"/>
      <c r="M1081" s="488"/>
      <c r="N1081" s="488"/>
      <c r="O1081" s="490"/>
      <c r="P1081" s="307" t="s">
        <v>462</v>
      </c>
      <c r="Q1081" s="308"/>
      <c r="R1081" s="308"/>
      <c r="S1081" s="1007" t="str">
        <f>E1089</f>
        <v>201</v>
      </c>
      <c r="T1081" s="1008"/>
      <c r="U1081" s="310" t="str">
        <f>F1089</f>
        <v>หมู่ที่</v>
      </c>
      <c r="V1081" s="1009" t="str">
        <f>G1089</f>
        <v>13</v>
      </c>
      <c r="W1081" s="1009"/>
      <c r="X1081" s="308"/>
      <c r="Y1081" s="311"/>
      <c r="Z1081" s="312" t="str">
        <f>H1089</f>
        <v>ถนน</v>
      </c>
      <c r="AA1081" s="313"/>
      <c r="AB1081" s="308"/>
      <c r="AC1081" s="309"/>
      <c r="AD1081" s="307" t="s">
        <v>462</v>
      </c>
      <c r="AE1081" s="728"/>
      <c r="AF1081" s="728"/>
      <c r="AG1081" s="314" t="str">
        <f>E1089</f>
        <v>201</v>
      </c>
      <c r="AH1081" s="308"/>
      <c r="AI1081" s="315" t="str">
        <f>F1089</f>
        <v>หมู่ที่</v>
      </c>
      <c r="AJ1081" s="727" t="str">
        <f>G1089</f>
        <v>13</v>
      </c>
      <c r="AK1081" s="308"/>
      <c r="AL1081" s="315" t="str">
        <f>H1089</f>
        <v>ถนน</v>
      </c>
      <c r="AM1081" s="308"/>
      <c r="AN1081" s="309"/>
      <c r="AO1081" s="492"/>
      <c r="AP1081" s="308"/>
      <c r="AQ1081" s="308"/>
    </row>
    <row r="1082" spans="1:43" s="487" customFormat="1" ht="22.5" customHeight="1" x14ac:dyDescent="0.55000000000000004">
      <c r="E1082" s="488"/>
      <c r="F1082" s="489"/>
      <c r="G1082" s="489"/>
      <c r="H1082" s="489"/>
      <c r="I1082" s="489"/>
      <c r="J1082" s="489"/>
      <c r="K1082" s="489"/>
      <c r="L1082" s="489"/>
      <c r="M1082" s="488"/>
      <c r="N1082" s="488"/>
      <c r="O1082" s="490"/>
      <c r="P1082" s="307" t="s">
        <v>463</v>
      </c>
      <c r="Q1082" s="308"/>
      <c r="R1082" s="308"/>
      <c r="S1082" s="308"/>
      <c r="T1082" s="308"/>
      <c r="U1082" s="1009" t="str">
        <f>I1089</f>
        <v>ตำบลตะขบ</v>
      </c>
      <c r="V1082" s="993"/>
      <c r="W1082" s="993"/>
      <c r="X1082" s="993"/>
      <c r="Y1082" s="312"/>
      <c r="Z1082" s="315" t="str">
        <f>J1089</f>
        <v>อำเภอปักธงชัย</v>
      </c>
      <c r="AA1082" s="313"/>
      <c r="AB1082" s="308"/>
      <c r="AC1082" s="308"/>
      <c r="AD1082" s="307" t="s">
        <v>463</v>
      </c>
      <c r="AE1082" s="728"/>
      <c r="AF1082" s="308"/>
      <c r="AG1082" s="308"/>
      <c r="AH1082" s="308"/>
      <c r="AI1082" s="315" t="str">
        <f>I1089</f>
        <v>ตำบลตะขบ</v>
      </c>
      <c r="AJ1082" s="308"/>
      <c r="AK1082" s="308"/>
      <c r="AL1082" s="315" t="str">
        <f>J1089</f>
        <v>อำเภอปักธงชัย</v>
      </c>
      <c r="AM1082" s="308"/>
      <c r="AN1082" s="309"/>
      <c r="AO1082" s="492"/>
      <c r="AP1082" s="308"/>
      <c r="AQ1082" s="308"/>
    </row>
    <row r="1083" spans="1:43" s="487" customFormat="1" ht="22.5" customHeight="1" x14ac:dyDescent="0.55000000000000004">
      <c r="E1083" s="488"/>
      <c r="F1083" s="489"/>
      <c r="G1083" s="489"/>
      <c r="H1083" s="489"/>
      <c r="I1083" s="489"/>
      <c r="J1083" s="489"/>
      <c r="K1083" s="489"/>
      <c r="L1083" s="489"/>
      <c r="M1083" s="488"/>
      <c r="N1083" s="488"/>
      <c r="O1083" s="490"/>
      <c r="P1083" s="316" t="str">
        <f>K1089</f>
        <v>จังหวัดนครราชสีมา</v>
      </c>
      <c r="Q1083" s="317"/>
      <c r="R1083" s="317"/>
      <c r="S1083" s="317"/>
      <c r="T1083" s="317"/>
      <c r="U1083" s="317" t="s">
        <v>464</v>
      </c>
      <c r="V1083" s="317"/>
      <c r="W1083" s="317"/>
      <c r="X1083" s="317"/>
      <c r="Y1083" s="318"/>
      <c r="Z1083" s="317"/>
      <c r="AA1083" s="319"/>
      <c r="AB1083" s="317"/>
      <c r="AC1083" s="317"/>
      <c r="AD1083" s="316" t="str">
        <f>K1089</f>
        <v>จังหวัดนครราชสีมา</v>
      </c>
      <c r="AE1083" s="744"/>
      <c r="AF1083" s="317"/>
      <c r="AG1083" s="317"/>
      <c r="AH1083" s="317"/>
      <c r="AI1083" s="317" t="s">
        <v>464</v>
      </c>
      <c r="AJ1083" s="317"/>
      <c r="AK1083" s="317"/>
      <c r="AL1083" s="317"/>
      <c r="AM1083" s="317"/>
      <c r="AN1083" s="320"/>
      <c r="AO1083" s="492"/>
      <c r="AP1083" s="317"/>
      <c r="AQ1083" s="317"/>
    </row>
    <row r="1084" spans="1:43" s="518" customFormat="1" ht="22.5" customHeight="1" x14ac:dyDescent="0.55000000000000004">
      <c r="A1084" s="492"/>
      <c r="B1084" s="492"/>
      <c r="C1084" s="492"/>
      <c r="D1084" s="492"/>
      <c r="E1084" s="494"/>
      <c r="F1084" s="495"/>
      <c r="G1084" s="495"/>
      <c r="H1084" s="495"/>
      <c r="I1084" s="495"/>
      <c r="J1084" s="495"/>
      <c r="K1084" s="495"/>
      <c r="L1084" s="495"/>
      <c r="M1084" s="494"/>
      <c r="N1084" s="494"/>
      <c r="O1084" s="490"/>
      <c r="P1084" s="1004" t="s">
        <v>5</v>
      </c>
      <c r="Q1084" s="1005"/>
      <c r="R1084" s="1005"/>
      <c r="S1084" s="1005"/>
      <c r="T1084" s="1005"/>
      <c r="U1084" s="1005"/>
      <c r="V1084" s="1005"/>
      <c r="W1084" s="1005"/>
      <c r="X1084" s="1005"/>
      <c r="Y1084" s="1005"/>
      <c r="Z1084" s="1005"/>
      <c r="AA1084" s="1005"/>
      <c r="AB1084" s="1005"/>
      <c r="AC1084" s="1006"/>
      <c r="AD1084" s="1004" t="s">
        <v>6</v>
      </c>
      <c r="AE1084" s="1005"/>
      <c r="AF1084" s="1005"/>
      <c r="AG1084" s="1005"/>
      <c r="AH1084" s="1005"/>
      <c r="AI1084" s="1005"/>
      <c r="AJ1084" s="1005"/>
      <c r="AK1084" s="1005"/>
      <c r="AL1084" s="1005"/>
      <c r="AM1084" s="1005"/>
      <c r="AN1084" s="1006"/>
      <c r="AO1084" s="537"/>
    </row>
    <row r="1085" spans="1:43" s="518" customFormat="1" ht="24.75" customHeight="1" x14ac:dyDescent="0.55000000000000004">
      <c r="A1085" s="492"/>
      <c r="B1085" s="492"/>
      <c r="C1085" s="492"/>
      <c r="D1085" s="492"/>
      <c r="E1085" s="494"/>
      <c r="F1085" s="495"/>
      <c r="G1085" s="495"/>
      <c r="H1085" s="495"/>
      <c r="I1085" s="495"/>
      <c r="J1085" s="495"/>
      <c r="K1085" s="495"/>
      <c r="L1085" s="495"/>
      <c r="M1085" s="494"/>
      <c r="N1085" s="494"/>
      <c r="O1085" s="490"/>
      <c r="P1085" s="995" t="s">
        <v>7</v>
      </c>
      <c r="Q1085" s="995" t="s">
        <v>8</v>
      </c>
      <c r="R1085" s="995" t="s">
        <v>9</v>
      </c>
      <c r="S1085" s="1010" t="s">
        <v>10</v>
      </c>
      <c r="T1085" s="1011"/>
      <c r="U1085" s="995" t="s">
        <v>11</v>
      </c>
      <c r="V1085" s="1004" t="s">
        <v>12</v>
      </c>
      <c r="W1085" s="1005"/>
      <c r="X1085" s="1006"/>
      <c r="Y1085" s="1004" t="s">
        <v>13</v>
      </c>
      <c r="Z1085" s="1005"/>
      <c r="AA1085" s="1005"/>
      <c r="AB1085" s="1005"/>
      <c r="AC1085" s="1006"/>
      <c r="AD1085" s="995" t="s">
        <v>7</v>
      </c>
      <c r="AE1085" s="995" t="s">
        <v>14</v>
      </c>
      <c r="AF1085" s="995" t="s">
        <v>15</v>
      </c>
      <c r="AG1085" s="995" t="s">
        <v>16</v>
      </c>
      <c r="AH1085" s="1021" t="s">
        <v>17</v>
      </c>
      <c r="AI1085" s="1004" t="s">
        <v>18</v>
      </c>
      <c r="AJ1085" s="1005"/>
      <c r="AK1085" s="1005"/>
      <c r="AL1085" s="1006"/>
      <c r="AM1085" s="995" t="s">
        <v>19</v>
      </c>
      <c r="AN1085" s="995" t="s">
        <v>20</v>
      </c>
      <c r="AO1085" s="537"/>
      <c r="AP1085" s="995" t="s">
        <v>19</v>
      </c>
      <c r="AQ1085" s="995" t="s">
        <v>19</v>
      </c>
    </row>
    <row r="1086" spans="1:43" s="518" customFormat="1" ht="24.75" customHeight="1" x14ac:dyDescent="0.55000000000000004">
      <c r="A1086" s="492"/>
      <c r="B1086" s="492"/>
      <c r="C1086" s="492"/>
      <c r="D1086" s="492"/>
      <c r="E1086" s="494"/>
      <c r="F1086" s="495"/>
      <c r="G1086" s="495"/>
      <c r="H1086" s="495"/>
      <c r="I1086" s="495"/>
      <c r="J1086" s="495"/>
      <c r="K1086" s="495"/>
      <c r="L1086" s="495"/>
      <c r="M1086" s="494"/>
      <c r="N1086" s="494"/>
      <c r="O1086" s="490"/>
      <c r="P1086" s="996"/>
      <c r="Q1086" s="996"/>
      <c r="R1086" s="996"/>
      <c r="S1086" s="995" t="s">
        <v>21</v>
      </c>
      <c r="T1086" s="995" t="s">
        <v>22</v>
      </c>
      <c r="U1086" s="996"/>
      <c r="V1086" s="1015" t="s">
        <v>23</v>
      </c>
      <c r="W1086" s="1015" t="s">
        <v>24</v>
      </c>
      <c r="X1086" s="1015" t="s">
        <v>25</v>
      </c>
      <c r="Y1086" s="1018" t="s">
        <v>26</v>
      </c>
      <c r="Z1086" s="995" t="s">
        <v>27</v>
      </c>
      <c r="AA1086" s="995" t="s">
        <v>28</v>
      </c>
      <c r="AB1086" s="995" t="s">
        <v>29</v>
      </c>
      <c r="AC1086" s="995" t="s">
        <v>30</v>
      </c>
      <c r="AD1086" s="996"/>
      <c r="AE1086" s="996"/>
      <c r="AF1086" s="996"/>
      <c r="AG1086" s="996"/>
      <c r="AH1086" s="1022"/>
      <c r="AI1086" s="995" t="s">
        <v>31</v>
      </c>
      <c r="AJ1086" s="998" t="s">
        <v>27</v>
      </c>
      <c r="AK1086" s="1001" t="s">
        <v>28</v>
      </c>
      <c r="AL1086" s="995" t="s">
        <v>29</v>
      </c>
      <c r="AM1086" s="996"/>
      <c r="AN1086" s="996"/>
      <c r="AO1086" s="537"/>
      <c r="AP1086" s="996"/>
      <c r="AQ1086" s="996"/>
    </row>
    <row r="1087" spans="1:43" s="518" customFormat="1" ht="48.75" customHeight="1" x14ac:dyDescent="0.55000000000000004">
      <c r="A1087" s="492"/>
      <c r="B1087" s="492"/>
      <c r="C1087" s="492"/>
      <c r="D1087" s="492"/>
      <c r="E1087" s="494"/>
      <c r="F1087" s="495"/>
      <c r="G1087" s="495"/>
      <c r="H1087" s="495"/>
      <c r="I1087" s="495"/>
      <c r="J1087" s="495"/>
      <c r="K1087" s="495"/>
      <c r="L1087" s="495"/>
      <c r="M1087" s="494"/>
      <c r="N1087" s="494"/>
      <c r="O1087" s="490"/>
      <c r="P1087" s="996"/>
      <c r="Q1087" s="996"/>
      <c r="R1087" s="996"/>
      <c r="S1087" s="996"/>
      <c r="T1087" s="996"/>
      <c r="U1087" s="996"/>
      <c r="V1087" s="1016"/>
      <c r="W1087" s="1016"/>
      <c r="X1087" s="1016"/>
      <c r="Y1087" s="1019"/>
      <c r="Z1087" s="996"/>
      <c r="AA1087" s="996"/>
      <c r="AB1087" s="996"/>
      <c r="AC1087" s="996"/>
      <c r="AD1087" s="996"/>
      <c r="AE1087" s="996"/>
      <c r="AF1087" s="996"/>
      <c r="AG1087" s="996"/>
      <c r="AH1087" s="1022"/>
      <c r="AI1087" s="996"/>
      <c r="AJ1087" s="999"/>
      <c r="AK1087" s="1002"/>
      <c r="AL1087" s="996"/>
      <c r="AM1087" s="996"/>
      <c r="AN1087" s="996"/>
      <c r="AO1087" s="538" t="s">
        <v>630</v>
      </c>
      <c r="AP1087" s="996"/>
      <c r="AQ1087" s="996"/>
    </row>
    <row r="1088" spans="1:43" s="518" customFormat="1" ht="37.5" customHeight="1" x14ac:dyDescent="0.35">
      <c r="A1088" s="753" t="s">
        <v>465</v>
      </c>
      <c r="B1088" s="306" t="s">
        <v>466</v>
      </c>
      <c r="C1088" s="749" t="s">
        <v>467</v>
      </c>
      <c r="D1088" s="749" t="s">
        <v>468</v>
      </c>
      <c r="E1088" s="749" t="s">
        <v>469</v>
      </c>
      <c r="F1088" s="749"/>
      <c r="G1088" s="749" t="s">
        <v>470</v>
      </c>
      <c r="H1088" s="749" t="s">
        <v>471</v>
      </c>
      <c r="I1088" s="749" t="s">
        <v>472</v>
      </c>
      <c r="J1088" s="749" t="s">
        <v>473</v>
      </c>
      <c r="K1088" s="749" t="s">
        <v>474</v>
      </c>
      <c r="L1088" s="749" t="s">
        <v>475</v>
      </c>
      <c r="M1088" s="9" t="s">
        <v>476</v>
      </c>
      <c r="N1088" s="9" t="s">
        <v>477</v>
      </c>
      <c r="O1088" s="306" t="s">
        <v>478</v>
      </c>
      <c r="P1088" s="997"/>
      <c r="Q1088" s="997"/>
      <c r="R1088" s="997"/>
      <c r="S1088" s="997"/>
      <c r="T1088" s="997"/>
      <c r="U1088" s="997"/>
      <c r="V1088" s="1017"/>
      <c r="W1088" s="1017"/>
      <c r="X1088" s="1017"/>
      <c r="Y1088" s="1020"/>
      <c r="Z1088" s="997"/>
      <c r="AA1088" s="997"/>
      <c r="AB1088" s="997"/>
      <c r="AC1088" s="997"/>
      <c r="AD1088" s="997"/>
      <c r="AE1088" s="997"/>
      <c r="AF1088" s="997"/>
      <c r="AG1088" s="997"/>
      <c r="AH1088" s="1023"/>
      <c r="AI1088" s="997"/>
      <c r="AJ1088" s="1000"/>
      <c r="AK1088" s="1003"/>
      <c r="AL1088" s="997"/>
      <c r="AM1088" s="997"/>
      <c r="AN1088" s="997"/>
      <c r="AO1088" s="538" t="s">
        <v>631</v>
      </c>
      <c r="AP1088" s="997"/>
      <c r="AQ1088" s="997"/>
    </row>
    <row r="1089" spans="1:43" s="524" customFormat="1" ht="21.75" customHeight="1" x14ac:dyDescent="0.2">
      <c r="A1089" s="503"/>
      <c r="B1089" s="503" t="s">
        <v>487</v>
      </c>
      <c r="C1089" s="503" t="s">
        <v>741</v>
      </c>
      <c r="D1089" s="503" t="s">
        <v>742</v>
      </c>
      <c r="E1089" s="504" t="s">
        <v>743</v>
      </c>
      <c r="F1089" s="325" t="s">
        <v>482</v>
      </c>
      <c r="G1089" s="325" t="s">
        <v>722</v>
      </c>
      <c r="H1089" s="325" t="s">
        <v>471</v>
      </c>
      <c r="I1089" s="326" t="s">
        <v>483</v>
      </c>
      <c r="J1089" s="326" t="s">
        <v>484</v>
      </c>
      <c r="K1089" s="326" t="s">
        <v>485</v>
      </c>
      <c r="L1089" s="326">
        <v>30150</v>
      </c>
      <c r="M1089" s="504"/>
      <c r="N1089" s="504" t="s">
        <v>744</v>
      </c>
      <c r="O1089" s="507"/>
      <c r="P1089" s="420">
        <v>127</v>
      </c>
      <c r="Q1089" s="420" t="s">
        <v>68</v>
      </c>
      <c r="R1089" s="420"/>
      <c r="S1089" s="420"/>
      <c r="T1089" s="420"/>
      <c r="U1089" s="420" t="s">
        <v>141</v>
      </c>
      <c r="V1089" s="420">
        <v>1</v>
      </c>
      <c r="W1089" s="420">
        <v>2</v>
      </c>
      <c r="X1089" s="420">
        <v>54</v>
      </c>
      <c r="Y1089" s="546">
        <v>649.5</v>
      </c>
      <c r="Z1089" s="546"/>
      <c r="AA1089" s="546">
        <v>4.5</v>
      </c>
      <c r="AB1089" s="420"/>
      <c r="AC1089" s="546"/>
      <c r="AD1089" s="420"/>
      <c r="AE1089" s="420"/>
      <c r="AF1089" s="420"/>
      <c r="AG1089" s="420"/>
      <c r="AH1089" s="549"/>
      <c r="AI1089" s="558"/>
      <c r="AJ1089" s="549"/>
      <c r="AK1089" s="558"/>
      <c r="AL1089" s="420"/>
      <c r="AM1089" s="420"/>
      <c r="AN1089" s="420"/>
      <c r="AO1089" s="587"/>
      <c r="AP1089" s="420"/>
      <c r="AQ1089" s="420"/>
    </row>
    <row r="1090" spans="1:43" s="524" customFormat="1" ht="54.75" customHeight="1" x14ac:dyDescent="0.2">
      <c r="A1090" s="503"/>
      <c r="B1090" s="503"/>
      <c r="C1090" s="503"/>
      <c r="D1090" s="503"/>
      <c r="E1090" s="504"/>
      <c r="F1090" s="325"/>
      <c r="G1090" s="325"/>
      <c r="H1090" s="325"/>
      <c r="I1090" s="326"/>
      <c r="J1090" s="326"/>
      <c r="K1090" s="326"/>
      <c r="L1090" s="326"/>
      <c r="M1090" s="504"/>
      <c r="N1090" s="504"/>
      <c r="O1090" s="507"/>
      <c r="P1090" s="420"/>
      <c r="Q1090" s="420"/>
      <c r="R1090" s="420"/>
      <c r="S1090" s="420"/>
      <c r="T1090" s="420"/>
      <c r="U1090" s="420"/>
      <c r="V1090" s="420"/>
      <c r="W1090" s="420"/>
      <c r="X1090" s="420"/>
      <c r="Y1090" s="546"/>
      <c r="Z1090" s="546"/>
      <c r="AA1090" s="546"/>
      <c r="AB1090" s="420"/>
      <c r="AC1090" s="546"/>
      <c r="AD1090" s="420">
        <v>1</v>
      </c>
      <c r="AE1090" s="420">
        <v>201</v>
      </c>
      <c r="AF1090" s="413" t="s">
        <v>37</v>
      </c>
      <c r="AG1090" s="420" t="s">
        <v>35</v>
      </c>
      <c r="AH1090" s="549">
        <v>18</v>
      </c>
      <c r="AI1090" s="558"/>
      <c r="AJ1090" s="549"/>
      <c r="AK1090" s="558">
        <v>18</v>
      </c>
      <c r="AL1090" s="420"/>
      <c r="AM1090" s="420">
        <v>6</v>
      </c>
      <c r="AN1090" s="413" t="s">
        <v>94</v>
      </c>
      <c r="AO1090" s="587"/>
      <c r="AP1090" s="420"/>
      <c r="AQ1090" s="420"/>
    </row>
    <row r="1091" spans="1:43" s="487" customFormat="1" ht="22.5" customHeight="1" x14ac:dyDescent="0.55000000000000004">
      <c r="E1091" s="488"/>
      <c r="F1091" s="489"/>
      <c r="G1091" s="489"/>
      <c r="H1091" s="489"/>
      <c r="I1091" s="489"/>
      <c r="J1091" s="489"/>
      <c r="K1091" s="489"/>
      <c r="L1091" s="489"/>
      <c r="M1091" s="488"/>
      <c r="N1091" s="488"/>
      <c r="O1091" s="490"/>
      <c r="P1091" s="345" t="s">
        <v>460</v>
      </c>
      <c r="Q1091" s="346"/>
      <c r="R1091" s="346"/>
      <c r="S1091" s="346"/>
      <c r="T1091" s="346"/>
      <c r="U1091" s="346"/>
      <c r="V1091" s="1012" t="str">
        <f>B1100</f>
        <v>น.ส.</v>
      </c>
      <c r="W1091" s="1012"/>
      <c r="X1091" s="1013" t="str">
        <f>C1100</f>
        <v>สุพรรษา</v>
      </c>
      <c r="Y1091" s="1013"/>
      <c r="Z1091" s="1013" t="str">
        <f>D1100</f>
        <v>ก่อแก้ว</v>
      </c>
      <c r="AA1091" s="1013"/>
      <c r="AB1091" s="1013"/>
      <c r="AC1091" s="1014"/>
      <c r="AD1091" s="345" t="s">
        <v>461</v>
      </c>
      <c r="AE1091" s="730"/>
      <c r="AF1091" s="346"/>
      <c r="AG1091" s="745" t="str">
        <f>B1100</f>
        <v>น.ส.</v>
      </c>
      <c r="AH1091" s="731" t="str">
        <f>C1100</f>
        <v>สุพรรษา</v>
      </c>
      <c r="AI1091" s="346"/>
      <c r="AJ1091" s="346" t="str">
        <f>D1100</f>
        <v>ก่อแก้ว</v>
      </c>
      <c r="AK1091" s="346"/>
      <c r="AL1091" s="346"/>
      <c r="AM1091" s="346"/>
      <c r="AN1091" s="347"/>
      <c r="AO1091" s="492"/>
      <c r="AP1091" s="308"/>
      <c r="AQ1091" s="308"/>
    </row>
    <row r="1092" spans="1:43" s="487" customFormat="1" ht="22.5" customHeight="1" x14ac:dyDescent="0.55000000000000004">
      <c r="E1092" s="488"/>
      <c r="F1092" s="489"/>
      <c r="G1092" s="489"/>
      <c r="H1092" s="489"/>
      <c r="I1092" s="489"/>
      <c r="J1092" s="489"/>
      <c r="K1092" s="489"/>
      <c r="L1092" s="489"/>
      <c r="M1092" s="488"/>
      <c r="N1092" s="488"/>
      <c r="O1092" s="490"/>
      <c r="P1092" s="307" t="s">
        <v>462</v>
      </c>
      <c r="Q1092" s="308"/>
      <c r="R1092" s="308"/>
      <c r="S1092" s="1007" t="str">
        <f>E1100</f>
        <v>31</v>
      </c>
      <c r="T1092" s="1008"/>
      <c r="U1092" s="310" t="str">
        <f>F1100</f>
        <v>หมู่ที่</v>
      </c>
      <c r="V1092" s="1009" t="str">
        <f>G1100</f>
        <v>13</v>
      </c>
      <c r="W1092" s="1009"/>
      <c r="X1092" s="308"/>
      <c r="Y1092" s="311"/>
      <c r="Z1092" s="312" t="str">
        <f>H1100</f>
        <v>ถนน</v>
      </c>
      <c r="AA1092" s="313"/>
      <c r="AB1092" s="308"/>
      <c r="AC1092" s="309"/>
      <c r="AD1092" s="307" t="s">
        <v>462</v>
      </c>
      <c r="AE1092" s="728"/>
      <c r="AF1092" s="728"/>
      <c r="AG1092" s="314" t="str">
        <f>E1100</f>
        <v>31</v>
      </c>
      <c r="AH1092" s="308"/>
      <c r="AI1092" s="315" t="str">
        <f>F1100</f>
        <v>หมู่ที่</v>
      </c>
      <c r="AJ1092" s="727" t="str">
        <f>G1100</f>
        <v>13</v>
      </c>
      <c r="AK1092" s="308"/>
      <c r="AL1092" s="315" t="str">
        <f>H1100</f>
        <v>ถนน</v>
      </c>
      <c r="AM1092" s="308"/>
      <c r="AN1092" s="309"/>
      <c r="AO1092" s="492"/>
      <c r="AP1092" s="308"/>
      <c r="AQ1092" s="308"/>
    </row>
    <row r="1093" spans="1:43" s="487" customFormat="1" ht="22.5" customHeight="1" x14ac:dyDescent="0.55000000000000004">
      <c r="E1093" s="488"/>
      <c r="F1093" s="489"/>
      <c r="G1093" s="489"/>
      <c r="H1093" s="489"/>
      <c r="I1093" s="489"/>
      <c r="J1093" s="489"/>
      <c r="K1093" s="489"/>
      <c r="L1093" s="489"/>
      <c r="M1093" s="488"/>
      <c r="N1093" s="488"/>
      <c r="O1093" s="490"/>
      <c r="P1093" s="307" t="s">
        <v>463</v>
      </c>
      <c r="Q1093" s="308"/>
      <c r="R1093" s="308"/>
      <c r="S1093" s="308"/>
      <c r="T1093" s="308"/>
      <c r="U1093" s="1009" t="str">
        <f>I1100</f>
        <v>ตำบลตะขบ</v>
      </c>
      <c r="V1093" s="993"/>
      <c r="W1093" s="993"/>
      <c r="X1093" s="993"/>
      <c r="Y1093" s="312"/>
      <c r="Z1093" s="315" t="str">
        <f>J1100</f>
        <v>อำเภอปักธงชัย</v>
      </c>
      <c r="AA1093" s="313"/>
      <c r="AB1093" s="308"/>
      <c r="AC1093" s="308"/>
      <c r="AD1093" s="307" t="s">
        <v>463</v>
      </c>
      <c r="AE1093" s="728"/>
      <c r="AF1093" s="308"/>
      <c r="AG1093" s="308"/>
      <c r="AH1093" s="308"/>
      <c r="AI1093" s="315" t="str">
        <f>I1100</f>
        <v>ตำบลตะขบ</v>
      </c>
      <c r="AJ1093" s="308"/>
      <c r="AK1093" s="308"/>
      <c r="AL1093" s="315" t="str">
        <f>J1100</f>
        <v>อำเภอปักธงชัย</v>
      </c>
      <c r="AM1093" s="308"/>
      <c r="AN1093" s="309"/>
      <c r="AO1093" s="492"/>
      <c r="AP1093" s="308"/>
      <c r="AQ1093" s="308"/>
    </row>
    <row r="1094" spans="1:43" s="487" customFormat="1" ht="22.5" customHeight="1" x14ac:dyDescent="0.55000000000000004">
      <c r="E1094" s="488"/>
      <c r="F1094" s="489"/>
      <c r="G1094" s="489"/>
      <c r="H1094" s="489"/>
      <c r="I1094" s="489"/>
      <c r="J1094" s="489"/>
      <c r="K1094" s="489"/>
      <c r="L1094" s="489"/>
      <c r="M1094" s="488"/>
      <c r="N1094" s="488"/>
      <c r="O1094" s="490"/>
      <c r="P1094" s="316" t="str">
        <f>K1100</f>
        <v>จังหวัดนครราชสีมา</v>
      </c>
      <c r="Q1094" s="317"/>
      <c r="R1094" s="317"/>
      <c r="S1094" s="317"/>
      <c r="T1094" s="317"/>
      <c r="U1094" s="317" t="s">
        <v>464</v>
      </c>
      <c r="V1094" s="317"/>
      <c r="W1094" s="317"/>
      <c r="X1094" s="317"/>
      <c r="Y1094" s="318"/>
      <c r="Z1094" s="317"/>
      <c r="AA1094" s="319"/>
      <c r="AB1094" s="317"/>
      <c r="AC1094" s="317"/>
      <c r="AD1094" s="316" t="str">
        <f>K1100</f>
        <v>จังหวัดนครราชสีมา</v>
      </c>
      <c r="AE1094" s="744"/>
      <c r="AF1094" s="317"/>
      <c r="AG1094" s="317"/>
      <c r="AH1094" s="317"/>
      <c r="AI1094" s="317" t="s">
        <v>464</v>
      </c>
      <c r="AJ1094" s="317"/>
      <c r="AK1094" s="317"/>
      <c r="AL1094" s="317"/>
      <c r="AM1094" s="317"/>
      <c r="AN1094" s="320"/>
      <c r="AO1094" s="492"/>
      <c r="AP1094" s="317"/>
      <c r="AQ1094" s="317"/>
    </row>
    <row r="1095" spans="1:43" s="518" customFormat="1" ht="22.5" customHeight="1" x14ac:dyDescent="0.55000000000000004">
      <c r="A1095" s="492"/>
      <c r="B1095" s="492"/>
      <c r="C1095" s="492"/>
      <c r="D1095" s="492"/>
      <c r="E1095" s="494"/>
      <c r="F1095" s="495"/>
      <c r="G1095" s="495"/>
      <c r="H1095" s="495"/>
      <c r="I1095" s="495"/>
      <c r="J1095" s="495"/>
      <c r="K1095" s="495"/>
      <c r="L1095" s="495"/>
      <c r="M1095" s="494"/>
      <c r="N1095" s="494"/>
      <c r="O1095" s="490"/>
      <c r="P1095" s="1004" t="s">
        <v>5</v>
      </c>
      <c r="Q1095" s="1005"/>
      <c r="R1095" s="1005"/>
      <c r="S1095" s="1005"/>
      <c r="T1095" s="1005"/>
      <c r="U1095" s="1005"/>
      <c r="V1095" s="1005"/>
      <c r="W1095" s="1005"/>
      <c r="X1095" s="1005"/>
      <c r="Y1095" s="1005"/>
      <c r="Z1095" s="1005"/>
      <c r="AA1095" s="1005"/>
      <c r="AB1095" s="1005"/>
      <c r="AC1095" s="1006"/>
      <c r="AD1095" s="1004" t="s">
        <v>6</v>
      </c>
      <c r="AE1095" s="1005"/>
      <c r="AF1095" s="1005"/>
      <c r="AG1095" s="1005"/>
      <c r="AH1095" s="1005"/>
      <c r="AI1095" s="1005"/>
      <c r="AJ1095" s="1005"/>
      <c r="AK1095" s="1005"/>
      <c r="AL1095" s="1005"/>
      <c r="AM1095" s="1005"/>
      <c r="AN1095" s="1006"/>
      <c r="AO1095" s="537"/>
    </row>
    <row r="1096" spans="1:43" s="518" customFormat="1" ht="24.75" customHeight="1" x14ac:dyDescent="0.55000000000000004">
      <c r="A1096" s="492"/>
      <c r="B1096" s="492"/>
      <c r="C1096" s="492"/>
      <c r="D1096" s="492"/>
      <c r="E1096" s="494"/>
      <c r="F1096" s="495"/>
      <c r="G1096" s="495"/>
      <c r="H1096" s="495"/>
      <c r="I1096" s="495"/>
      <c r="J1096" s="495"/>
      <c r="K1096" s="495"/>
      <c r="L1096" s="495"/>
      <c r="M1096" s="494"/>
      <c r="N1096" s="494"/>
      <c r="O1096" s="490"/>
      <c r="P1096" s="995" t="s">
        <v>7</v>
      </c>
      <c r="Q1096" s="995" t="s">
        <v>8</v>
      </c>
      <c r="R1096" s="995" t="s">
        <v>9</v>
      </c>
      <c r="S1096" s="1010" t="s">
        <v>10</v>
      </c>
      <c r="T1096" s="1011"/>
      <c r="U1096" s="995" t="s">
        <v>11</v>
      </c>
      <c r="V1096" s="1004" t="s">
        <v>12</v>
      </c>
      <c r="W1096" s="1005"/>
      <c r="X1096" s="1006"/>
      <c r="Y1096" s="1004" t="s">
        <v>13</v>
      </c>
      <c r="Z1096" s="1005"/>
      <c r="AA1096" s="1005"/>
      <c r="AB1096" s="1005"/>
      <c r="AC1096" s="1006"/>
      <c r="AD1096" s="995" t="s">
        <v>7</v>
      </c>
      <c r="AE1096" s="995" t="s">
        <v>14</v>
      </c>
      <c r="AF1096" s="995" t="s">
        <v>15</v>
      </c>
      <c r="AG1096" s="995" t="s">
        <v>16</v>
      </c>
      <c r="AH1096" s="1021" t="s">
        <v>17</v>
      </c>
      <c r="AI1096" s="1004" t="s">
        <v>18</v>
      </c>
      <c r="AJ1096" s="1005"/>
      <c r="AK1096" s="1005"/>
      <c r="AL1096" s="1006"/>
      <c r="AM1096" s="995" t="s">
        <v>19</v>
      </c>
      <c r="AN1096" s="995" t="s">
        <v>20</v>
      </c>
      <c r="AO1096" s="537"/>
      <c r="AP1096" s="995" t="s">
        <v>19</v>
      </c>
      <c r="AQ1096" s="995" t="s">
        <v>19</v>
      </c>
    </row>
    <row r="1097" spans="1:43" s="518" customFormat="1" ht="24.75" customHeight="1" x14ac:dyDescent="0.55000000000000004">
      <c r="A1097" s="492"/>
      <c r="B1097" s="492"/>
      <c r="C1097" s="492"/>
      <c r="D1097" s="492"/>
      <c r="E1097" s="494"/>
      <c r="F1097" s="495"/>
      <c r="G1097" s="495"/>
      <c r="H1097" s="495"/>
      <c r="I1097" s="495"/>
      <c r="J1097" s="495"/>
      <c r="K1097" s="495"/>
      <c r="L1097" s="495"/>
      <c r="M1097" s="494"/>
      <c r="N1097" s="494"/>
      <c r="O1097" s="490"/>
      <c r="P1097" s="996"/>
      <c r="Q1097" s="996"/>
      <c r="R1097" s="996"/>
      <c r="S1097" s="995" t="s">
        <v>21</v>
      </c>
      <c r="T1097" s="995" t="s">
        <v>22</v>
      </c>
      <c r="U1097" s="996"/>
      <c r="V1097" s="1015" t="s">
        <v>23</v>
      </c>
      <c r="W1097" s="1015" t="s">
        <v>24</v>
      </c>
      <c r="X1097" s="1015" t="s">
        <v>25</v>
      </c>
      <c r="Y1097" s="1018" t="s">
        <v>26</v>
      </c>
      <c r="Z1097" s="995" t="s">
        <v>27</v>
      </c>
      <c r="AA1097" s="995" t="s">
        <v>28</v>
      </c>
      <c r="AB1097" s="995" t="s">
        <v>29</v>
      </c>
      <c r="AC1097" s="995" t="s">
        <v>30</v>
      </c>
      <c r="AD1097" s="996"/>
      <c r="AE1097" s="996"/>
      <c r="AF1097" s="996"/>
      <c r="AG1097" s="996"/>
      <c r="AH1097" s="1022"/>
      <c r="AI1097" s="995" t="s">
        <v>31</v>
      </c>
      <c r="AJ1097" s="998" t="s">
        <v>27</v>
      </c>
      <c r="AK1097" s="1001" t="s">
        <v>28</v>
      </c>
      <c r="AL1097" s="995" t="s">
        <v>29</v>
      </c>
      <c r="AM1097" s="996"/>
      <c r="AN1097" s="996"/>
      <c r="AO1097" s="537"/>
      <c r="AP1097" s="996"/>
      <c r="AQ1097" s="996"/>
    </row>
    <row r="1098" spans="1:43" s="518" customFormat="1" ht="48.75" customHeight="1" x14ac:dyDescent="0.55000000000000004">
      <c r="A1098" s="492"/>
      <c r="B1098" s="492"/>
      <c r="C1098" s="492"/>
      <c r="D1098" s="492"/>
      <c r="E1098" s="494"/>
      <c r="F1098" s="495"/>
      <c r="G1098" s="495"/>
      <c r="H1098" s="495"/>
      <c r="I1098" s="495"/>
      <c r="J1098" s="495"/>
      <c r="K1098" s="495"/>
      <c r="L1098" s="495"/>
      <c r="M1098" s="494"/>
      <c r="N1098" s="494"/>
      <c r="O1098" s="490"/>
      <c r="P1098" s="996"/>
      <c r="Q1098" s="996"/>
      <c r="R1098" s="996"/>
      <c r="S1098" s="996"/>
      <c r="T1098" s="996"/>
      <c r="U1098" s="996"/>
      <c r="V1098" s="1016"/>
      <c r="W1098" s="1016"/>
      <c r="X1098" s="1016"/>
      <c r="Y1098" s="1019"/>
      <c r="Z1098" s="996"/>
      <c r="AA1098" s="996"/>
      <c r="AB1098" s="996"/>
      <c r="AC1098" s="996"/>
      <c r="AD1098" s="996"/>
      <c r="AE1098" s="996"/>
      <c r="AF1098" s="996"/>
      <c r="AG1098" s="996"/>
      <c r="AH1098" s="1022"/>
      <c r="AI1098" s="996"/>
      <c r="AJ1098" s="999"/>
      <c r="AK1098" s="1002"/>
      <c r="AL1098" s="996"/>
      <c r="AM1098" s="996"/>
      <c r="AN1098" s="996"/>
      <c r="AO1098" s="538" t="s">
        <v>630</v>
      </c>
      <c r="AP1098" s="996"/>
      <c r="AQ1098" s="996"/>
    </row>
    <row r="1099" spans="1:43" s="518" customFormat="1" ht="37.5" customHeight="1" x14ac:dyDescent="0.35">
      <c r="A1099" s="753" t="s">
        <v>465</v>
      </c>
      <c r="B1099" s="306" t="s">
        <v>466</v>
      </c>
      <c r="C1099" s="749" t="s">
        <v>467</v>
      </c>
      <c r="D1099" s="749" t="s">
        <v>468</v>
      </c>
      <c r="E1099" s="749" t="s">
        <v>469</v>
      </c>
      <c r="F1099" s="749"/>
      <c r="G1099" s="749" t="s">
        <v>470</v>
      </c>
      <c r="H1099" s="749" t="s">
        <v>471</v>
      </c>
      <c r="I1099" s="749" t="s">
        <v>472</v>
      </c>
      <c r="J1099" s="749" t="s">
        <v>473</v>
      </c>
      <c r="K1099" s="749" t="s">
        <v>474</v>
      </c>
      <c r="L1099" s="749" t="s">
        <v>475</v>
      </c>
      <c r="M1099" s="9" t="s">
        <v>476</v>
      </c>
      <c r="N1099" s="9" t="s">
        <v>477</v>
      </c>
      <c r="O1099" s="306" t="s">
        <v>478</v>
      </c>
      <c r="P1099" s="997"/>
      <c r="Q1099" s="997"/>
      <c r="R1099" s="997"/>
      <c r="S1099" s="997"/>
      <c r="T1099" s="997"/>
      <c r="U1099" s="997"/>
      <c r="V1099" s="1017"/>
      <c r="W1099" s="1017"/>
      <c r="X1099" s="1017"/>
      <c r="Y1099" s="1020"/>
      <c r="Z1099" s="997"/>
      <c r="AA1099" s="997"/>
      <c r="AB1099" s="997"/>
      <c r="AC1099" s="997"/>
      <c r="AD1099" s="997"/>
      <c r="AE1099" s="997"/>
      <c r="AF1099" s="997"/>
      <c r="AG1099" s="997"/>
      <c r="AH1099" s="1023"/>
      <c r="AI1099" s="997"/>
      <c r="AJ1099" s="1000"/>
      <c r="AK1099" s="1003"/>
      <c r="AL1099" s="997"/>
      <c r="AM1099" s="997"/>
      <c r="AN1099" s="997"/>
      <c r="AO1099" s="538" t="s">
        <v>631</v>
      </c>
      <c r="AP1099" s="997"/>
      <c r="AQ1099" s="997"/>
    </row>
    <row r="1100" spans="1:43" s="524" customFormat="1" ht="21.75" customHeight="1" x14ac:dyDescent="0.2">
      <c r="A1100" s="503"/>
      <c r="B1100" s="503" t="s">
        <v>691</v>
      </c>
      <c r="C1100" s="503" t="s">
        <v>745</v>
      </c>
      <c r="D1100" s="503" t="s">
        <v>724</v>
      </c>
      <c r="E1100" s="504" t="s">
        <v>746</v>
      </c>
      <c r="F1100" s="325" t="s">
        <v>482</v>
      </c>
      <c r="G1100" s="325" t="s">
        <v>722</v>
      </c>
      <c r="H1100" s="325" t="s">
        <v>471</v>
      </c>
      <c r="I1100" s="326" t="s">
        <v>483</v>
      </c>
      <c r="J1100" s="326" t="s">
        <v>484</v>
      </c>
      <c r="K1100" s="326" t="s">
        <v>485</v>
      </c>
      <c r="L1100" s="326">
        <v>30150</v>
      </c>
      <c r="M1100" s="504"/>
      <c r="N1100" s="504" t="s">
        <v>747</v>
      </c>
      <c r="O1100" s="507"/>
      <c r="P1100" s="420">
        <v>128</v>
      </c>
      <c r="Q1100" s="420"/>
      <c r="R1100" s="420"/>
      <c r="S1100" s="420"/>
      <c r="T1100" s="420"/>
      <c r="U1100" s="420" t="s">
        <v>141</v>
      </c>
      <c r="V1100" s="420">
        <v>0</v>
      </c>
      <c r="W1100" s="420">
        <v>0</v>
      </c>
      <c r="X1100" s="420">
        <v>4</v>
      </c>
      <c r="Y1100" s="546"/>
      <c r="Z1100" s="546"/>
      <c r="AA1100" s="546">
        <v>4</v>
      </c>
      <c r="AB1100" s="420"/>
      <c r="AC1100" s="546"/>
      <c r="AD1100" s="420"/>
      <c r="AE1100" s="420"/>
      <c r="AF1100" s="420"/>
      <c r="AG1100" s="420"/>
      <c r="AH1100" s="549"/>
      <c r="AI1100" s="558"/>
      <c r="AJ1100" s="549"/>
      <c r="AK1100" s="558"/>
      <c r="AL1100" s="420"/>
      <c r="AM1100" s="420"/>
      <c r="AN1100" s="420"/>
      <c r="AO1100" s="587"/>
      <c r="AP1100" s="420"/>
      <c r="AQ1100" s="420"/>
    </row>
    <row r="1101" spans="1:43" s="524" customFormat="1" ht="54.75" customHeight="1" x14ac:dyDescent="0.2">
      <c r="A1101" s="503"/>
      <c r="B1101" s="503"/>
      <c r="C1101" s="503"/>
      <c r="D1101" s="503"/>
      <c r="E1101" s="504"/>
      <c r="F1101" s="325"/>
      <c r="G1101" s="325"/>
      <c r="H1101" s="325"/>
      <c r="I1101" s="326"/>
      <c r="J1101" s="326"/>
      <c r="K1101" s="326"/>
      <c r="L1101" s="326"/>
      <c r="M1101" s="504"/>
      <c r="N1101" s="504"/>
      <c r="O1101" s="507"/>
      <c r="P1101" s="420"/>
      <c r="Q1101" s="420"/>
      <c r="R1101" s="420"/>
      <c r="S1101" s="420"/>
      <c r="T1101" s="420"/>
      <c r="U1101" s="420"/>
      <c r="V1101" s="420"/>
      <c r="W1101" s="420"/>
      <c r="X1101" s="420"/>
      <c r="Y1101" s="546"/>
      <c r="Z1101" s="546"/>
      <c r="AA1101" s="546"/>
      <c r="AB1101" s="420"/>
      <c r="AC1101" s="546"/>
      <c r="AD1101" s="420">
        <v>1</v>
      </c>
      <c r="AE1101" s="420">
        <v>31</v>
      </c>
      <c r="AF1101" s="413" t="s">
        <v>55</v>
      </c>
      <c r="AG1101" s="420" t="s">
        <v>35</v>
      </c>
      <c r="AH1101" s="549">
        <v>16</v>
      </c>
      <c r="AI1101" s="558"/>
      <c r="AJ1101" s="549"/>
      <c r="AK1101" s="558">
        <v>16</v>
      </c>
      <c r="AL1101" s="420"/>
      <c r="AM1101" s="420">
        <v>1</v>
      </c>
      <c r="AN1101" s="413" t="s">
        <v>53</v>
      </c>
      <c r="AO1101" s="587"/>
      <c r="AP1101" s="420"/>
      <c r="AQ1101" s="420"/>
    </row>
    <row r="1102" spans="1:43" s="487" customFormat="1" ht="22.5" customHeight="1" x14ac:dyDescent="0.55000000000000004">
      <c r="E1102" s="488"/>
      <c r="F1102" s="489"/>
      <c r="G1102" s="489"/>
      <c r="H1102" s="489"/>
      <c r="I1102" s="489"/>
      <c r="J1102" s="489"/>
      <c r="K1102" s="489"/>
      <c r="L1102" s="489"/>
      <c r="M1102" s="488"/>
      <c r="N1102" s="488"/>
      <c r="O1102" s="490"/>
      <c r="P1102" s="345" t="s">
        <v>460</v>
      </c>
      <c r="Q1102" s="346"/>
      <c r="R1102" s="346"/>
      <c r="S1102" s="346"/>
      <c r="T1102" s="346"/>
      <c r="U1102" s="346"/>
      <c r="V1102" s="1012" t="str">
        <f>B1111</f>
        <v>นาย</v>
      </c>
      <c r="W1102" s="1012"/>
      <c r="X1102" s="1013" t="str">
        <f>C1111</f>
        <v>อำนาจ</v>
      </c>
      <c r="Y1102" s="1013"/>
      <c r="Z1102" s="1013" t="str">
        <f>D1111</f>
        <v>จามกิ่ง</v>
      </c>
      <c r="AA1102" s="1013"/>
      <c r="AB1102" s="1013"/>
      <c r="AC1102" s="1014"/>
      <c r="AD1102" s="345" t="s">
        <v>461</v>
      </c>
      <c r="AE1102" s="730"/>
      <c r="AF1102" s="346"/>
      <c r="AG1102" s="745" t="str">
        <f>B1111</f>
        <v>นาย</v>
      </c>
      <c r="AH1102" s="731" t="str">
        <f>C1111</f>
        <v>อำนาจ</v>
      </c>
      <c r="AI1102" s="346"/>
      <c r="AJ1102" s="346" t="str">
        <f>D1111</f>
        <v>จามกิ่ง</v>
      </c>
      <c r="AK1102" s="346"/>
      <c r="AL1102" s="346"/>
      <c r="AM1102" s="346"/>
      <c r="AN1102" s="347"/>
      <c r="AO1102" s="492"/>
      <c r="AP1102" s="308"/>
      <c r="AQ1102" s="308"/>
    </row>
    <row r="1103" spans="1:43" s="487" customFormat="1" ht="22.5" customHeight="1" x14ac:dyDescent="0.55000000000000004">
      <c r="E1103" s="488"/>
      <c r="F1103" s="489"/>
      <c r="G1103" s="489"/>
      <c r="H1103" s="489"/>
      <c r="I1103" s="489"/>
      <c r="J1103" s="489"/>
      <c r="K1103" s="489"/>
      <c r="L1103" s="489"/>
      <c r="M1103" s="488"/>
      <c r="N1103" s="488"/>
      <c r="O1103" s="490"/>
      <c r="P1103" s="307" t="s">
        <v>462</v>
      </c>
      <c r="Q1103" s="308"/>
      <c r="R1103" s="308"/>
      <c r="S1103" s="1007" t="str">
        <f>E1111</f>
        <v>210</v>
      </c>
      <c r="T1103" s="1008"/>
      <c r="U1103" s="310" t="str">
        <f>F1111</f>
        <v>หมู่ที่</v>
      </c>
      <c r="V1103" s="1009" t="str">
        <f>G1111</f>
        <v>13</v>
      </c>
      <c r="W1103" s="1009"/>
      <c r="X1103" s="308"/>
      <c r="Y1103" s="311"/>
      <c r="Z1103" s="312" t="str">
        <f>H1111</f>
        <v>ถนน</v>
      </c>
      <c r="AA1103" s="313"/>
      <c r="AB1103" s="308"/>
      <c r="AC1103" s="309"/>
      <c r="AD1103" s="307" t="s">
        <v>462</v>
      </c>
      <c r="AE1103" s="728"/>
      <c r="AF1103" s="728"/>
      <c r="AG1103" s="314" t="str">
        <f>E1111</f>
        <v>210</v>
      </c>
      <c r="AH1103" s="308"/>
      <c r="AI1103" s="315" t="str">
        <f>F1111</f>
        <v>หมู่ที่</v>
      </c>
      <c r="AJ1103" s="727" t="str">
        <f>G1111</f>
        <v>13</v>
      </c>
      <c r="AK1103" s="308"/>
      <c r="AL1103" s="315" t="str">
        <f>H1111</f>
        <v>ถนน</v>
      </c>
      <c r="AM1103" s="308"/>
      <c r="AN1103" s="309"/>
      <c r="AO1103" s="492"/>
      <c r="AP1103" s="308"/>
      <c r="AQ1103" s="308"/>
    </row>
    <row r="1104" spans="1:43" s="487" customFormat="1" ht="22.5" customHeight="1" x14ac:dyDescent="0.55000000000000004">
      <c r="E1104" s="488"/>
      <c r="F1104" s="489"/>
      <c r="G1104" s="489"/>
      <c r="H1104" s="489"/>
      <c r="I1104" s="489"/>
      <c r="J1104" s="489"/>
      <c r="K1104" s="489"/>
      <c r="L1104" s="489"/>
      <c r="M1104" s="488"/>
      <c r="N1104" s="488"/>
      <c r="O1104" s="490"/>
      <c r="P1104" s="307" t="s">
        <v>463</v>
      </c>
      <c r="Q1104" s="308"/>
      <c r="R1104" s="308"/>
      <c r="S1104" s="308"/>
      <c r="T1104" s="308"/>
      <c r="U1104" s="1009" t="str">
        <f>I1111</f>
        <v>ตำบลตะขบ</v>
      </c>
      <c r="V1104" s="993"/>
      <c r="W1104" s="993"/>
      <c r="X1104" s="993"/>
      <c r="Y1104" s="312"/>
      <c r="Z1104" s="315" t="str">
        <f>J1111</f>
        <v>อำเภอปักธงชัย</v>
      </c>
      <c r="AA1104" s="313"/>
      <c r="AB1104" s="308"/>
      <c r="AC1104" s="308"/>
      <c r="AD1104" s="307" t="s">
        <v>463</v>
      </c>
      <c r="AE1104" s="728"/>
      <c r="AF1104" s="308"/>
      <c r="AG1104" s="308"/>
      <c r="AH1104" s="308"/>
      <c r="AI1104" s="315" t="str">
        <f>I1111</f>
        <v>ตำบลตะขบ</v>
      </c>
      <c r="AJ1104" s="308"/>
      <c r="AK1104" s="308"/>
      <c r="AL1104" s="315" t="str">
        <f>J1111</f>
        <v>อำเภอปักธงชัย</v>
      </c>
      <c r="AM1104" s="308"/>
      <c r="AN1104" s="309"/>
      <c r="AO1104" s="492"/>
      <c r="AP1104" s="308"/>
      <c r="AQ1104" s="308"/>
    </row>
    <row r="1105" spans="1:43" s="487" customFormat="1" ht="22.5" customHeight="1" x14ac:dyDescent="0.55000000000000004">
      <c r="E1105" s="488"/>
      <c r="F1105" s="489"/>
      <c r="G1105" s="489"/>
      <c r="H1105" s="489"/>
      <c r="I1105" s="489"/>
      <c r="J1105" s="489"/>
      <c r="K1105" s="489"/>
      <c r="L1105" s="489"/>
      <c r="M1105" s="488"/>
      <c r="N1105" s="488"/>
      <c r="O1105" s="490"/>
      <c r="P1105" s="316" t="str">
        <f>K1111</f>
        <v>จังหวัดนครราชสีมา</v>
      </c>
      <c r="Q1105" s="317"/>
      <c r="R1105" s="317"/>
      <c r="S1105" s="317"/>
      <c r="T1105" s="317"/>
      <c r="U1105" s="317" t="s">
        <v>464</v>
      </c>
      <c r="V1105" s="317"/>
      <c r="W1105" s="317"/>
      <c r="X1105" s="317"/>
      <c r="Y1105" s="318"/>
      <c r="Z1105" s="317"/>
      <c r="AA1105" s="319"/>
      <c r="AB1105" s="317"/>
      <c r="AC1105" s="317"/>
      <c r="AD1105" s="316" t="str">
        <f>K1111</f>
        <v>จังหวัดนครราชสีมา</v>
      </c>
      <c r="AE1105" s="744"/>
      <c r="AF1105" s="317"/>
      <c r="AG1105" s="317"/>
      <c r="AH1105" s="317"/>
      <c r="AI1105" s="317" t="s">
        <v>464</v>
      </c>
      <c r="AJ1105" s="317"/>
      <c r="AK1105" s="317"/>
      <c r="AL1105" s="317"/>
      <c r="AM1105" s="317"/>
      <c r="AN1105" s="320"/>
      <c r="AO1105" s="492"/>
      <c r="AP1105" s="317"/>
      <c r="AQ1105" s="317"/>
    </row>
    <row r="1106" spans="1:43" s="518" customFormat="1" ht="22.5" customHeight="1" x14ac:dyDescent="0.55000000000000004">
      <c r="A1106" s="492"/>
      <c r="B1106" s="492"/>
      <c r="C1106" s="492"/>
      <c r="D1106" s="492"/>
      <c r="E1106" s="494"/>
      <c r="F1106" s="495"/>
      <c r="G1106" s="495"/>
      <c r="H1106" s="495"/>
      <c r="I1106" s="495"/>
      <c r="J1106" s="495"/>
      <c r="K1106" s="495"/>
      <c r="L1106" s="495"/>
      <c r="M1106" s="494"/>
      <c r="N1106" s="494"/>
      <c r="O1106" s="490"/>
      <c r="P1106" s="1004" t="s">
        <v>5</v>
      </c>
      <c r="Q1106" s="1005"/>
      <c r="R1106" s="1005"/>
      <c r="S1106" s="1005"/>
      <c r="T1106" s="1005"/>
      <c r="U1106" s="1005"/>
      <c r="V1106" s="1005"/>
      <c r="W1106" s="1005"/>
      <c r="X1106" s="1005"/>
      <c r="Y1106" s="1005"/>
      <c r="Z1106" s="1005"/>
      <c r="AA1106" s="1005"/>
      <c r="AB1106" s="1005"/>
      <c r="AC1106" s="1006"/>
      <c r="AD1106" s="1004" t="s">
        <v>6</v>
      </c>
      <c r="AE1106" s="1005"/>
      <c r="AF1106" s="1005"/>
      <c r="AG1106" s="1005"/>
      <c r="AH1106" s="1005"/>
      <c r="AI1106" s="1005"/>
      <c r="AJ1106" s="1005"/>
      <c r="AK1106" s="1005"/>
      <c r="AL1106" s="1005"/>
      <c r="AM1106" s="1005"/>
      <c r="AN1106" s="1006"/>
      <c r="AO1106" s="537"/>
    </row>
    <row r="1107" spans="1:43" s="518" customFormat="1" ht="24.75" customHeight="1" x14ac:dyDescent="0.55000000000000004">
      <c r="A1107" s="492"/>
      <c r="B1107" s="492"/>
      <c r="C1107" s="492"/>
      <c r="D1107" s="492"/>
      <c r="E1107" s="494"/>
      <c r="F1107" s="495"/>
      <c r="G1107" s="495"/>
      <c r="H1107" s="495"/>
      <c r="I1107" s="495"/>
      <c r="J1107" s="495"/>
      <c r="K1107" s="495"/>
      <c r="L1107" s="495"/>
      <c r="M1107" s="494"/>
      <c r="N1107" s="494"/>
      <c r="O1107" s="490"/>
      <c r="P1107" s="995" t="s">
        <v>7</v>
      </c>
      <c r="Q1107" s="995" t="s">
        <v>8</v>
      </c>
      <c r="R1107" s="995" t="s">
        <v>9</v>
      </c>
      <c r="S1107" s="1010" t="s">
        <v>10</v>
      </c>
      <c r="T1107" s="1011"/>
      <c r="U1107" s="995" t="s">
        <v>11</v>
      </c>
      <c r="V1107" s="1004" t="s">
        <v>12</v>
      </c>
      <c r="W1107" s="1005"/>
      <c r="X1107" s="1006"/>
      <c r="Y1107" s="1004" t="s">
        <v>13</v>
      </c>
      <c r="Z1107" s="1005"/>
      <c r="AA1107" s="1005"/>
      <c r="AB1107" s="1005"/>
      <c r="AC1107" s="1006"/>
      <c r="AD1107" s="995" t="s">
        <v>7</v>
      </c>
      <c r="AE1107" s="995" t="s">
        <v>14</v>
      </c>
      <c r="AF1107" s="995" t="s">
        <v>15</v>
      </c>
      <c r="AG1107" s="995" t="s">
        <v>16</v>
      </c>
      <c r="AH1107" s="1021" t="s">
        <v>17</v>
      </c>
      <c r="AI1107" s="1004" t="s">
        <v>18</v>
      </c>
      <c r="AJ1107" s="1005"/>
      <c r="AK1107" s="1005"/>
      <c r="AL1107" s="1006"/>
      <c r="AM1107" s="995" t="s">
        <v>19</v>
      </c>
      <c r="AN1107" s="995" t="s">
        <v>20</v>
      </c>
      <c r="AO1107" s="537"/>
      <c r="AP1107" s="995" t="s">
        <v>19</v>
      </c>
      <c r="AQ1107" s="995" t="s">
        <v>19</v>
      </c>
    </row>
    <row r="1108" spans="1:43" s="518" customFormat="1" ht="24.75" customHeight="1" x14ac:dyDescent="0.55000000000000004">
      <c r="A1108" s="492"/>
      <c r="B1108" s="492"/>
      <c r="C1108" s="492"/>
      <c r="D1108" s="492"/>
      <c r="E1108" s="494"/>
      <c r="F1108" s="495"/>
      <c r="G1108" s="495"/>
      <c r="H1108" s="495"/>
      <c r="I1108" s="495"/>
      <c r="J1108" s="495"/>
      <c r="K1108" s="495"/>
      <c r="L1108" s="495"/>
      <c r="M1108" s="494"/>
      <c r="N1108" s="494"/>
      <c r="O1108" s="490"/>
      <c r="P1108" s="996"/>
      <c r="Q1108" s="996"/>
      <c r="R1108" s="996"/>
      <c r="S1108" s="995" t="s">
        <v>21</v>
      </c>
      <c r="T1108" s="995" t="s">
        <v>22</v>
      </c>
      <c r="U1108" s="996"/>
      <c r="V1108" s="1015" t="s">
        <v>23</v>
      </c>
      <c r="W1108" s="1015" t="s">
        <v>24</v>
      </c>
      <c r="X1108" s="1015" t="s">
        <v>25</v>
      </c>
      <c r="Y1108" s="1018" t="s">
        <v>26</v>
      </c>
      <c r="Z1108" s="995" t="s">
        <v>27</v>
      </c>
      <c r="AA1108" s="995" t="s">
        <v>28</v>
      </c>
      <c r="AB1108" s="995" t="s">
        <v>29</v>
      </c>
      <c r="AC1108" s="995" t="s">
        <v>30</v>
      </c>
      <c r="AD1108" s="996"/>
      <c r="AE1108" s="996"/>
      <c r="AF1108" s="996"/>
      <c r="AG1108" s="996"/>
      <c r="AH1108" s="1022"/>
      <c r="AI1108" s="995" t="s">
        <v>31</v>
      </c>
      <c r="AJ1108" s="998" t="s">
        <v>27</v>
      </c>
      <c r="AK1108" s="1001" t="s">
        <v>28</v>
      </c>
      <c r="AL1108" s="995" t="s">
        <v>29</v>
      </c>
      <c r="AM1108" s="996"/>
      <c r="AN1108" s="996"/>
      <c r="AO1108" s="537"/>
      <c r="AP1108" s="996"/>
      <c r="AQ1108" s="996"/>
    </row>
    <row r="1109" spans="1:43" s="518" customFormat="1" ht="48.75" customHeight="1" x14ac:dyDescent="0.55000000000000004">
      <c r="A1109" s="492"/>
      <c r="B1109" s="492"/>
      <c r="C1109" s="492"/>
      <c r="D1109" s="492"/>
      <c r="E1109" s="494"/>
      <c r="F1109" s="495"/>
      <c r="G1109" s="495"/>
      <c r="H1109" s="495"/>
      <c r="I1109" s="495"/>
      <c r="J1109" s="495"/>
      <c r="K1109" s="495"/>
      <c r="L1109" s="495"/>
      <c r="M1109" s="494"/>
      <c r="N1109" s="494"/>
      <c r="O1109" s="490"/>
      <c r="P1109" s="996"/>
      <c r="Q1109" s="996"/>
      <c r="R1109" s="996"/>
      <c r="S1109" s="996"/>
      <c r="T1109" s="996"/>
      <c r="U1109" s="996"/>
      <c r="V1109" s="1016"/>
      <c r="W1109" s="1016"/>
      <c r="X1109" s="1016"/>
      <c r="Y1109" s="1019"/>
      <c r="Z1109" s="996"/>
      <c r="AA1109" s="996"/>
      <c r="AB1109" s="996"/>
      <c r="AC1109" s="996"/>
      <c r="AD1109" s="996"/>
      <c r="AE1109" s="996"/>
      <c r="AF1109" s="996"/>
      <c r="AG1109" s="996"/>
      <c r="AH1109" s="1022"/>
      <c r="AI1109" s="996"/>
      <c r="AJ1109" s="999"/>
      <c r="AK1109" s="1002"/>
      <c r="AL1109" s="996"/>
      <c r="AM1109" s="996"/>
      <c r="AN1109" s="996"/>
      <c r="AO1109" s="538" t="s">
        <v>630</v>
      </c>
      <c r="AP1109" s="996"/>
      <c r="AQ1109" s="996"/>
    </row>
    <row r="1110" spans="1:43" s="518" customFormat="1" ht="37.5" customHeight="1" x14ac:dyDescent="0.35">
      <c r="A1110" s="753" t="s">
        <v>465</v>
      </c>
      <c r="B1110" s="306" t="s">
        <v>466</v>
      </c>
      <c r="C1110" s="749" t="s">
        <v>467</v>
      </c>
      <c r="D1110" s="749" t="s">
        <v>468</v>
      </c>
      <c r="E1110" s="749" t="s">
        <v>469</v>
      </c>
      <c r="F1110" s="749"/>
      <c r="G1110" s="749" t="s">
        <v>470</v>
      </c>
      <c r="H1110" s="749" t="s">
        <v>471</v>
      </c>
      <c r="I1110" s="749" t="s">
        <v>472</v>
      </c>
      <c r="J1110" s="749" t="s">
        <v>473</v>
      </c>
      <c r="K1110" s="749" t="s">
        <v>474</v>
      </c>
      <c r="L1110" s="749" t="s">
        <v>475</v>
      </c>
      <c r="M1110" s="9" t="s">
        <v>476</v>
      </c>
      <c r="N1110" s="9" t="s">
        <v>477</v>
      </c>
      <c r="O1110" s="306" t="s">
        <v>478</v>
      </c>
      <c r="P1110" s="997"/>
      <c r="Q1110" s="997"/>
      <c r="R1110" s="997"/>
      <c r="S1110" s="997"/>
      <c r="T1110" s="997"/>
      <c r="U1110" s="997"/>
      <c r="V1110" s="1017"/>
      <c r="W1110" s="1017"/>
      <c r="X1110" s="1017"/>
      <c r="Y1110" s="1020"/>
      <c r="Z1110" s="997"/>
      <c r="AA1110" s="997"/>
      <c r="AB1110" s="997"/>
      <c r="AC1110" s="997"/>
      <c r="AD1110" s="997"/>
      <c r="AE1110" s="997"/>
      <c r="AF1110" s="997"/>
      <c r="AG1110" s="997"/>
      <c r="AH1110" s="1023"/>
      <c r="AI1110" s="997"/>
      <c r="AJ1110" s="1000"/>
      <c r="AK1110" s="1003"/>
      <c r="AL1110" s="997"/>
      <c r="AM1110" s="997"/>
      <c r="AN1110" s="997"/>
      <c r="AO1110" s="538" t="s">
        <v>631</v>
      </c>
      <c r="AP1110" s="997"/>
      <c r="AQ1110" s="997"/>
    </row>
    <row r="1111" spans="1:43" s="524" customFormat="1" ht="21.75" customHeight="1" x14ac:dyDescent="0.2">
      <c r="A1111" s="503"/>
      <c r="B1111" s="503" t="s">
        <v>479</v>
      </c>
      <c r="C1111" s="503" t="s">
        <v>748</v>
      </c>
      <c r="D1111" s="503" t="s">
        <v>749</v>
      </c>
      <c r="E1111" s="504" t="s">
        <v>750</v>
      </c>
      <c r="F1111" s="325" t="s">
        <v>482</v>
      </c>
      <c r="G1111" s="325" t="s">
        <v>722</v>
      </c>
      <c r="H1111" s="325" t="s">
        <v>471</v>
      </c>
      <c r="I1111" s="326" t="s">
        <v>483</v>
      </c>
      <c r="J1111" s="326" t="s">
        <v>484</v>
      </c>
      <c r="K1111" s="326" t="s">
        <v>485</v>
      </c>
      <c r="L1111" s="326">
        <v>30150</v>
      </c>
      <c r="M1111" s="504"/>
      <c r="N1111" s="504" t="s">
        <v>747</v>
      </c>
      <c r="O1111" s="507"/>
      <c r="P1111" s="420">
        <v>129</v>
      </c>
      <c r="Q1111" s="420" t="s">
        <v>68</v>
      </c>
      <c r="R1111" s="420"/>
      <c r="S1111" s="420"/>
      <c r="T1111" s="420"/>
      <c r="U1111" s="420" t="s">
        <v>141</v>
      </c>
      <c r="V1111" s="420">
        <v>0</v>
      </c>
      <c r="W1111" s="420">
        <v>0</v>
      </c>
      <c r="X1111" s="420">
        <v>2.25</v>
      </c>
      <c r="Y1111" s="546"/>
      <c r="Z1111" s="546"/>
      <c r="AA1111" s="546">
        <v>2.25</v>
      </c>
      <c r="AB1111" s="420"/>
      <c r="AC1111" s="546"/>
      <c r="AD1111" s="420"/>
      <c r="AE1111" s="420"/>
      <c r="AF1111" s="420"/>
      <c r="AG1111" s="420"/>
      <c r="AH1111" s="549"/>
      <c r="AI1111" s="558"/>
      <c r="AJ1111" s="549"/>
      <c r="AK1111" s="558"/>
      <c r="AL1111" s="420"/>
      <c r="AM1111" s="420"/>
      <c r="AN1111" s="420"/>
      <c r="AO1111" s="587"/>
      <c r="AP1111" s="420"/>
      <c r="AQ1111" s="420"/>
    </row>
    <row r="1112" spans="1:43" s="524" customFormat="1" ht="54.75" customHeight="1" x14ac:dyDescent="0.2">
      <c r="A1112" s="503"/>
      <c r="B1112" s="503"/>
      <c r="C1112" s="503"/>
      <c r="D1112" s="503"/>
      <c r="E1112" s="504"/>
      <c r="F1112" s="325"/>
      <c r="G1112" s="325"/>
      <c r="H1112" s="325"/>
      <c r="I1112" s="326"/>
      <c r="J1112" s="326"/>
      <c r="K1112" s="326"/>
      <c r="L1112" s="326"/>
      <c r="M1112" s="504"/>
      <c r="N1112" s="504"/>
      <c r="O1112" s="507"/>
      <c r="P1112" s="420"/>
      <c r="Q1112" s="420"/>
      <c r="R1112" s="420"/>
      <c r="S1112" s="420"/>
      <c r="T1112" s="420"/>
      <c r="U1112" s="420"/>
      <c r="V1112" s="420"/>
      <c r="W1112" s="420"/>
      <c r="X1112" s="420"/>
      <c r="Y1112" s="546"/>
      <c r="Z1112" s="546"/>
      <c r="AA1112" s="546"/>
      <c r="AB1112" s="420"/>
      <c r="AC1112" s="546"/>
      <c r="AD1112" s="420">
        <v>1</v>
      </c>
      <c r="AE1112" s="420">
        <v>210</v>
      </c>
      <c r="AF1112" s="413" t="s">
        <v>55</v>
      </c>
      <c r="AG1112" s="420" t="s">
        <v>38</v>
      </c>
      <c r="AH1112" s="549">
        <v>9</v>
      </c>
      <c r="AI1112" s="558"/>
      <c r="AJ1112" s="549"/>
      <c r="AK1112" s="558">
        <v>9</v>
      </c>
      <c r="AL1112" s="420"/>
      <c r="AM1112" s="420">
        <v>2</v>
      </c>
      <c r="AN1112" s="413" t="s">
        <v>53</v>
      </c>
      <c r="AO1112" s="587"/>
      <c r="AP1112" s="420"/>
      <c r="AQ1112" s="420"/>
    </row>
    <row r="1113" spans="1:43" s="487" customFormat="1" ht="22.5" customHeight="1" x14ac:dyDescent="0.55000000000000004">
      <c r="E1113" s="488"/>
      <c r="F1113" s="489"/>
      <c r="G1113" s="489"/>
      <c r="H1113" s="489"/>
      <c r="I1113" s="489"/>
      <c r="J1113" s="489"/>
      <c r="K1113" s="489"/>
      <c r="L1113" s="489"/>
      <c r="M1113" s="488"/>
      <c r="N1113" s="488"/>
      <c r="O1113" s="490"/>
      <c r="P1113" s="345" t="s">
        <v>460</v>
      </c>
      <c r="Q1113" s="346"/>
      <c r="R1113" s="346"/>
      <c r="S1113" s="346"/>
      <c r="T1113" s="346"/>
      <c r="U1113" s="346"/>
      <c r="V1113" s="1012" t="s">
        <v>479</v>
      </c>
      <c r="W1113" s="1012"/>
      <c r="X1113" s="1013" t="s">
        <v>751</v>
      </c>
      <c r="Y1113" s="1013"/>
      <c r="Z1113" s="1013" t="s">
        <v>752</v>
      </c>
      <c r="AA1113" s="1013"/>
      <c r="AB1113" s="1013"/>
      <c r="AC1113" s="1014"/>
      <c r="AD1113" s="345" t="s">
        <v>461</v>
      </c>
      <c r="AE1113" s="730"/>
      <c r="AF1113" s="346"/>
      <c r="AG1113" s="745" t="str">
        <f>B1122</f>
        <v>นาง</v>
      </c>
      <c r="AH1113" s="731" t="str">
        <f>C1122</f>
        <v>บุษยา</v>
      </c>
      <c r="AI1113" s="346"/>
      <c r="AJ1113" s="346" t="str">
        <f>D1122</f>
        <v>ศรีเพ็ชร</v>
      </c>
      <c r="AK1113" s="346"/>
      <c r="AL1113" s="346"/>
      <c r="AM1113" s="346"/>
      <c r="AN1113" s="347"/>
      <c r="AO1113" s="492"/>
      <c r="AP1113" s="308"/>
      <c r="AQ1113" s="308"/>
    </row>
    <row r="1114" spans="1:43" s="487" customFormat="1" ht="22.5" customHeight="1" x14ac:dyDescent="0.55000000000000004">
      <c r="E1114" s="488"/>
      <c r="F1114" s="489"/>
      <c r="G1114" s="489"/>
      <c r="H1114" s="489"/>
      <c r="I1114" s="489"/>
      <c r="J1114" s="489"/>
      <c r="K1114" s="489"/>
      <c r="L1114" s="489"/>
      <c r="M1114" s="488"/>
      <c r="N1114" s="488"/>
      <c r="O1114" s="490"/>
      <c r="P1114" s="307" t="s">
        <v>462</v>
      </c>
      <c r="Q1114" s="308"/>
      <c r="R1114" s="308"/>
      <c r="S1114" s="1007" t="str">
        <f>E1122</f>
        <v>79</v>
      </c>
      <c r="T1114" s="1008"/>
      <c r="U1114" s="310" t="str">
        <f>F1122</f>
        <v>หมู่ที่</v>
      </c>
      <c r="V1114" s="1009" t="str">
        <f>G1122</f>
        <v>13</v>
      </c>
      <c r="W1114" s="1009"/>
      <c r="X1114" s="308"/>
      <c r="Y1114" s="311"/>
      <c r="Z1114" s="312" t="str">
        <f>H1122</f>
        <v>ถนน</v>
      </c>
      <c r="AA1114" s="313"/>
      <c r="AB1114" s="308"/>
      <c r="AC1114" s="309"/>
      <c r="AD1114" s="307" t="s">
        <v>462</v>
      </c>
      <c r="AE1114" s="728"/>
      <c r="AF1114" s="728"/>
      <c r="AG1114" s="314" t="str">
        <f>E1122</f>
        <v>79</v>
      </c>
      <c r="AH1114" s="308"/>
      <c r="AI1114" s="315" t="str">
        <f>F1122</f>
        <v>หมู่ที่</v>
      </c>
      <c r="AJ1114" s="727" t="str">
        <f>G1122</f>
        <v>13</v>
      </c>
      <c r="AK1114" s="308"/>
      <c r="AL1114" s="315" t="str">
        <f>H1122</f>
        <v>ถนน</v>
      </c>
      <c r="AM1114" s="308"/>
      <c r="AN1114" s="309"/>
      <c r="AO1114" s="492"/>
      <c r="AP1114" s="308"/>
      <c r="AQ1114" s="308"/>
    </row>
    <row r="1115" spans="1:43" s="487" customFormat="1" ht="22.5" customHeight="1" x14ac:dyDescent="0.55000000000000004">
      <c r="E1115" s="488"/>
      <c r="F1115" s="489"/>
      <c r="G1115" s="489"/>
      <c r="H1115" s="489"/>
      <c r="I1115" s="489"/>
      <c r="J1115" s="489"/>
      <c r="K1115" s="489"/>
      <c r="L1115" s="489"/>
      <c r="M1115" s="488"/>
      <c r="N1115" s="488"/>
      <c r="O1115" s="490"/>
      <c r="P1115" s="307" t="s">
        <v>463</v>
      </c>
      <c r="Q1115" s="308"/>
      <c r="R1115" s="308"/>
      <c r="S1115" s="308"/>
      <c r="T1115" s="308"/>
      <c r="U1115" s="1009" t="str">
        <f>I1122</f>
        <v>ตำบลตะขบ</v>
      </c>
      <c r="V1115" s="993"/>
      <c r="W1115" s="993"/>
      <c r="X1115" s="993"/>
      <c r="Y1115" s="312"/>
      <c r="Z1115" s="315" t="str">
        <f>J1122</f>
        <v>อำเภอปักธงชัย</v>
      </c>
      <c r="AA1115" s="313"/>
      <c r="AB1115" s="308"/>
      <c r="AC1115" s="308"/>
      <c r="AD1115" s="307" t="s">
        <v>463</v>
      </c>
      <c r="AE1115" s="728"/>
      <c r="AF1115" s="308"/>
      <c r="AG1115" s="308"/>
      <c r="AH1115" s="308"/>
      <c r="AI1115" s="315" t="str">
        <f>I1122</f>
        <v>ตำบลตะขบ</v>
      </c>
      <c r="AJ1115" s="308"/>
      <c r="AK1115" s="308"/>
      <c r="AL1115" s="315" t="str">
        <f>J1122</f>
        <v>อำเภอปักธงชัย</v>
      </c>
      <c r="AM1115" s="308"/>
      <c r="AN1115" s="309"/>
      <c r="AO1115" s="492"/>
      <c r="AP1115" s="308"/>
      <c r="AQ1115" s="308"/>
    </row>
    <row r="1116" spans="1:43" s="487" customFormat="1" ht="22.5" customHeight="1" x14ac:dyDescent="0.55000000000000004">
      <c r="E1116" s="488"/>
      <c r="F1116" s="489"/>
      <c r="G1116" s="489"/>
      <c r="H1116" s="489"/>
      <c r="I1116" s="489"/>
      <c r="J1116" s="489"/>
      <c r="K1116" s="489"/>
      <c r="L1116" s="489"/>
      <c r="M1116" s="488"/>
      <c r="N1116" s="488"/>
      <c r="O1116" s="490"/>
      <c r="P1116" s="316" t="str">
        <f>K1122</f>
        <v>จังหวัดนครราชสีมา</v>
      </c>
      <c r="Q1116" s="317"/>
      <c r="R1116" s="317"/>
      <c r="S1116" s="317"/>
      <c r="T1116" s="317"/>
      <c r="U1116" s="317" t="s">
        <v>464</v>
      </c>
      <c r="V1116" s="317"/>
      <c r="W1116" s="317"/>
      <c r="X1116" s="317"/>
      <c r="Y1116" s="318"/>
      <c r="Z1116" s="317"/>
      <c r="AA1116" s="319"/>
      <c r="AB1116" s="317"/>
      <c r="AC1116" s="317"/>
      <c r="AD1116" s="316" t="str">
        <f>K1122</f>
        <v>จังหวัดนครราชสีมา</v>
      </c>
      <c r="AE1116" s="744"/>
      <c r="AF1116" s="317"/>
      <c r="AG1116" s="317"/>
      <c r="AH1116" s="317"/>
      <c r="AI1116" s="317" t="s">
        <v>464</v>
      </c>
      <c r="AJ1116" s="317"/>
      <c r="AK1116" s="317"/>
      <c r="AL1116" s="317"/>
      <c r="AM1116" s="317"/>
      <c r="AN1116" s="320"/>
      <c r="AO1116" s="492"/>
      <c r="AP1116" s="317"/>
      <c r="AQ1116" s="317"/>
    </row>
    <row r="1117" spans="1:43" s="518" customFormat="1" ht="22.5" customHeight="1" x14ac:dyDescent="0.55000000000000004">
      <c r="A1117" s="492"/>
      <c r="B1117" s="492"/>
      <c r="C1117" s="492"/>
      <c r="D1117" s="492"/>
      <c r="E1117" s="494"/>
      <c r="F1117" s="495"/>
      <c r="G1117" s="495"/>
      <c r="H1117" s="495"/>
      <c r="I1117" s="495"/>
      <c r="J1117" s="495"/>
      <c r="K1117" s="495"/>
      <c r="L1117" s="495"/>
      <c r="M1117" s="494"/>
      <c r="N1117" s="494"/>
      <c r="O1117" s="490"/>
      <c r="P1117" s="1004" t="s">
        <v>5</v>
      </c>
      <c r="Q1117" s="1005"/>
      <c r="R1117" s="1005"/>
      <c r="S1117" s="1005"/>
      <c r="T1117" s="1005"/>
      <c r="U1117" s="1005"/>
      <c r="V1117" s="1005"/>
      <c r="W1117" s="1005"/>
      <c r="X1117" s="1005"/>
      <c r="Y1117" s="1005"/>
      <c r="Z1117" s="1005"/>
      <c r="AA1117" s="1005"/>
      <c r="AB1117" s="1005"/>
      <c r="AC1117" s="1006"/>
      <c r="AD1117" s="1004" t="s">
        <v>6</v>
      </c>
      <c r="AE1117" s="1005"/>
      <c r="AF1117" s="1005"/>
      <c r="AG1117" s="1005"/>
      <c r="AH1117" s="1005"/>
      <c r="AI1117" s="1005"/>
      <c r="AJ1117" s="1005"/>
      <c r="AK1117" s="1005"/>
      <c r="AL1117" s="1005"/>
      <c r="AM1117" s="1005"/>
      <c r="AN1117" s="1006"/>
      <c r="AO1117" s="537"/>
    </row>
    <row r="1118" spans="1:43" s="518" customFormat="1" ht="24.75" customHeight="1" x14ac:dyDescent="0.55000000000000004">
      <c r="A1118" s="492"/>
      <c r="B1118" s="492"/>
      <c r="C1118" s="492"/>
      <c r="D1118" s="492"/>
      <c r="E1118" s="494"/>
      <c r="F1118" s="495"/>
      <c r="G1118" s="495"/>
      <c r="H1118" s="495"/>
      <c r="I1118" s="495"/>
      <c r="J1118" s="495"/>
      <c r="K1118" s="495"/>
      <c r="L1118" s="495"/>
      <c r="M1118" s="494"/>
      <c r="N1118" s="494"/>
      <c r="O1118" s="490"/>
      <c r="P1118" s="995" t="s">
        <v>7</v>
      </c>
      <c r="Q1118" s="995" t="s">
        <v>8</v>
      </c>
      <c r="R1118" s="995" t="s">
        <v>9</v>
      </c>
      <c r="S1118" s="1010" t="s">
        <v>10</v>
      </c>
      <c r="T1118" s="1011"/>
      <c r="U1118" s="995" t="s">
        <v>11</v>
      </c>
      <c r="V1118" s="1004" t="s">
        <v>12</v>
      </c>
      <c r="W1118" s="1005"/>
      <c r="X1118" s="1006"/>
      <c r="Y1118" s="1004" t="s">
        <v>13</v>
      </c>
      <c r="Z1118" s="1005"/>
      <c r="AA1118" s="1005"/>
      <c r="AB1118" s="1005"/>
      <c r="AC1118" s="1006"/>
      <c r="AD1118" s="995" t="s">
        <v>7</v>
      </c>
      <c r="AE1118" s="995" t="s">
        <v>14</v>
      </c>
      <c r="AF1118" s="995" t="s">
        <v>15</v>
      </c>
      <c r="AG1118" s="995" t="s">
        <v>16</v>
      </c>
      <c r="AH1118" s="1021" t="s">
        <v>17</v>
      </c>
      <c r="AI1118" s="1004" t="s">
        <v>18</v>
      </c>
      <c r="AJ1118" s="1005"/>
      <c r="AK1118" s="1005"/>
      <c r="AL1118" s="1006"/>
      <c r="AM1118" s="995" t="s">
        <v>19</v>
      </c>
      <c r="AN1118" s="995" t="s">
        <v>20</v>
      </c>
      <c r="AO1118" s="537"/>
      <c r="AP1118" s="995" t="s">
        <v>19</v>
      </c>
      <c r="AQ1118" s="995" t="s">
        <v>19</v>
      </c>
    </row>
    <row r="1119" spans="1:43" s="518" customFormat="1" ht="24.75" customHeight="1" x14ac:dyDescent="0.55000000000000004">
      <c r="A1119" s="492"/>
      <c r="B1119" s="492"/>
      <c r="C1119" s="492"/>
      <c r="D1119" s="492"/>
      <c r="E1119" s="494"/>
      <c r="F1119" s="495"/>
      <c r="G1119" s="495"/>
      <c r="H1119" s="495"/>
      <c r="I1119" s="495"/>
      <c r="J1119" s="495"/>
      <c r="K1119" s="495"/>
      <c r="L1119" s="495"/>
      <c r="M1119" s="494"/>
      <c r="N1119" s="494"/>
      <c r="O1119" s="490"/>
      <c r="P1119" s="996"/>
      <c r="Q1119" s="996"/>
      <c r="R1119" s="996"/>
      <c r="S1119" s="995" t="s">
        <v>21</v>
      </c>
      <c r="T1119" s="995" t="s">
        <v>22</v>
      </c>
      <c r="U1119" s="996"/>
      <c r="V1119" s="1015" t="s">
        <v>23</v>
      </c>
      <c r="W1119" s="1015" t="s">
        <v>24</v>
      </c>
      <c r="X1119" s="1015" t="s">
        <v>25</v>
      </c>
      <c r="Y1119" s="1018" t="s">
        <v>26</v>
      </c>
      <c r="Z1119" s="995" t="s">
        <v>27</v>
      </c>
      <c r="AA1119" s="995" t="s">
        <v>28</v>
      </c>
      <c r="AB1119" s="995" t="s">
        <v>29</v>
      </c>
      <c r="AC1119" s="995" t="s">
        <v>30</v>
      </c>
      <c r="AD1119" s="996"/>
      <c r="AE1119" s="996"/>
      <c r="AF1119" s="996"/>
      <c r="AG1119" s="996"/>
      <c r="AH1119" s="1022"/>
      <c r="AI1119" s="995" t="s">
        <v>31</v>
      </c>
      <c r="AJ1119" s="998" t="s">
        <v>27</v>
      </c>
      <c r="AK1119" s="1001" t="s">
        <v>28</v>
      </c>
      <c r="AL1119" s="995" t="s">
        <v>29</v>
      </c>
      <c r="AM1119" s="996"/>
      <c r="AN1119" s="996"/>
      <c r="AO1119" s="537"/>
      <c r="AP1119" s="996"/>
      <c r="AQ1119" s="996"/>
    </row>
    <row r="1120" spans="1:43" s="518" customFormat="1" ht="48.75" customHeight="1" x14ac:dyDescent="0.55000000000000004">
      <c r="A1120" s="492"/>
      <c r="B1120" s="492"/>
      <c r="C1120" s="492"/>
      <c r="D1120" s="492"/>
      <c r="E1120" s="494"/>
      <c r="F1120" s="495"/>
      <c r="G1120" s="495"/>
      <c r="H1120" s="495"/>
      <c r="I1120" s="495"/>
      <c r="J1120" s="495"/>
      <c r="K1120" s="495"/>
      <c r="L1120" s="495"/>
      <c r="M1120" s="494"/>
      <c r="N1120" s="494"/>
      <c r="O1120" s="490"/>
      <c r="P1120" s="996"/>
      <c r="Q1120" s="996"/>
      <c r="R1120" s="996"/>
      <c r="S1120" s="996"/>
      <c r="T1120" s="996"/>
      <c r="U1120" s="996"/>
      <c r="V1120" s="1016"/>
      <c r="W1120" s="1016"/>
      <c r="X1120" s="1016"/>
      <c r="Y1120" s="1019"/>
      <c r="Z1120" s="996"/>
      <c r="AA1120" s="996"/>
      <c r="AB1120" s="996"/>
      <c r="AC1120" s="996"/>
      <c r="AD1120" s="996"/>
      <c r="AE1120" s="996"/>
      <c r="AF1120" s="996"/>
      <c r="AG1120" s="996"/>
      <c r="AH1120" s="1022"/>
      <c r="AI1120" s="996"/>
      <c r="AJ1120" s="999"/>
      <c r="AK1120" s="1002"/>
      <c r="AL1120" s="996"/>
      <c r="AM1120" s="996"/>
      <c r="AN1120" s="996"/>
      <c r="AO1120" s="538" t="s">
        <v>630</v>
      </c>
      <c r="AP1120" s="996"/>
      <c r="AQ1120" s="996"/>
    </row>
    <row r="1121" spans="1:43" s="518" customFormat="1" ht="37.5" customHeight="1" x14ac:dyDescent="0.35">
      <c r="A1121" s="753" t="s">
        <v>465</v>
      </c>
      <c r="B1121" s="306" t="s">
        <v>466</v>
      </c>
      <c r="C1121" s="749" t="s">
        <v>467</v>
      </c>
      <c r="D1121" s="749" t="s">
        <v>468</v>
      </c>
      <c r="E1121" s="749" t="s">
        <v>469</v>
      </c>
      <c r="F1121" s="749"/>
      <c r="G1121" s="749" t="s">
        <v>470</v>
      </c>
      <c r="H1121" s="749" t="s">
        <v>471</v>
      </c>
      <c r="I1121" s="749" t="s">
        <v>472</v>
      </c>
      <c r="J1121" s="749" t="s">
        <v>473</v>
      </c>
      <c r="K1121" s="749" t="s">
        <v>474</v>
      </c>
      <c r="L1121" s="749" t="s">
        <v>475</v>
      </c>
      <c r="M1121" s="9" t="s">
        <v>476</v>
      </c>
      <c r="N1121" s="9" t="s">
        <v>477</v>
      </c>
      <c r="O1121" s="306" t="s">
        <v>478</v>
      </c>
      <c r="P1121" s="997"/>
      <c r="Q1121" s="997"/>
      <c r="R1121" s="997"/>
      <c r="S1121" s="997"/>
      <c r="T1121" s="997"/>
      <c r="U1121" s="997"/>
      <c r="V1121" s="1017"/>
      <c r="W1121" s="1017"/>
      <c r="X1121" s="1017"/>
      <c r="Y1121" s="1020"/>
      <c r="Z1121" s="997"/>
      <c r="AA1121" s="997"/>
      <c r="AB1121" s="997"/>
      <c r="AC1121" s="997"/>
      <c r="AD1121" s="997"/>
      <c r="AE1121" s="997"/>
      <c r="AF1121" s="997"/>
      <c r="AG1121" s="997"/>
      <c r="AH1121" s="1023"/>
      <c r="AI1121" s="997"/>
      <c r="AJ1121" s="1000"/>
      <c r="AK1121" s="1003"/>
      <c r="AL1121" s="997"/>
      <c r="AM1121" s="997"/>
      <c r="AN1121" s="997"/>
      <c r="AO1121" s="538" t="s">
        <v>631</v>
      </c>
      <c r="AP1121" s="997"/>
      <c r="AQ1121" s="997"/>
    </row>
    <row r="1122" spans="1:43" s="524" customFormat="1" ht="21.75" customHeight="1" x14ac:dyDescent="0.2">
      <c r="A1122" s="503"/>
      <c r="B1122" s="503" t="s">
        <v>487</v>
      </c>
      <c r="C1122" s="503" t="s">
        <v>753</v>
      </c>
      <c r="D1122" s="503" t="s">
        <v>754</v>
      </c>
      <c r="E1122" s="504" t="s">
        <v>755</v>
      </c>
      <c r="F1122" s="325" t="s">
        <v>482</v>
      </c>
      <c r="G1122" s="325" t="s">
        <v>722</v>
      </c>
      <c r="H1122" s="325" t="s">
        <v>471</v>
      </c>
      <c r="I1122" s="326" t="s">
        <v>483</v>
      </c>
      <c r="J1122" s="326" t="s">
        <v>484</v>
      </c>
      <c r="K1122" s="326" t="s">
        <v>485</v>
      </c>
      <c r="L1122" s="326">
        <v>30150</v>
      </c>
      <c r="M1122" s="504"/>
      <c r="N1122" s="504" t="s">
        <v>747</v>
      </c>
      <c r="O1122" s="507"/>
      <c r="P1122" s="420">
        <v>130</v>
      </c>
      <c r="Q1122" s="420" t="s">
        <v>39</v>
      </c>
      <c r="R1122" s="420"/>
      <c r="S1122" s="420"/>
      <c r="T1122" s="420"/>
      <c r="U1122" s="420" t="s">
        <v>141</v>
      </c>
      <c r="V1122" s="420">
        <v>0</v>
      </c>
      <c r="W1122" s="420">
        <v>0</v>
      </c>
      <c r="X1122" s="420">
        <v>3.06</v>
      </c>
      <c r="Y1122" s="546"/>
      <c r="Z1122" s="546"/>
      <c r="AA1122" s="546">
        <v>3.06</v>
      </c>
      <c r="AB1122" s="420"/>
      <c r="AC1122" s="546"/>
      <c r="AD1122" s="420"/>
      <c r="AE1122" s="420"/>
      <c r="AF1122" s="420"/>
      <c r="AG1122" s="420"/>
      <c r="AH1122" s="549"/>
      <c r="AI1122" s="558"/>
      <c r="AJ1122" s="549"/>
      <c r="AK1122" s="558"/>
      <c r="AL1122" s="420"/>
      <c r="AM1122" s="420"/>
      <c r="AN1122" s="420"/>
      <c r="AO1122" s="587"/>
      <c r="AP1122" s="420"/>
      <c r="AQ1122" s="420"/>
    </row>
    <row r="1123" spans="1:43" s="524" customFormat="1" ht="37.5" x14ac:dyDescent="0.2">
      <c r="A1123" s="503"/>
      <c r="B1123" s="503"/>
      <c r="C1123" s="503"/>
      <c r="D1123" s="503"/>
      <c r="E1123" s="504"/>
      <c r="F1123" s="325"/>
      <c r="G1123" s="325"/>
      <c r="H1123" s="325"/>
      <c r="I1123" s="326"/>
      <c r="J1123" s="326"/>
      <c r="K1123" s="326"/>
      <c r="L1123" s="326"/>
      <c r="M1123" s="504"/>
      <c r="N1123" s="504"/>
      <c r="O1123" s="507"/>
      <c r="P1123" s="420"/>
      <c r="Q1123" s="420"/>
      <c r="R1123" s="420"/>
      <c r="S1123" s="420"/>
      <c r="T1123" s="420"/>
      <c r="U1123" s="420"/>
      <c r="V1123" s="420"/>
      <c r="W1123" s="420"/>
      <c r="X1123" s="420"/>
      <c r="Y1123" s="546"/>
      <c r="Z1123" s="546"/>
      <c r="AA1123" s="546"/>
      <c r="AB1123" s="420"/>
      <c r="AC1123" s="546"/>
      <c r="AD1123" s="420">
        <v>1</v>
      </c>
      <c r="AE1123" s="420">
        <v>79</v>
      </c>
      <c r="AF1123" s="413" t="s">
        <v>37</v>
      </c>
      <c r="AG1123" s="420" t="s">
        <v>38</v>
      </c>
      <c r="AH1123" s="549">
        <v>12.25</v>
      </c>
      <c r="AI1123" s="558"/>
      <c r="AJ1123" s="549"/>
      <c r="AK1123" s="558">
        <v>12.25</v>
      </c>
      <c r="AL1123" s="420"/>
      <c r="AM1123" s="420">
        <v>20</v>
      </c>
      <c r="AN1123" s="413" t="s">
        <v>53</v>
      </c>
      <c r="AO1123" s="587"/>
      <c r="AP1123" s="420"/>
      <c r="AQ1123" s="420"/>
    </row>
    <row r="1124" spans="1:43" s="1" customFormat="1" ht="22.5" customHeight="1" x14ac:dyDescent="0.2">
      <c r="E1124" s="304"/>
      <c r="F1124" s="305"/>
      <c r="G1124" s="305"/>
      <c r="H1124" s="305"/>
      <c r="I1124" s="305"/>
      <c r="J1124" s="305"/>
      <c r="K1124" s="305"/>
      <c r="L1124" s="305"/>
      <c r="M1124" s="305"/>
      <c r="N1124" s="305"/>
      <c r="O1124" s="306"/>
      <c r="P1124" s="345" t="s">
        <v>460</v>
      </c>
      <c r="Q1124" s="346"/>
      <c r="R1124" s="346"/>
      <c r="S1124" s="346"/>
      <c r="T1124" s="346"/>
      <c r="U1124" s="346"/>
      <c r="V1124" s="1012" t="str">
        <f>B1133</f>
        <v>นาง</v>
      </c>
      <c r="W1124" s="1012"/>
      <c r="X1124" s="1013" t="str">
        <f>C1133</f>
        <v xml:space="preserve">ประนอม  </v>
      </c>
      <c r="Y1124" s="1013"/>
      <c r="Z1124" s="1013" t="str">
        <f>D1133</f>
        <v>เจ็กนอก</v>
      </c>
      <c r="AA1124" s="1013"/>
      <c r="AB1124" s="1013"/>
      <c r="AC1124" s="1014"/>
      <c r="AD1124" s="345" t="s">
        <v>461</v>
      </c>
      <c r="AE1124" s="730"/>
      <c r="AF1124" s="346"/>
      <c r="AG1124" s="745" t="str">
        <f>B1133</f>
        <v>นาง</v>
      </c>
      <c r="AH1124" s="731" t="str">
        <f>C1133</f>
        <v xml:space="preserve">ประนอม  </v>
      </c>
      <c r="AI1124" s="346"/>
      <c r="AJ1124" s="346" t="str">
        <f>D1133</f>
        <v>เจ็กนอก</v>
      </c>
      <c r="AK1124" s="346"/>
      <c r="AL1124" s="346"/>
      <c r="AM1124" s="346"/>
      <c r="AN1124" s="347"/>
      <c r="AO1124" s="753"/>
      <c r="AP1124" s="346"/>
      <c r="AQ1124" s="346"/>
    </row>
    <row r="1125" spans="1:43" s="1" customFormat="1" ht="22.5" customHeight="1" x14ac:dyDescent="0.2">
      <c r="E1125" s="304"/>
      <c r="F1125" s="305"/>
      <c r="G1125" s="305"/>
      <c r="H1125" s="305"/>
      <c r="I1125" s="305"/>
      <c r="J1125" s="305"/>
      <c r="K1125" s="305"/>
      <c r="L1125" s="305"/>
      <c r="M1125" s="305"/>
      <c r="N1125" s="305"/>
      <c r="O1125" s="306"/>
      <c r="P1125" s="307" t="s">
        <v>462</v>
      </c>
      <c r="Q1125" s="308"/>
      <c r="R1125" s="308"/>
      <c r="S1125" s="1007">
        <f>E1133</f>
        <v>158</v>
      </c>
      <c r="T1125" s="1008"/>
      <c r="U1125" s="310" t="str">
        <f>F1133</f>
        <v>หมูที่</v>
      </c>
      <c r="V1125" s="1009">
        <f>G1133</f>
        <v>14</v>
      </c>
      <c r="W1125" s="1009"/>
      <c r="X1125" s="308"/>
      <c r="Y1125" s="311"/>
      <c r="Z1125" s="312" t="str">
        <f>H1133</f>
        <v>ถนน</v>
      </c>
      <c r="AA1125" s="313"/>
      <c r="AB1125" s="308"/>
      <c r="AC1125" s="309"/>
      <c r="AD1125" s="307" t="s">
        <v>462</v>
      </c>
      <c r="AE1125" s="728"/>
      <c r="AF1125" s="728"/>
      <c r="AG1125" s="314">
        <f>E1133</f>
        <v>158</v>
      </c>
      <c r="AH1125" s="308"/>
      <c r="AI1125" s="315" t="str">
        <f>F1133</f>
        <v>หมูที่</v>
      </c>
      <c r="AJ1125" s="727">
        <f>G1133</f>
        <v>14</v>
      </c>
      <c r="AK1125" s="308"/>
      <c r="AL1125" s="315" t="str">
        <f>H1133</f>
        <v>ถนน</v>
      </c>
      <c r="AM1125" s="308"/>
      <c r="AN1125" s="309"/>
      <c r="AO1125" s="753"/>
      <c r="AP1125" s="308"/>
      <c r="AQ1125" s="308"/>
    </row>
    <row r="1126" spans="1:43" s="1" customFormat="1" ht="22.5" customHeight="1" x14ac:dyDescent="0.2">
      <c r="E1126" s="304"/>
      <c r="F1126" s="305"/>
      <c r="G1126" s="305"/>
      <c r="H1126" s="305"/>
      <c r="I1126" s="305"/>
      <c r="J1126" s="305"/>
      <c r="K1126" s="305"/>
      <c r="L1126" s="305"/>
      <c r="M1126" s="305"/>
      <c r="N1126" s="305"/>
      <c r="O1126" s="306"/>
      <c r="P1126" s="307" t="s">
        <v>463</v>
      </c>
      <c r="Q1126" s="308"/>
      <c r="R1126" s="308"/>
      <c r="S1126" s="308"/>
      <c r="T1126" s="308"/>
      <c r="U1126" s="1009" t="str">
        <f>I1133</f>
        <v>ตำบลตะขบ</v>
      </c>
      <c r="V1126" s="993"/>
      <c r="W1126" s="993"/>
      <c r="X1126" s="993"/>
      <c r="Y1126" s="312"/>
      <c r="Z1126" s="315" t="str">
        <f>J1133</f>
        <v>อำเภอปักธงชัย</v>
      </c>
      <c r="AA1126" s="313"/>
      <c r="AB1126" s="308"/>
      <c r="AC1126" s="308"/>
      <c r="AD1126" s="307" t="s">
        <v>463</v>
      </c>
      <c r="AE1126" s="728"/>
      <c r="AF1126" s="308"/>
      <c r="AG1126" s="308"/>
      <c r="AH1126" s="308"/>
      <c r="AI1126" s="315" t="str">
        <f>I1133</f>
        <v>ตำบลตะขบ</v>
      </c>
      <c r="AJ1126" s="308"/>
      <c r="AK1126" s="308"/>
      <c r="AL1126" s="315" t="str">
        <f>J1133</f>
        <v>อำเภอปักธงชัย</v>
      </c>
      <c r="AM1126" s="308"/>
      <c r="AN1126" s="309"/>
      <c r="AO1126" s="753"/>
      <c r="AP1126" s="308"/>
      <c r="AQ1126" s="308"/>
    </row>
    <row r="1127" spans="1:43" s="1" customFormat="1" ht="22.5" customHeight="1" x14ac:dyDescent="0.2">
      <c r="E1127" s="304"/>
      <c r="F1127" s="305"/>
      <c r="G1127" s="305"/>
      <c r="H1127" s="305"/>
      <c r="I1127" s="305"/>
      <c r="J1127" s="305"/>
      <c r="K1127" s="305"/>
      <c r="L1127" s="305"/>
      <c r="M1127" s="305"/>
      <c r="N1127" s="305"/>
      <c r="O1127" s="306"/>
      <c r="P1127" s="316" t="str">
        <f>K1133</f>
        <v>จังหวัดนครราชสีมา</v>
      </c>
      <c r="Q1127" s="317"/>
      <c r="R1127" s="317"/>
      <c r="S1127" s="317"/>
      <c r="T1127" s="317"/>
      <c r="U1127" s="317" t="s">
        <v>464</v>
      </c>
      <c r="V1127" s="317"/>
      <c r="W1127" s="317"/>
      <c r="X1127" s="317"/>
      <c r="Y1127" s="318"/>
      <c r="Z1127" s="317"/>
      <c r="AA1127" s="319"/>
      <c r="AB1127" s="317"/>
      <c r="AC1127" s="317"/>
      <c r="AD1127" s="316" t="str">
        <f>K1133</f>
        <v>จังหวัดนครราชสีมา</v>
      </c>
      <c r="AE1127" s="744"/>
      <c r="AF1127" s="317"/>
      <c r="AG1127" s="317"/>
      <c r="AH1127" s="317"/>
      <c r="AI1127" s="317" t="s">
        <v>464</v>
      </c>
      <c r="AJ1127" s="317"/>
      <c r="AK1127" s="317"/>
      <c r="AL1127" s="317"/>
      <c r="AM1127" s="317"/>
      <c r="AN1127" s="320"/>
      <c r="AO1127" s="753"/>
      <c r="AP1127" s="317"/>
      <c r="AQ1127" s="317"/>
    </row>
    <row r="1128" spans="1:43" s="323" customFormat="1" ht="22.5" customHeight="1" x14ac:dyDescent="0.2">
      <c r="A1128" s="753"/>
      <c r="B1128" s="753"/>
      <c r="C1128" s="753"/>
      <c r="D1128" s="753"/>
      <c r="E1128" s="9"/>
      <c r="F1128" s="321"/>
      <c r="G1128" s="321"/>
      <c r="H1128" s="321"/>
      <c r="I1128" s="321"/>
      <c r="J1128" s="321"/>
      <c r="K1128" s="321"/>
      <c r="L1128" s="321"/>
      <c r="M1128" s="321"/>
      <c r="N1128" s="321"/>
      <c r="O1128" s="306"/>
      <c r="P1128" s="1004" t="s">
        <v>5</v>
      </c>
      <c r="Q1128" s="1005"/>
      <c r="R1128" s="1005"/>
      <c r="S1128" s="1005"/>
      <c r="T1128" s="1005"/>
      <c r="U1128" s="1005"/>
      <c r="V1128" s="1005"/>
      <c r="W1128" s="1005"/>
      <c r="X1128" s="1005"/>
      <c r="Y1128" s="1005"/>
      <c r="Z1128" s="1005"/>
      <c r="AA1128" s="1005"/>
      <c r="AB1128" s="1005"/>
      <c r="AC1128" s="1006"/>
      <c r="AD1128" s="1004" t="s">
        <v>6</v>
      </c>
      <c r="AE1128" s="1005"/>
      <c r="AF1128" s="1005"/>
      <c r="AG1128" s="1005"/>
      <c r="AH1128" s="1005"/>
      <c r="AI1128" s="1005"/>
      <c r="AJ1128" s="1005"/>
      <c r="AK1128" s="1005"/>
      <c r="AL1128" s="1005"/>
      <c r="AM1128" s="1005"/>
      <c r="AN1128" s="1006"/>
      <c r="AO1128" s="429"/>
    </row>
    <row r="1129" spans="1:43" s="323" customFormat="1" ht="24.75" customHeight="1" x14ac:dyDescent="0.2">
      <c r="A1129" s="753"/>
      <c r="B1129" s="753"/>
      <c r="C1129" s="753"/>
      <c r="D1129" s="753"/>
      <c r="E1129" s="9"/>
      <c r="F1129" s="321"/>
      <c r="G1129" s="321"/>
      <c r="H1129" s="321"/>
      <c r="I1129" s="321"/>
      <c r="J1129" s="321"/>
      <c r="K1129" s="321"/>
      <c r="L1129" s="321"/>
      <c r="M1129" s="321"/>
      <c r="N1129" s="321"/>
      <c r="O1129" s="306"/>
      <c r="P1129" s="995" t="s">
        <v>7</v>
      </c>
      <c r="Q1129" s="995" t="s">
        <v>8</v>
      </c>
      <c r="R1129" s="995" t="s">
        <v>9</v>
      </c>
      <c r="S1129" s="1010" t="s">
        <v>10</v>
      </c>
      <c r="T1129" s="1011"/>
      <c r="U1129" s="995" t="s">
        <v>11</v>
      </c>
      <c r="V1129" s="1004" t="s">
        <v>12</v>
      </c>
      <c r="W1129" s="1005"/>
      <c r="X1129" s="1006"/>
      <c r="Y1129" s="1004" t="s">
        <v>13</v>
      </c>
      <c r="Z1129" s="1005"/>
      <c r="AA1129" s="1005"/>
      <c r="AB1129" s="1005"/>
      <c r="AC1129" s="1006"/>
      <c r="AD1129" s="995" t="s">
        <v>7</v>
      </c>
      <c r="AE1129" s="995" t="s">
        <v>14</v>
      </c>
      <c r="AF1129" s="995" t="s">
        <v>15</v>
      </c>
      <c r="AG1129" s="995" t="s">
        <v>16</v>
      </c>
      <c r="AH1129" s="1021" t="s">
        <v>17</v>
      </c>
      <c r="AI1129" s="1004" t="s">
        <v>18</v>
      </c>
      <c r="AJ1129" s="1005"/>
      <c r="AK1129" s="1005"/>
      <c r="AL1129" s="1006"/>
      <c r="AM1129" s="995" t="s">
        <v>19</v>
      </c>
      <c r="AN1129" s="995" t="s">
        <v>20</v>
      </c>
      <c r="AO1129" s="429"/>
      <c r="AP1129" s="995" t="s">
        <v>19</v>
      </c>
      <c r="AQ1129" s="995" t="s">
        <v>19</v>
      </c>
    </row>
    <row r="1130" spans="1:43" s="323" customFormat="1" ht="24.75" customHeight="1" x14ac:dyDescent="0.2">
      <c r="A1130" s="753"/>
      <c r="B1130" s="753"/>
      <c r="C1130" s="753"/>
      <c r="D1130" s="753"/>
      <c r="E1130" s="9"/>
      <c r="F1130" s="321"/>
      <c r="G1130" s="321"/>
      <c r="H1130" s="321"/>
      <c r="I1130" s="321"/>
      <c r="J1130" s="321"/>
      <c r="K1130" s="321"/>
      <c r="L1130" s="321"/>
      <c r="M1130" s="321"/>
      <c r="N1130" s="321"/>
      <c r="O1130" s="306"/>
      <c r="P1130" s="996"/>
      <c r="Q1130" s="996"/>
      <c r="R1130" s="996"/>
      <c r="S1130" s="995" t="s">
        <v>21</v>
      </c>
      <c r="T1130" s="995" t="s">
        <v>22</v>
      </c>
      <c r="U1130" s="996"/>
      <c r="V1130" s="1015" t="s">
        <v>23</v>
      </c>
      <c r="W1130" s="1015" t="s">
        <v>24</v>
      </c>
      <c r="X1130" s="1015" t="s">
        <v>25</v>
      </c>
      <c r="Y1130" s="1018" t="s">
        <v>26</v>
      </c>
      <c r="Z1130" s="995" t="s">
        <v>27</v>
      </c>
      <c r="AA1130" s="995" t="s">
        <v>28</v>
      </c>
      <c r="AB1130" s="995" t="s">
        <v>29</v>
      </c>
      <c r="AC1130" s="995" t="s">
        <v>30</v>
      </c>
      <c r="AD1130" s="996"/>
      <c r="AE1130" s="996"/>
      <c r="AF1130" s="996"/>
      <c r="AG1130" s="996"/>
      <c r="AH1130" s="1022"/>
      <c r="AI1130" s="995" t="s">
        <v>31</v>
      </c>
      <c r="AJ1130" s="998" t="s">
        <v>27</v>
      </c>
      <c r="AK1130" s="1001" t="s">
        <v>28</v>
      </c>
      <c r="AL1130" s="995" t="s">
        <v>29</v>
      </c>
      <c r="AM1130" s="996"/>
      <c r="AN1130" s="996"/>
      <c r="AO1130" s="429"/>
      <c r="AP1130" s="996"/>
      <c r="AQ1130" s="996"/>
    </row>
    <row r="1131" spans="1:43" s="323" customFormat="1" ht="53.25" customHeight="1" x14ac:dyDescent="0.2">
      <c r="A1131" s="753"/>
      <c r="B1131" s="753"/>
      <c r="C1131" s="753"/>
      <c r="D1131" s="753"/>
      <c r="E1131" s="9"/>
      <c r="F1131" s="321"/>
      <c r="G1131" s="321"/>
      <c r="H1131" s="321"/>
      <c r="I1131" s="321"/>
      <c r="J1131" s="321"/>
      <c r="K1131" s="321"/>
      <c r="L1131" s="321"/>
      <c r="M1131" s="321"/>
      <c r="N1131" s="321"/>
      <c r="O1131" s="306"/>
      <c r="P1131" s="996"/>
      <c r="Q1131" s="996"/>
      <c r="R1131" s="996"/>
      <c r="S1131" s="996"/>
      <c r="T1131" s="996"/>
      <c r="U1131" s="996"/>
      <c r="V1131" s="1016"/>
      <c r="W1131" s="1016"/>
      <c r="X1131" s="1016"/>
      <c r="Y1131" s="1019"/>
      <c r="Z1131" s="996"/>
      <c r="AA1131" s="996"/>
      <c r="AB1131" s="996"/>
      <c r="AC1131" s="996"/>
      <c r="AD1131" s="996"/>
      <c r="AE1131" s="996"/>
      <c r="AF1131" s="996"/>
      <c r="AG1131" s="996"/>
      <c r="AH1131" s="1022"/>
      <c r="AI1131" s="996"/>
      <c r="AJ1131" s="999"/>
      <c r="AK1131" s="1002"/>
      <c r="AL1131" s="996"/>
      <c r="AM1131" s="996"/>
      <c r="AN1131" s="996"/>
      <c r="AO1131" s="430"/>
      <c r="AP1131" s="996"/>
      <c r="AQ1131" s="996"/>
    </row>
    <row r="1132" spans="1:43" s="323" customFormat="1" ht="36" customHeight="1" x14ac:dyDescent="0.2">
      <c r="A1132" s="753" t="s">
        <v>465</v>
      </c>
      <c r="B1132" s="306" t="s">
        <v>466</v>
      </c>
      <c r="C1132" s="749" t="s">
        <v>467</v>
      </c>
      <c r="D1132" s="749" t="s">
        <v>468</v>
      </c>
      <c r="E1132" s="749" t="s">
        <v>469</v>
      </c>
      <c r="F1132" s="749"/>
      <c r="G1132" s="749" t="s">
        <v>470</v>
      </c>
      <c r="H1132" s="749" t="s">
        <v>471</v>
      </c>
      <c r="I1132" s="749" t="s">
        <v>472</v>
      </c>
      <c r="J1132" s="749" t="s">
        <v>473</v>
      </c>
      <c r="K1132" s="749" t="s">
        <v>474</v>
      </c>
      <c r="L1132" s="520" t="s">
        <v>475</v>
      </c>
      <c r="M1132" s="9" t="s">
        <v>476</v>
      </c>
      <c r="N1132" s="9" t="s">
        <v>477</v>
      </c>
      <c r="O1132" s="306" t="s">
        <v>478</v>
      </c>
      <c r="P1132" s="996"/>
      <c r="Q1132" s="996"/>
      <c r="R1132" s="996"/>
      <c r="S1132" s="996"/>
      <c r="T1132" s="996"/>
      <c r="U1132" s="996"/>
      <c r="V1132" s="1016"/>
      <c r="W1132" s="1016"/>
      <c r="X1132" s="1016"/>
      <c r="Y1132" s="1019"/>
      <c r="Z1132" s="996"/>
      <c r="AA1132" s="996"/>
      <c r="AB1132" s="996"/>
      <c r="AC1132" s="996"/>
      <c r="AD1132" s="996"/>
      <c r="AE1132" s="996"/>
      <c r="AF1132" s="996"/>
      <c r="AG1132" s="996"/>
      <c r="AH1132" s="1022"/>
      <c r="AI1132" s="996"/>
      <c r="AJ1132" s="999"/>
      <c r="AK1132" s="1002"/>
      <c r="AL1132" s="996"/>
      <c r="AM1132" s="996"/>
      <c r="AN1132" s="996"/>
      <c r="AO1132" s="430"/>
      <c r="AP1132" s="997"/>
      <c r="AQ1132" s="997"/>
    </row>
    <row r="1133" spans="1:43" s="574" customFormat="1" ht="22.5" customHeight="1" x14ac:dyDescent="0.2">
      <c r="A1133" s="324"/>
      <c r="B1133" s="324" t="s">
        <v>487</v>
      </c>
      <c r="C1133" s="324" t="s">
        <v>756</v>
      </c>
      <c r="D1133" s="324" t="s">
        <v>757</v>
      </c>
      <c r="E1133" s="325">
        <v>158</v>
      </c>
      <c r="F1133" s="305" t="s">
        <v>510</v>
      </c>
      <c r="G1133" s="583">
        <v>14</v>
      </c>
      <c r="H1133" s="305" t="s">
        <v>471</v>
      </c>
      <c r="I1133" s="305" t="s">
        <v>483</v>
      </c>
      <c r="J1133" s="305" t="s">
        <v>484</v>
      </c>
      <c r="K1133" s="305" t="s">
        <v>485</v>
      </c>
      <c r="L1133" s="305">
        <v>30150</v>
      </c>
      <c r="M1133" s="326"/>
      <c r="N1133" s="326">
        <v>3301400802492</v>
      </c>
      <c r="O1133" s="329"/>
      <c r="P1133" s="420">
        <v>131</v>
      </c>
      <c r="Q1133" s="420" t="s">
        <v>32</v>
      </c>
      <c r="R1133" s="420">
        <v>44190</v>
      </c>
      <c r="S1133" s="420">
        <v>585</v>
      </c>
      <c r="T1133" s="420">
        <v>3016</v>
      </c>
      <c r="U1133" s="420" t="s">
        <v>146</v>
      </c>
      <c r="V1133" s="420">
        <v>1</v>
      </c>
      <c r="W1133" s="420">
        <v>0</v>
      </c>
      <c r="X1133" s="420">
        <v>3</v>
      </c>
      <c r="Y1133" s="558">
        <v>397.75</v>
      </c>
      <c r="Z1133" s="420"/>
      <c r="AA1133" s="420">
        <v>5.25</v>
      </c>
      <c r="AB1133" s="420"/>
      <c r="AC1133" s="558"/>
      <c r="AD1133" s="420"/>
      <c r="AE1133" s="420"/>
      <c r="AF1133" s="420"/>
      <c r="AG1133" s="420"/>
      <c r="AH1133" s="549"/>
      <c r="AI1133" s="420"/>
      <c r="AJ1133" s="549"/>
      <c r="AK1133" s="597"/>
      <c r="AL1133" s="420"/>
      <c r="AM1133" s="420"/>
      <c r="AN1133" s="420"/>
      <c r="AO1133" s="573"/>
      <c r="AP1133" s="330"/>
      <c r="AQ1133" s="330"/>
    </row>
    <row r="1134" spans="1:43" s="574" customFormat="1" ht="56.25" x14ac:dyDescent="0.2">
      <c r="A1134" s="324"/>
      <c r="B1134" s="324"/>
      <c r="C1134" s="324"/>
      <c r="D1134" s="324"/>
      <c r="E1134" s="325"/>
      <c r="F1134" s="326"/>
      <c r="G1134" s="326"/>
      <c r="H1134" s="326"/>
      <c r="I1134" s="326"/>
      <c r="J1134" s="326"/>
      <c r="K1134" s="326"/>
      <c r="L1134" s="326"/>
      <c r="M1134" s="326"/>
      <c r="N1134" s="326"/>
      <c r="O1134" s="329"/>
      <c r="P1134" s="420"/>
      <c r="Q1134" s="420"/>
      <c r="R1134" s="420"/>
      <c r="S1134" s="420"/>
      <c r="T1134" s="420"/>
      <c r="U1134" s="420"/>
      <c r="V1134" s="420"/>
      <c r="W1134" s="420"/>
      <c r="X1134" s="420"/>
      <c r="Y1134" s="558"/>
      <c r="Z1134" s="420"/>
      <c r="AA1134" s="420"/>
      <c r="AB1134" s="420"/>
      <c r="AC1134" s="558"/>
      <c r="AD1134" s="420">
        <v>1</v>
      </c>
      <c r="AE1134" s="420">
        <v>158</v>
      </c>
      <c r="AF1134" s="420" t="s">
        <v>37</v>
      </c>
      <c r="AG1134" s="420" t="s">
        <v>38</v>
      </c>
      <c r="AH1134" s="549">
        <v>21</v>
      </c>
      <c r="AI1134" s="420"/>
      <c r="AJ1134" s="549"/>
      <c r="AK1134" s="549">
        <v>21</v>
      </c>
      <c r="AL1134" s="420"/>
      <c r="AM1134" s="420">
        <f>AP1134+1</f>
        <v>12</v>
      </c>
      <c r="AN1134" s="413" t="s">
        <v>94</v>
      </c>
      <c r="AO1134" s="573"/>
      <c r="AP1134" s="330">
        <v>11</v>
      </c>
      <c r="AQ1134" s="330">
        <v>10</v>
      </c>
    </row>
    <row r="1135" spans="1:43" s="574" customFormat="1" ht="21.75" customHeight="1" x14ac:dyDescent="0.2">
      <c r="A1135" s="324"/>
      <c r="B1135" s="324"/>
      <c r="C1135" s="324"/>
      <c r="D1135" s="324"/>
      <c r="E1135" s="325"/>
      <c r="F1135" s="326"/>
      <c r="G1135" s="326"/>
      <c r="H1135" s="326"/>
      <c r="I1135" s="326"/>
      <c r="J1135" s="326"/>
      <c r="K1135" s="326"/>
      <c r="L1135" s="326"/>
      <c r="M1135" s="326"/>
      <c r="N1135" s="326"/>
      <c r="O1135" s="329"/>
      <c r="P1135" s="420">
        <v>132</v>
      </c>
      <c r="Q1135" s="420" t="s">
        <v>32</v>
      </c>
      <c r="R1135" s="420">
        <v>51065</v>
      </c>
      <c r="S1135" s="420">
        <v>609</v>
      </c>
      <c r="T1135" s="420">
        <v>3459</v>
      </c>
      <c r="U1135" s="420" t="s">
        <v>146</v>
      </c>
      <c r="V1135" s="420">
        <v>7</v>
      </c>
      <c r="W1135" s="420">
        <v>0</v>
      </c>
      <c r="X1135" s="420">
        <v>1</v>
      </c>
      <c r="Y1135" s="558">
        <v>2801</v>
      </c>
      <c r="Z1135" s="420"/>
      <c r="AA1135" s="420"/>
      <c r="AB1135" s="420"/>
      <c r="AC1135" s="558"/>
      <c r="AD1135" s="420"/>
      <c r="AE1135" s="420"/>
      <c r="AF1135" s="420"/>
      <c r="AG1135" s="420"/>
      <c r="AH1135" s="549"/>
      <c r="AI1135" s="420"/>
      <c r="AJ1135" s="549"/>
      <c r="AK1135" s="597"/>
      <c r="AL1135" s="420"/>
      <c r="AM1135" s="420"/>
      <c r="AN1135" s="420"/>
      <c r="AO1135" s="573"/>
      <c r="AP1135" s="330"/>
      <c r="AQ1135" s="330"/>
    </row>
    <row r="1136" spans="1:43" s="574" customFormat="1" ht="21.75" customHeight="1" x14ac:dyDescent="0.2">
      <c r="A1136" s="324"/>
      <c r="B1136" s="324"/>
      <c r="C1136" s="324"/>
      <c r="D1136" s="324"/>
      <c r="E1136" s="325"/>
      <c r="F1136" s="326"/>
      <c r="G1136" s="326"/>
      <c r="H1136" s="326"/>
      <c r="I1136" s="326"/>
      <c r="J1136" s="326"/>
      <c r="K1136" s="326"/>
      <c r="L1136" s="326"/>
      <c r="M1136" s="326"/>
      <c r="N1136" s="326"/>
      <c r="O1136" s="329"/>
      <c r="P1136" s="420">
        <v>133</v>
      </c>
      <c r="Q1136" s="420" t="s">
        <v>32</v>
      </c>
      <c r="R1136" s="420">
        <v>51066</v>
      </c>
      <c r="S1136" s="420">
        <v>608</v>
      </c>
      <c r="T1136" s="420">
        <v>3460</v>
      </c>
      <c r="U1136" s="420" t="s">
        <v>146</v>
      </c>
      <c r="V1136" s="420">
        <v>2</v>
      </c>
      <c r="W1136" s="420">
        <v>0</v>
      </c>
      <c r="X1136" s="420">
        <v>43</v>
      </c>
      <c r="Y1136" s="558">
        <v>843</v>
      </c>
      <c r="Z1136" s="420"/>
      <c r="AA1136" s="420"/>
      <c r="AB1136" s="420"/>
      <c r="AC1136" s="558"/>
      <c r="AD1136" s="420"/>
      <c r="AE1136" s="420"/>
      <c r="AF1136" s="420"/>
      <c r="AG1136" s="420"/>
      <c r="AH1136" s="549"/>
      <c r="AI1136" s="420"/>
      <c r="AJ1136" s="549"/>
      <c r="AK1136" s="597"/>
      <c r="AL1136" s="420"/>
      <c r="AM1136" s="420"/>
      <c r="AN1136" s="420"/>
      <c r="AO1136" s="573"/>
      <c r="AP1136" s="330"/>
      <c r="AQ1136" s="330"/>
    </row>
    <row r="1137" spans="1:43" s="1" customFormat="1" ht="22.5" customHeight="1" x14ac:dyDescent="0.2">
      <c r="E1137" s="304"/>
      <c r="F1137" s="305"/>
      <c r="G1137" s="305"/>
      <c r="H1137" s="305"/>
      <c r="I1137" s="305"/>
      <c r="J1137" s="305"/>
      <c r="K1137" s="305"/>
      <c r="L1137" s="305"/>
      <c r="M1137" s="305"/>
      <c r="N1137" s="305"/>
      <c r="O1137" s="306"/>
      <c r="P1137" s="307" t="s">
        <v>460</v>
      </c>
      <c r="Q1137" s="308"/>
      <c r="R1137" s="308"/>
      <c r="S1137" s="308"/>
      <c r="T1137" s="308"/>
      <c r="U1137" s="308"/>
      <c r="V1137" s="992" t="str">
        <f>B1146</f>
        <v>นาย</v>
      </c>
      <c r="W1137" s="992"/>
      <c r="X1137" s="993" t="str">
        <f>C1146</f>
        <v xml:space="preserve">ดี  </v>
      </c>
      <c r="Y1137" s="993"/>
      <c r="Z1137" s="993" t="str">
        <f>D1146</f>
        <v>กล่อมพรมราช</v>
      </c>
      <c r="AA1137" s="993"/>
      <c r="AB1137" s="993"/>
      <c r="AC1137" s="994"/>
      <c r="AD1137" s="307" t="s">
        <v>461</v>
      </c>
      <c r="AE1137" s="728"/>
      <c r="AF1137" s="308"/>
      <c r="AG1137" s="748" t="str">
        <f>B1146</f>
        <v>นาย</v>
      </c>
      <c r="AH1137" s="740" t="str">
        <f>C1146</f>
        <v xml:space="preserve">ดี  </v>
      </c>
      <c r="AI1137" s="308"/>
      <c r="AJ1137" s="308" t="str">
        <f>D1146</f>
        <v>กล่อมพรมราช</v>
      </c>
      <c r="AK1137" s="308"/>
      <c r="AL1137" s="308"/>
      <c r="AM1137" s="308"/>
      <c r="AN1137" s="309"/>
      <c r="AO1137" s="753"/>
    </row>
    <row r="1138" spans="1:43" s="1" customFormat="1" ht="22.5" customHeight="1" x14ac:dyDescent="0.2">
      <c r="E1138" s="304"/>
      <c r="F1138" s="305"/>
      <c r="G1138" s="305"/>
      <c r="H1138" s="305"/>
      <c r="I1138" s="305"/>
      <c r="J1138" s="305"/>
      <c r="K1138" s="305"/>
      <c r="L1138" s="305"/>
      <c r="M1138" s="305"/>
      <c r="N1138" s="305"/>
      <c r="O1138" s="306"/>
      <c r="P1138" s="307" t="s">
        <v>462</v>
      </c>
      <c r="Q1138" s="308"/>
      <c r="R1138" s="308"/>
      <c r="S1138" s="1007">
        <f>E1146</f>
        <v>89</v>
      </c>
      <c r="T1138" s="1008"/>
      <c r="U1138" s="310" t="str">
        <f>F1146</f>
        <v>หมูที่</v>
      </c>
      <c r="V1138" s="1009">
        <f>G1146</f>
        <v>14</v>
      </c>
      <c r="W1138" s="1009"/>
      <c r="X1138" s="308"/>
      <c r="Y1138" s="311"/>
      <c r="Z1138" s="312" t="str">
        <f>H1146</f>
        <v>ถนน</v>
      </c>
      <c r="AA1138" s="313"/>
      <c r="AB1138" s="308"/>
      <c r="AC1138" s="309"/>
      <c r="AD1138" s="307" t="s">
        <v>462</v>
      </c>
      <c r="AE1138" s="728"/>
      <c r="AF1138" s="728"/>
      <c r="AG1138" s="314">
        <f>E1146</f>
        <v>89</v>
      </c>
      <c r="AH1138" s="308"/>
      <c r="AI1138" s="315" t="str">
        <f>F1146</f>
        <v>หมูที่</v>
      </c>
      <c r="AJ1138" s="727">
        <f>G1146</f>
        <v>14</v>
      </c>
      <c r="AK1138" s="308"/>
      <c r="AL1138" s="315" t="str">
        <f>H1146</f>
        <v>ถนน</v>
      </c>
      <c r="AM1138" s="308"/>
      <c r="AN1138" s="309"/>
      <c r="AO1138" s="753"/>
    </row>
    <row r="1139" spans="1:43" s="1" customFormat="1" ht="22.5" customHeight="1" x14ac:dyDescent="0.2">
      <c r="E1139" s="304"/>
      <c r="F1139" s="305"/>
      <c r="G1139" s="305"/>
      <c r="H1139" s="305"/>
      <c r="I1139" s="305"/>
      <c r="J1139" s="305"/>
      <c r="K1139" s="305"/>
      <c r="L1139" s="305"/>
      <c r="M1139" s="305"/>
      <c r="N1139" s="305"/>
      <c r="O1139" s="306"/>
      <c r="P1139" s="307" t="s">
        <v>463</v>
      </c>
      <c r="Q1139" s="308"/>
      <c r="R1139" s="308"/>
      <c r="S1139" s="308"/>
      <c r="T1139" s="308"/>
      <c r="U1139" s="1009" t="str">
        <f>I1146</f>
        <v>ตำบลตะขบ</v>
      </c>
      <c r="V1139" s="993"/>
      <c r="W1139" s="993"/>
      <c r="X1139" s="993"/>
      <c r="Y1139" s="312"/>
      <c r="Z1139" s="315" t="str">
        <f>J1146</f>
        <v>อำเภอปักธงชัย</v>
      </c>
      <c r="AA1139" s="313"/>
      <c r="AB1139" s="308"/>
      <c r="AC1139" s="308"/>
      <c r="AD1139" s="307" t="s">
        <v>463</v>
      </c>
      <c r="AE1139" s="728"/>
      <c r="AF1139" s="308"/>
      <c r="AG1139" s="308"/>
      <c r="AH1139" s="308"/>
      <c r="AI1139" s="315" t="str">
        <f>I1146</f>
        <v>ตำบลตะขบ</v>
      </c>
      <c r="AJ1139" s="308"/>
      <c r="AK1139" s="308"/>
      <c r="AL1139" s="315" t="str">
        <f>J1146</f>
        <v>อำเภอปักธงชัย</v>
      </c>
      <c r="AM1139" s="308"/>
      <c r="AN1139" s="309"/>
      <c r="AO1139" s="753"/>
    </row>
    <row r="1140" spans="1:43" s="1" customFormat="1" ht="22.5" customHeight="1" x14ac:dyDescent="0.2">
      <c r="E1140" s="304"/>
      <c r="F1140" s="305"/>
      <c r="G1140" s="305"/>
      <c r="H1140" s="305"/>
      <c r="I1140" s="305"/>
      <c r="J1140" s="305"/>
      <c r="K1140" s="305"/>
      <c r="L1140" s="305"/>
      <c r="M1140" s="305"/>
      <c r="N1140" s="305"/>
      <c r="O1140" s="306"/>
      <c r="P1140" s="316" t="str">
        <f>K1146</f>
        <v>จังหวัดนครราชสีมา</v>
      </c>
      <c r="Q1140" s="317"/>
      <c r="R1140" s="317"/>
      <c r="S1140" s="317"/>
      <c r="T1140" s="317"/>
      <c r="U1140" s="317" t="s">
        <v>464</v>
      </c>
      <c r="V1140" s="317"/>
      <c r="W1140" s="317"/>
      <c r="X1140" s="317"/>
      <c r="Y1140" s="318"/>
      <c r="Z1140" s="317"/>
      <c r="AA1140" s="319"/>
      <c r="AB1140" s="317"/>
      <c r="AC1140" s="317"/>
      <c r="AD1140" s="316" t="str">
        <f>K1146</f>
        <v>จังหวัดนครราชสีมา</v>
      </c>
      <c r="AE1140" s="744"/>
      <c r="AF1140" s="317"/>
      <c r="AG1140" s="317"/>
      <c r="AH1140" s="317"/>
      <c r="AI1140" s="317" t="s">
        <v>464</v>
      </c>
      <c r="AJ1140" s="317"/>
      <c r="AK1140" s="317"/>
      <c r="AL1140" s="317"/>
      <c r="AM1140" s="317"/>
      <c r="AN1140" s="320"/>
      <c r="AO1140" s="753"/>
    </row>
    <row r="1141" spans="1:43" s="323" customFormat="1" ht="22.5" customHeight="1" x14ac:dyDescent="0.2">
      <c r="A1141" s="753"/>
      <c r="B1141" s="753"/>
      <c r="C1141" s="753"/>
      <c r="D1141" s="753"/>
      <c r="E1141" s="9"/>
      <c r="F1141" s="321"/>
      <c r="G1141" s="321"/>
      <c r="H1141" s="321"/>
      <c r="I1141" s="321"/>
      <c r="J1141" s="321"/>
      <c r="K1141" s="321"/>
      <c r="L1141" s="321"/>
      <c r="M1141" s="321"/>
      <c r="N1141" s="321"/>
      <c r="O1141" s="306"/>
      <c r="P1141" s="1004" t="s">
        <v>5</v>
      </c>
      <c r="Q1141" s="1005"/>
      <c r="R1141" s="1005"/>
      <c r="S1141" s="1005"/>
      <c r="T1141" s="1005"/>
      <c r="U1141" s="1005"/>
      <c r="V1141" s="1005"/>
      <c r="W1141" s="1005"/>
      <c r="X1141" s="1005"/>
      <c r="Y1141" s="1005"/>
      <c r="Z1141" s="1005"/>
      <c r="AA1141" s="1005"/>
      <c r="AB1141" s="1005"/>
      <c r="AC1141" s="1006"/>
      <c r="AD1141" s="1004" t="s">
        <v>6</v>
      </c>
      <c r="AE1141" s="1005"/>
      <c r="AF1141" s="1005"/>
      <c r="AG1141" s="1005"/>
      <c r="AH1141" s="1005"/>
      <c r="AI1141" s="1005"/>
      <c r="AJ1141" s="1005"/>
      <c r="AK1141" s="1005"/>
      <c r="AL1141" s="1005"/>
      <c r="AM1141" s="1005"/>
      <c r="AN1141" s="1006"/>
      <c r="AO1141" s="429"/>
    </row>
    <row r="1142" spans="1:43" s="323" customFormat="1" ht="24.75" customHeight="1" x14ac:dyDescent="0.2">
      <c r="A1142" s="753"/>
      <c r="B1142" s="753"/>
      <c r="C1142" s="753"/>
      <c r="D1142" s="753"/>
      <c r="E1142" s="9"/>
      <c r="F1142" s="321"/>
      <c r="G1142" s="321"/>
      <c r="H1142" s="321"/>
      <c r="I1142" s="321"/>
      <c r="J1142" s="321"/>
      <c r="K1142" s="321"/>
      <c r="L1142" s="321"/>
      <c r="M1142" s="321"/>
      <c r="N1142" s="321"/>
      <c r="O1142" s="306"/>
      <c r="P1142" s="995" t="s">
        <v>7</v>
      </c>
      <c r="Q1142" s="995" t="s">
        <v>8</v>
      </c>
      <c r="R1142" s="995" t="s">
        <v>9</v>
      </c>
      <c r="S1142" s="1010" t="s">
        <v>10</v>
      </c>
      <c r="T1142" s="1011"/>
      <c r="U1142" s="995" t="s">
        <v>11</v>
      </c>
      <c r="V1142" s="1004" t="s">
        <v>12</v>
      </c>
      <c r="W1142" s="1005"/>
      <c r="X1142" s="1006"/>
      <c r="Y1142" s="1004" t="s">
        <v>13</v>
      </c>
      <c r="Z1142" s="1005"/>
      <c r="AA1142" s="1005"/>
      <c r="AB1142" s="1005"/>
      <c r="AC1142" s="1006"/>
      <c r="AD1142" s="995" t="s">
        <v>7</v>
      </c>
      <c r="AE1142" s="995" t="s">
        <v>14</v>
      </c>
      <c r="AF1142" s="995" t="s">
        <v>15</v>
      </c>
      <c r="AG1142" s="995" t="s">
        <v>16</v>
      </c>
      <c r="AH1142" s="1021" t="s">
        <v>17</v>
      </c>
      <c r="AI1142" s="1004" t="s">
        <v>18</v>
      </c>
      <c r="AJ1142" s="1005"/>
      <c r="AK1142" s="1005"/>
      <c r="AL1142" s="1006"/>
      <c r="AM1142" s="995" t="s">
        <v>19</v>
      </c>
      <c r="AN1142" s="995" t="s">
        <v>20</v>
      </c>
      <c r="AO1142" s="429"/>
      <c r="AP1142" s="1027" t="s">
        <v>19</v>
      </c>
      <c r="AQ1142" s="1027" t="s">
        <v>19</v>
      </c>
    </row>
    <row r="1143" spans="1:43" s="323" customFormat="1" ht="24.75" customHeight="1" x14ac:dyDescent="0.2">
      <c r="A1143" s="753"/>
      <c r="B1143" s="753"/>
      <c r="C1143" s="753"/>
      <c r="D1143" s="753"/>
      <c r="E1143" s="9"/>
      <c r="F1143" s="321"/>
      <c r="G1143" s="321"/>
      <c r="H1143" s="321"/>
      <c r="I1143" s="321"/>
      <c r="J1143" s="321"/>
      <c r="K1143" s="321"/>
      <c r="L1143" s="321"/>
      <c r="M1143" s="321"/>
      <c r="N1143" s="321"/>
      <c r="O1143" s="306"/>
      <c r="P1143" s="996"/>
      <c r="Q1143" s="996"/>
      <c r="R1143" s="996"/>
      <c r="S1143" s="995" t="s">
        <v>21</v>
      </c>
      <c r="T1143" s="995" t="s">
        <v>22</v>
      </c>
      <c r="U1143" s="996"/>
      <c r="V1143" s="1015" t="s">
        <v>23</v>
      </c>
      <c r="W1143" s="1015" t="s">
        <v>24</v>
      </c>
      <c r="X1143" s="1015" t="s">
        <v>25</v>
      </c>
      <c r="Y1143" s="1018" t="s">
        <v>26</v>
      </c>
      <c r="Z1143" s="995" t="s">
        <v>27</v>
      </c>
      <c r="AA1143" s="995" t="s">
        <v>28</v>
      </c>
      <c r="AB1143" s="995" t="s">
        <v>29</v>
      </c>
      <c r="AC1143" s="995" t="s">
        <v>30</v>
      </c>
      <c r="AD1143" s="996"/>
      <c r="AE1143" s="996"/>
      <c r="AF1143" s="996"/>
      <c r="AG1143" s="996"/>
      <c r="AH1143" s="1022"/>
      <c r="AI1143" s="995" t="s">
        <v>31</v>
      </c>
      <c r="AJ1143" s="998" t="s">
        <v>27</v>
      </c>
      <c r="AK1143" s="1001" t="s">
        <v>28</v>
      </c>
      <c r="AL1143" s="995" t="s">
        <v>29</v>
      </c>
      <c r="AM1143" s="996"/>
      <c r="AN1143" s="996"/>
      <c r="AO1143" s="429"/>
      <c r="AP1143" s="1028"/>
      <c r="AQ1143" s="1028"/>
    </row>
    <row r="1144" spans="1:43" s="323" customFormat="1" ht="48.75" customHeight="1" x14ac:dyDescent="0.2">
      <c r="A1144" s="753"/>
      <c r="B1144" s="753"/>
      <c r="C1144" s="753"/>
      <c r="D1144" s="753"/>
      <c r="E1144" s="9"/>
      <c r="F1144" s="321"/>
      <c r="G1144" s="321"/>
      <c r="H1144" s="321"/>
      <c r="I1144" s="321"/>
      <c r="J1144" s="321"/>
      <c r="K1144" s="321"/>
      <c r="L1144" s="321"/>
      <c r="M1144" s="321"/>
      <c r="N1144" s="321"/>
      <c r="O1144" s="306"/>
      <c r="P1144" s="996"/>
      <c r="Q1144" s="996"/>
      <c r="R1144" s="996"/>
      <c r="S1144" s="996"/>
      <c r="T1144" s="996"/>
      <c r="U1144" s="996"/>
      <c r="V1144" s="1016"/>
      <c r="W1144" s="1016"/>
      <c r="X1144" s="1016"/>
      <c r="Y1144" s="1019"/>
      <c r="Z1144" s="996"/>
      <c r="AA1144" s="996"/>
      <c r="AB1144" s="996"/>
      <c r="AC1144" s="996"/>
      <c r="AD1144" s="996"/>
      <c r="AE1144" s="996"/>
      <c r="AF1144" s="996"/>
      <c r="AG1144" s="996"/>
      <c r="AH1144" s="1022"/>
      <c r="AI1144" s="996"/>
      <c r="AJ1144" s="999"/>
      <c r="AK1144" s="1002"/>
      <c r="AL1144" s="996"/>
      <c r="AM1144" s="996"/>
      <c r="AN1144" s="996"/>
      <c r="AO1144" s="430"/>
      <c r="AP1144" s="1028"/>
      <c r="AQ1144" s="1028"/>
    </row>
    <row r="1145" spans="1:43" s="323" customFormat="1" ht="41.25" customHeight="1" x14ac:dyDescent="0.2">
      <c r="A1145" s="753" t="s">
        <v>465</v>
      </c>
      <c r="B1145" s="306" t="s">
        <v>466</v>
      </c>
      <c r="C1145" s="749" t="s">
        <v>467</v>
      </c>
      <c r="D1145" s="749" t="s">
        <v>468</v>
      </c>
      <c r="E1145" s="749" t="s">
        <v>469</v>
      </c>
      <c r="F1145" s="749"/>
      <c r="G1145" s="749" t="s">
        <v>470</v>
      </c>
      <c r="H1145" s="749" t="s">
        <v>471</v>
      </c>
      <c r="I1145" s="749" t="s">
        <v>472</v>
      </c>
      <c r="J1145" s="749" t="s">
        <v>473</v>
      </c>
      <c r="K1145" s="749" t="s">
        <v>474</v>
      </c>
      <c r="L1145" s="749" t="s">
        <v>475</v>
      </c>
      <c r="M1145" s="9" t="s">
        <v>476</v>
      </c>
      <c r="N1145" s="9" t="s">
        <v>477</v>
      </c>
      <c r="O1145" s="306" t="s">
        <v>478</v>
      </c>
      <c r="P1145" s="996"/>
      <c r="Q1145" s="996"/>
      <c r="R1145" s="996"/>
      <c r="S1145" s="996"/>
      <c r="T1145" s="996"/>
      <c r="U1145" s="996"/>
      <c r="V1145" s="1016"/>
      <c r="W1145" s="1016"/>
      <c r="X1145" s="1016"/>
      <c r="Y1145" s="1019"/>
      <c r="Z1145" s="996"/>
      <c r="AA1145" s="996"/>
      <c r="AB1145" s="996"/>
      <c r="AC1145" s="996"/>
      <c r="AD1145" s="996"/>
      <c r="AE1145" s="996"/>
      <c r="AF1145" s="996"/>
      <c r="AG1145" s="996"/>
      <c r="AH1145" s="1022"/>
      <c r="AI1145" s="996"/>
      <c r="AJ1145" s="999"/>
      <c r="AK1145" s="1002"/>
      <c r="AL1145" s="996"/>
      <c r="AM1145" s="996"/>
      <c r="AN1145" s="996"/>
      <c r="AO1145" s="430"/>
      <c r="AP1145" s="1029"/>
      <c r="AQ1145" s="1029"/>
    </row>
    <row r="1146" spans="1:43" s="337" customFormat="1" ht="25.5" customHeight="1" x14ac:dyDescent="0.2">
      <c r="A1146" s="324"/>
      <c r="B1146" s="324" t="s">
        <v>479</v>
      </c>
      <c r="C1146" s="324" t="s">
        <v>758</v>
      </c>
      <c r="D1146" s="324" t="s">
        <v>759</v>
      </c>
      <c r="E1146" s="325">
        <v>89</v>
      </c>
      <c r="F1146" s="305" t="s">
        <v>510</v>
      </c>
      <c r="G1146" s="583">
        <v>14</v>
      </c>
      <c r="H1146" s="305" t="s">
        <v>471</v>
      </c>
      <c r="I1146" s="305" t="s">
        <v>483</v>
      </c>
      <c r="J1146" s="305" t="s">
        <v>484</v>
      </c>
      <c r="K1146" s="305" t="s">
        <v>485</v>
      </c>
      <c r="L1146" s="305">
        <v>30150</v>
      </c>
      <c r="M1146" s="326"/>
      <c r="N1146" s="326">
        <v>3301400553824</v>
      </c>
      <c r="O1146" s="329"/>
      <c r="P1146" s="420">
        <v>134</v>
      </c>
      <c r="Q1146" s="420" t="s">
        <v>32</v>
      </c>
      <c r="R1146" s="420">
        <v>18461</v>
      </c>
      <c r="S1146" s="420">
        <v>472</v>
      </c>
      <c r="T1146" s="420">
        <v>2710</v>
      </c>
      <c r="U1146" s="420" t="s">
        <v>146</v>
      </c>
      <c r="V1146" s="420">
        <v>0</v>
      </c>
      <c r="W1146" s="420">
        <v>0</v>
      </c>
      <c r="X1146" s="420">
        <v>91</v>
      </c>
      <c r="Y1146" s="558">
        <v>73</v>
      </c>
      <c r="Z1146" s="420"/>
      <c r="AA1146" s="558">
        <v>18</v>
      </c>
      <c r="AB1146" s="420"/>
      <c r="AC1146" s="558"/>
      <c r="AD1146" s="420"/>
      <c r="AE1146" s="420"/>
      <c r="AF1146" s="420"/>
      <c r="AG1146" s="420"/>
      <c r="AH1146" s="549"/>
      <c r="AI1146" s="420"/>
      <c r="AJ1146" s="549"/>
      <c r="AK1146" s="597"/>
      <c r="AL1146" s="420"/>
      <c r="AM1146" s="420"/>
      <c r="AN1146" s="420"/>
      <c r="AO1146" s="442"/>
      <c r="AP1146" s="365"/>
      <c r="AQ1146" s="365"/>
    </row>
    <row r="1147" spans="1:43" s="337" customFormat="1" ht="56.25" x14ac:dyDescent="0.2">
      <c r="A1147" s="324"/>
      <c r="B1147" s="324"/>
      <c r="C1147" s="324"/>
      <c r="D1147" s="324"/>
      <c r="E1147" s="325"/>
      <c r="F1147" s="326"/>
      <c r="G1147" s="326"/>
      <c r="H1147" s="326"/>
      <c r="I1147" s="326"/>
      <c r="J1147" s="326"/>
      <c r="K1147" s="326"/>
      <c r="L1147" s="326"/>
      <c r="M1147" s="326"/>
      <c r="N1147" s="326"/>
      <c r="O1147" s="329"/>
      <c r="P1147" s="420"/>
      <c r="Q1147" s="420"/>
      <c r="R1147" s="420"/>
      <c r="S1147" s="420"/>
      <c r="T1147" s="420"/>
      <c r="U1147" s="420"/>
      <c r="V1147" s="420"/>
      <c r="W1147" s="420"/>
      <c r="X1147" s="420"/>
      <c r="Y1147" s="558"/>
      <c r="Z1147" s="420"/>
      <c r="AA1147" s="420"/>
      <c r="AB1147" s="420"/>
      <c r="AC1147" s="558"/>
      <c r="AD1147" s="420">
        <v>1</v>
      </c>
      <c r="AE1147" s="420">
        <v>89</v>
      </c>
      <c r="AF1147" s="413" t="s">
        <v>55</v>
      </c>
      <c r="AG1147" s="413" t="s">
        <v>56</v>
      </c>
      <c r="AH1147" s="549">
        <v>72</v>
      </c>
      <c r="AI1147" s="420"/>
      <c r="AJ1147" s="549"/>
      <c r="AK1147" s="549">
        <v>72</v>
      </c>
      <c r="AL1147" s="420"/>
      <c r="AM1147" s="420">
        <v>31</v>
      </c>
      <c r="AN1147" s="413" t="s">
        <v>53</v>
      </c>
      <c r="AO1147" s="442"/>
      <c r="AP1147" s="365">
        <v>31</v>
      </c>
      <c r="AQ1147" s="365">
        <v>30</v>
      </c>
    </row>
    <row r="1148" spans="1:43" s="337" customFormat="1" ht="25.5" customHeight="1" x14ac:dyDescent="0.2">
      <c r="A1148" s="324"/>
      <c r="B1148" s="324"/>
      <c r="C1148" s="324"/>
      <c r="D1148" s="324"/>
      <c r="E1148" s="325"/>
      <c r="F1148" s="326"/>
      <c r="G1148" s="326"/>
      <c r="H1148" s="326"/>
      <c r="I1148" s="326"/>
      <c r="J1148" s="326"/>
      <c r="K1148" s="326"/>
      <c r="L1148" s="326"/>
      <c r="M1148" s="326"/>
      <c r="N1148" s="326"/>
      <c r="O1148" s="329"/>
      <c r="P1148" s="420"/>
      <c r="Q1148" s="420"/>
      <c r="R1148" s="420"/>
      <c r="S1148" s="420"/>
      <c r="T1148" s="420"/>
      <c r="U1148" s="420"/>
      <c r="V1148" s="420"/>
      <c r="W1148" s="420"/>
      <c r="X1148" s="420"/>
      <c r="Y1148" s="558"/>
      <c r="Z1148" s="420"/>
      <c r="AA1148" s="420"/>
      <c r="AB1148" s="420"/>
      <c r="AC1148" s="558"/>
      <c r="AD1148" s="420"/>
      <c r="AE1148" s="420"/>
      <c r="AF1148" s="420"/>
      <c r="AG1148" s="420"/>
      <c r="AH1148" s="549"/>
      <c r="AI1148" s="420"/>
      <c r="AJ1148" s="549"/>
      <c r="AK1148" s="597"/>
      <c r="AL1148" s="420"/>
      <c r="AM1148" s="420"/>
      <c r="AN1148" s="420"/>
      <c r="AO1148" s="442"/>
      <c r="AP1148" s="365"/>
      <c r="AQ1148" s="365"/>
    </row>
    <row r="1149" spans="1:43" s="1" customFormat="1" ht="22.5" customHeight="1" x14ac:dyDescent="0.2">
      <c r="E1149" s="304"/>
      <c r="F1149" s="305"/>
      <c r="G1149" s="305"/>
      <c r="H1149" s="305"/>
      <c r="I1149" s="305"/>
      <c r="J1149" s="305"/>
      <c r="K1149" s="305"/>
      <c r="L1149" s="305"/>
      <c r="M1149" s="305"/>
      <c r="N1149" s="305"/>
      <c r="O1149" s="306"/>
      <c r="P1149" s="307" t="s">
        <v>460</v>
      </c>
      <c r="Q1149" s="308"/>
      <c r="R1149" s="308"/>
      <c r="S1149" s="308"/>
      <c r="T1149" s="308"/>
      <c r="U1149" s="308"/>
      <c r="V1149" s="992" t="str">
        <f>B1158</f>
        <v>นาง</v>
      </c>
      <c r="W1149" s="992"/>
      <c r="X1149" s="993" t="str">
        <f>C1158</f>
        <v>นิ่ม</v>
      </c>
      <c r="Y1149" s="993"/>
      <c r="Z1149" s="993" t="str">
        <f>D1158</f>
        <v>สกุลโชติ</v>
      </c>
      <c r="AA1149" s="993"/>
      <c r="AB1149" s="993"/>
      <c r="AC1149" s="994"/>
      <c r="AD1149" s="307" t="s">
        <v>461</v>
      </c>
      <c r="AE1149" s="728"/>
      <c r="AF1149" s="308"/>
      <c r="AG1149" s="748" t="str">
        <f>B1158</f>
        <v>นาง</v>
      </c>
      <c r="AH1149" s="740" t="str">
        <f>C1158</f>
        <v>นิ่ม</v>
      </c>
      <c r="AI1149" s="308"/>
      <c r="AJ1149" s="308" t="str">
        <f>D1158</f>
        <v>สกุลโชติ</v>
      </c>
      <c r="AK1149" s="308"/>
      <c r="AL1149" s="308"/>
      <c r="AM1149" s="308"/>
      <c r="AN1149" s="309"/>
      <c r="AO1149" s="753"/>
    </row>
    <row r="1150" spans="1:43" s="1" customFormat="1" ht="22.5" customHeight="1" x14ac:dyDescent="0.2">
      <c r="E1150" s="304"/>
      <c r="F1150" s="305"/>
      <c r="G1150" s="305"/>
      <c r="H1150" s="305"/>
      <c r="I1150" s="305"/>
      <c r="J1150" s="305"/>
      <c r="K1150" s="305"/>
      <c r="L1150" s="305"/>
      <c r="M1150" s="305"/>
      <c r="N1150" s="305"/>
      <c r="O1150" s="306"/>
      <c r="P1150" s="307" t="s">
        <v>462</v>
      </c>
      <c r="Q1150" s="308"/>
      <c r="R1150" s="308"/>
      <c r="S1150" s="1007" t="str">
        <f>E1158</f>
        <v>118</v>
      </c>
      <c r="T1150" s="1008"/>
      <c r="U1150" s="310" t="str">
        <f>F1158</f>
        <v>หมูที่</v>
      </c>
      <c r="V1150" s="1009">
        <f>G1158</f>
        <v>14</v>
      </c>
      <c r="W1150" s="1009"/>
      <c r="X1150" s="308"/>
      <c r="Y1150" s="311"/>
      <c r="Z1150" s="312" t="str">
        <f>H1158</f>
        <v>ถนน</v>
      </c>
      <c r="AA1150" s="313"/>
      <c r="AB1150" s="308"/>
      <c r="AC1150" s="309"/>
      <c r="AD1150" s="307" t="s">
        <v>462</v>
      </c>
      <c r="AE1150" s="728"/>
      <c r="AF1150" s="728"/>
      <c r="AG1150" s="314" t="str">
        <f>E1158</f>
        <v>118</v>
      </c>
      <c r="AH1150" s="308"/>
      <c r="AI1150" s="315" t="str">
        <f>F1158</f>
        <v>หมูที่</v>
      </c>
      <c r="AJ1150" s="727">
        <f>G1158</f>
        <v>14</v>
      </c>
      <c r="AK1150" s="308"/>
      <c r="AL1150" s="315" t="str">
        <f>H1158</f>
        <v>ถนน</v>
      </c>
      <c r="AM1150" s="308"/>
      <c r="AN1150" s="309"/>
      <c r="AO1150" s="753"/>
    </row>
    <row r="1151" spans="1:43" s="1" customFormat="1" ht="22.5" customHeight="1" x14ac:dyDescent="0.2">
      <c r="E1151" s="304"/>
      <c r="F1151" s="305"/>
      <c r="G1151" s="305"/>
      <c r="H1151" s="305"/>
      <c r="I1151" s="305"/>
      <c r="J1151" s="305"/>
      <c r="K1151" s="305"/>
      <c r="L1151" s="305"/>
      <c r="M1151" s="305"/>
      <c r="N1151" s="305"/>
      <c r="O1151" s="306"/>
      <c r="P1151" s="307" t="s">
        <v>463</v>
      </c>
      <c r="Q1151" s="308"/>
      <c r="R1151" s="308"/>
      <c r="S1151" s="308"/>
      <c r="T1151" s="308"/>
      <c r="U1151" s="1009" t="str">
        <f>I1158</f>
        <v>ตำบลตะขบ</v>
      </c>
      <c r="V1151" s="993"/>
      <c r="W1151" s="993"/>
      <c r="X1151" s="993"/>
      <c r="Y1151" s="312"/>
      <c r="Z1151" s="315" t="str">
        <f>J1158</f>
        <v>อำเภอปักธงชัย</v>
      </c>
      <c r="AA1151" s="313"/>
      <c r="AB1151" s="308"/>
      <c r="AC1151" s="308"/>
      <c r="AD1151" s="307" t="s">
        <v>463</v>
      </c>
      <c r="AE1151" s="728"/>
      <c r="AF1151" s="308"/>
      <c r="AG1151" s="308"/>
      <c r="AH1151" s="308"/>
      <c r="AI1151" s="315" t="str">
        <f>I1158</f>
        <v>ตำบลตะขบ</v>
      </c>
      <c r="AJ1151" s="308"/>
      <c r="AK1151" s="308"/>
      <c r="AL1151" s="315" t="str">
        <f>J1158</f>
        <v>อำเภอปักธงชัย</v>
      </c>
      <c r="AM1151" s="308"/>
      <c r="AN1151" s="309"/>
      <c r="AO1151" s="753"/>
    </row>
    <row r="1152" spans="1:43" s="1" customFormat="1" ht="22.5" customHeight="1" x14ac:dyDescent="0.2">
      <c r="E1152" s="304"/>
      <c r="F1152" s="305"/>
      <c r="G1152" s="305"/>
      <c r="H1152" s="305"/>
      <c r="I1152" s="305"/>
      <c r="J1152" s="305"/>
      <c r="K1152" s="305"/>
      <c r="L1152" s="305"/>
      <c r="M1152" s="305"/>
      <c r="N1152" s="305"/>
      <c r="O1152" s="306"/>
      <c r="P1152" s="316" t="str">
        <f>K1158</f>
        <v>จังหวัดนครราชสีมา</v>
      </c>
      <c r="Q1152" s="317"/>
      <c r="R1152" s="317"/>
      <c r="S1152" s="317"/>
      <c r="T1152" s="317"/>
      <c r="U1152" s="317" t="s">
        <v>464</v>
      </c>
      <c r="V1152" s="317"/>
      <c r="W1152" s="317"/>
      <c r="X1152" s="317"/>
      <c r="Y1152" s="318"/>
      <c r="Z1152" s="317"/>
      <c r="AA1152" s="319"/>
      <c r="AB1152" s="317"/>
      <c r="AC1152" s="317"/>
      <c r="AD1152" s="316" t="str">
        <f>K1158</f>
        <v>จังหวัดนครราชสีมา</v>
      </c>
      <c r="AE1152" s="744"/>
      <c r="AF1152" s="317"/>
      <c r="AG1152" s="317"/>
      <c r="AH1152" s="317"/>
      <c r="AI1152" s="317" t="s">
        <v>464</v>
      </c>
      <c r="AJ1152" s="317"/>
      <c r="AK1152" s="317"/>
      <c r="AL1152" s="317"/>
      <c r="AM1152" s="317"/>
      <c r="AN1152" s="320"/>
      <c r="AO1152" s="753"/>
    </row>
    <row r="1153" spans="1:43" s="323" customFormat="1" ht="22.5" customHeight="1" x14ac:dyDescent="0.2">
      <c r="A1153" s="753"/>
      <c r="B1153" s="753"/>
      <c r="C1153" s="753"/>
      <c r="D1153" s="753"/>
      <c r="E1153" s="9"/>
      <c r="F1153" s="321"/>
      <c r="G1153" s="321"/>
      <c r="H1153" s="321"/>
      <c r="I1153" s="321"/>
      <c r="J1153" s="321"/>
      <c r="K1153" s="321"/>
      <c r="L1153" s="321"/>
      <c r="M1153" s="321"/>
      <c r="N1153" s="321"/>
      <c r="O1153" s="306"/>
      <c r="P1153" s="1004" t="s">
        <v>5</v>
      </c>
      <c r="Q1153" s="1005"/>
      <c r="R1153" s="1005"/>
      <c r="S1153" s="1005"/>
      <c r="T1153" s="1005"/>
      <c r="U1153" s="1005"/>
      <c r="V1153" s="1005"/>
      <c r="W1153" s="1005"/>
      <c r="X1153" s="1005"/>
      <c r="Y1153" s="1005"/>
      <c r="Z1153" s="1005"/>
      <c r="AA1153" s="1005"/>
      <c r="AB1153" s="1005"/>
      <c r="AC1153" s="1006"/>
      <c r="AD1153" s="1004" t="s">
        <v>6</v>
      </c>
      <c r="AE1153" s="1005"/>
      <c r="AF1153" s="1005"/>
      <c r="AG1153" s="1005"/>
      <c r="AH1153" s="1005"/>
      <c r="AI1153" s="1005"/>
      <c r="AJ1153" s="1005"/>
      <c r="AK1153" s="1005"/>
      <c r="AL1153" s="1005"/>
      <c r="AM1153" s="1005"/>
      <c r="AN1153" s="1006"/>
      <c r="AO1153" s="429"/>
    </row>
    <row r="1154" spans="1:43" s="323" customFormat="1" ht="24.75" customHeight="1" x14ac:dyDescent="0.2">
      <c r="A1154" s="753"/>
      <c r="B1154" s="753"/>
      <c r="C1154" s="753"/>
      <c r="D1154" s="753"/>
      <c r="E1154" s="9"/>
      <c r="F1154" s="321"/>
      <c r="G1154" s="321"/>
      <c r="H1154" s="321"/>
      <c r="I1154" s="321"/>
      <c r="J1154" s="321"/>
      <c r="K1154" s="321"/>
      <c r="L1154" s="321"/>
      <c r="M1154" s="321"/>
      <c r="N1154" s="321"/>
      <c r="O1154" s="306"/>
      <c r="P1154" s="995" t="s">
        <v>7</v>
      </c>
      <c r="Q1154" s="995" t="s">
        <v>8</v>
      </c>
      <c r="R1154" s="995" t="s">
        <v>9</v>
      </c>
      <c r="S1154" s="1010" t="s">
        <v>10</v>
      </c>
      <c r="T1154" s="1011"/>
      <c r="U1154" s="995" t="s">
        <v>11</v>
      </c>
      <c r="V1154" s="1004" t="s">
        <v>12</v>
      </c>
      <c r="W1154" s="1005"/>
      <c r="X1154" s="1006"/>
      <c r="Y1154" s="1004" t="s">
        <v>13</v>
      </c>
      <c r="Z1154" s="1005"/>
      <c r="AA1154" s="1005"/>
      <c r="AB1154" s="1005"/>
      <c r="AC1154" s="1006"/>
      <c r="AD1154" s="995" t="s">
        <v>7</v>
      </c>
      <c r="AE1154" s="995" t="s">
        <v>14</v>
      </c>
      <c r="AF1154" s="995" t="s">
        <v>15</v>
      </c>
      <c r="AG1154" s="995" t="s">
        <v>16</v>
      </c>
      <c r="AH1154" s="1021" t="s">
        <v>17</v>
      </c>
      <c r="AI1154" s="1004" t="s">
        <v>18</v>
      </c>
      <c r="AJ1154" s="1005"/>
      <c r="AK1154" s="1005"/>
      <c r="AL1154" s="1006"/>
      <c r="AM1154" s="995" t="s">
        <v>19</v>
      </c>
      <c r="AN1154" s="995" t="s">
        <v>20</v>
      </c>
      <c r="AO1154" s="429"/>
      <c r="AP1154" s="1024" t="s">
        <v>19</v>
      </c>
      <c r="AQ1154" s="1024" t="s">
        <v>19</v>
      </c>
    </row>
    <row r="1155" spans="1:43" s="323" customFormat="1" ht="24.75" customHeight="1" x14ac:dyDescent="0.2">
      <c r="A1155" s="753"/>
      <c r="B1155" s="753"/>
      <c r="C1155" s="753"/>
      <c r="D1155" s="753"/>
      <c r="E1155" s="9"/>
      <c r="F1155" s="321"/>
      <c r="G1155" s="321"/>
      <c r="H1155" s="321"/>
      <c r="I1155" s="321"/>
      <c r="J1155" s="321"/>
      <c r="K1155" s="321"/>
      <c r="L1155" s="321"/>
      <c r="M1155" s="321"/>
      <c r="N1155" s="321"/>
      <c r="O1155" s="306"/>
      <c r="P1155" s="996"/>
      <c r="Q1155" s="996"/>
      <c r="R1155" s="996"/>
      <c r="S1155" s="995" t="s">
        <v>21</v>
      </c>
      <c r="T1155" s="995" t="s">
        <v>22</v>
      </c>
      <c r="U1155" s="996"/>
      <c r="V1155" s="1015" t="s">
        <v>23</v>
      </c>
      <c r="W1155" s="1015" t="s">
        <v>24</v>
      </c>
      <c r="X1155" s="1015" t="s">
        <v>25</v>
      </c>
      <c r="Y1155" s="1018" t="s">
        <v>26</v>
      </c>
      <c r="Z1155" s="995" t="s">
        <v>27</v>
      </c>
      <c r="AA1155" s="995" t="s">
        <v>28</v>
      </c>
      <c r="AB1155" s="995" t="s">
        <v>29</v>
      </c>
      <c r="AC1155" s="995" t="s">
        <v>30</v>
      </c>
      <c r="AD1155" s="996"/>
      <c r="AE1155" s="996"/>
      <c r="AF1155" s="996"/>
      <c r="AG1155" s="996"/>
      <c r="AH1155" s="1022"/>
      <c r="AI1155" s="995" t="s">
        <v>31</v>
      </c>
      <c r="AJ1155" s="998" t="s">
        <v>27</v>
      </c>
      <c r="AK1155" s="1001" t="s">
        <v>28</v>
      </c>
      <c r="AL1155" s="995" t="s">
        <v>29</v>
      </c>
      <c r="AM1155" s="996"/>
      <c r="AN1155" s="996"/>
      <c r="AO1155" s="429"/>
      <c r="AP1155" s="1025"/>
      <c r="AQ1155" s="1025"/>
    </row>
    <row r="1156" spans="1:43" s="323" customFormat="1" ht="48.75" customHeight="1" x14ac:dyDescent="0.2">
      <c r="A1156" s="753"/>
      <c r="B1156" s="753"/>
      <c r="C1156" s="753"/>
      <c r="D1156" s="753"/>
      <c r="E1156" s="9"/>
      <c r="F1156" s="321"/>
      <c r="G1156" s="321"/>
      <c r="H1156" s="321"/>
      <c r="I1156" s="321"/>
      <c r="J1156" s="321"/>
      <c r="K1156" s="321"/>
      <c r="L1156" s="321"/>
      <c r="M1156" s="321"/>
      <c r="N1156" s="321"/>
      <c r="O1156" s="306"/>
      <c r="P1156" s="996"/>
      <c r="Q1156" s="996"/>
      <c r="R1156" s="996"/>
      <c r="S1156" s="996"/>
      <c r="T1156" s="996"/>
      <c r="U1156" s="996"/>
      <c r="V1156" s="1016"/>
      <c r="W1156" s="1016"/>
      <c r="X1156" s="1016"/>
      <c r="Y1156" s="1019"/>
      <c r="Z1156" s="996"/>
      <c r="AA1156" s="996"/>
      <c r="AB1156" s="996"/>
      <c r="AC1156" s="996"/>
      <c r="AD1156" s="996"/>
      <c r="AE1156" s="996"/>
      <c r="AF1156" s="996"/>
      <c r="AG1156" s="996"/>
      <c r="AH1156" s="1022"/>
      <c r="AI1156" s="996"/>
      <c r="AJ1156" s="999"/>
      <c r="AK1156" s="1002"/>
      <c r="AL1156" s="996"/>
      <c r="AM1156" s="996"/>
      <c r="AN1156" s="996"/>
      <c r="AO1156" s="430"/>
      <c r="AP1156" s="1025"/>
      <c r="AQ1156" s="1025"/>
    </row>
    <row r="1157" spans="1:43" s="323" customFormat="1" ht="33.75" customHeight="1" x14ac:dyDescent="0.2">
      <c r="A1157" s="753" t="s">
        <v>465</v>
      </c>
      <c r="B1157" s="306" t="s">
        <v>466</v>
      </c>
      <c r="C1157" s="749" t="s">
        <v>467</v>
      </c>
      <c r="D1157" s="749" t="s">
        <v>468</v>
      </c>
      <c r="E1157" s="749" t="s">
        <v>469</v>
      </c>
      <c r="F1157" s="749"/>
      <c r="G1157" s="749" t="s">
        <v>470</v>
      </c>
      <c r="H1157" s="749" t="s">
        <v>471</v>
      </c>
      <c r="I1157" s="749" t="s">
        <v>472</v>
      </c>
      <c r="J1157" s="749" t="s">
        <v>473</v>
      </c>
      <c r="K1157" s="749" t="s">
        <v>474</v>
      </c>
      <c r="L1157" s="749" t="s">
        <v>475</v>
      </c>
      <c r="M1157" s="9" t="s">
        <v>476</v>
      </c>
      <c r="N1157" s="9" t="s">
        <v>477</v>
      </c>
      <c r="O1157" s="306" t="s">
        <v>478</v>
      </c>
      <c r="P1157" s="997"/>
      <c r="Q1157" s="997"/>
      <c r="R1157" s="997"/>
      <c r="S1157" s="997"/>
      <c r="T1157" s="997"/>
      <c r="U1157" s="997"/>
      <c r="V1157" s="1017"/>
      <c r="W1157" s="1017"/>
      <c r="X1157" s="1017"/>
      <c r="Y1157" s="1020"/>
      <c r="Z1157" s="997"/>
      <c r="AA1157" s="997"/>
      <c r="AB1157" s="997"/>
      <c r="AC1157" s="997"/>
      <c r="AD1157" s="997"/>
      <c r="AE1157" s="997"/>
      <c r="AF1157" s="997"/>
      <c r="AG1157" s="997"/>
      <c r="AH1157" s="1023"/>
      <c r="AI1157" s="997"/>
      <c r="AJ1157" s="1000"/>
      <c r="AK1157" s="1003"/>
      <c r="AL1157" s="997"/>
      <c r="AM1157" s="997"/>
      <c r="AN1157" s="997"/>
      <c r="AO1157" s="430"/>
      <c r="AP1157" s="1026"/>
      <c r="AQ1157" s="1026"/>
    </row>
    <row r="1158" spans="1:43" s="337" customFormat="1" ht="25.5" customHeight="1" x14ac:dyDescent="0.2">
      <c r="A1158" s="324"/>
      <c r="B1158" s="324" t="s">
        <v>487</v>
      </c>
      <c r="C1158" s="324" t="s">
        <v>760</v>
      </c>
      <c r="D1158" s="324" t="s">
        <v>761</v>
      </c>
      <c r="E1158" s="325" t="s">
        <v>762</v>
      </c>
      <c r="F1158" s="305" t="s">
        <v>510</v>
      </c>
      <c r="G1158" s="583">
        <v>14</v>
      </c>
      <c r="H1158" s="305" t="s">
        <v>471</v>
      </c>
      <c r="I1158" s="305" t="s">
        <v>483</v>
      </c>
      <c r="J1158" s="305" t="s">
        <v>484</v>
      </c>
      <c r="K1158" s="305" t="s">
        <v>485</v>
      </c>
      <c r="L1158" s="305">
        <v>30150</v>
      </c>
      <c r="M1158" s="326"/>
      <c r="N1158" s="326"/>
      <c r="O1158" s="329"/>
      <c r="P1158" s="420"/>
      <c r="Q1158" s="420"/>
      <c r="R1158" s="420"/>
      <c r="S1158" s="420"/>
      <c r="T1158" s="420"/>
      <c r="U1158" s="420"/>
      <c r="V1158" s="420"/>
      <c r="W1158" s="420"/>
      <c r="X1158" s="420"/>
      <c r="Y1158" s="558"/>
      <c r="Z1158" s="420"/>
      <c r="AA1158" s="420"/>
      <c r="AB1158" s="420"/>
      <c r="AC1158" s="558"/>
      <c r="AD1158" s="420"/>
      <c r="AE1158" s="420"/>
      <c r="AF1158" s="420"/>
      <c r="AG1158" s="420"/>
      <c r="AH1158" s="549"/>
      <c r="AI1158" s="420"/>
      <c r="AJ1158" s="549"/>
      <c r="AK1158" s="549"/>
      <c r="AL1158" s="420"/>
      <c r="AM1158" s="420"/>
      <c r="AN1158" s="420"/>
      <c r="AO1158" s="442"/>
      <c r="AP1158" s="365"/>
      <c r="AQ1158" s="365"/>
    </row>
    <row r="1159" spans="1:43" s="337" customFormat="1" ht="42" customHeight="1" x14ac:dyDescent="0.2">
      <c r="A1159" s="324"/>
      <c r="B1159" s="324"/>
      <c r="C1159" s="324"/>
      <c r="D1159" s="324"/>
      <c r="E1159" s="325"/>
      <c r="F1159" s="326"/>
      <c r="G1159" s="326"/>
      <c r="H1159" s="326"/>
      <c r="I1159" s="326"/>
      <c r="J1159" s="326"/>
      <c r="K1159" s="326"/>
      <c r="L1159" s="326"/>
      <c r="M1159" s="326"/>
      <c r="N1159" s="326"/>
      <c r="O1159" s="329"/>
      <c r="P1159" s="420"/>
      <c r="Q1159" s="420"/>
      <c r="R1159" s="420"/>
      <c r="S1159" s="420"/>
      <c r="T1159" s="420"/>
      <c r="U1159" s="420"/>
      <c r="V1159" s="420"/>
      <c r="W1159" s="420"/>
      <c r="X1159" s="420"/>
      <c r="Y1159" s="558"/>
      <c r="Z1159" s="420"/>
      <c r="AA1159" s="420"/>
      <c r="AB1159" s="420"/>
      <c r="AC1159" s="558"/>
      <c r="AD1159" s="420">
        <v>1</v>
      </c>
      <c r="AE1159" s="420">
        <v>118</v>
      </c>
      <c r="AF1159" s="420" t="s">
        <v>37</v>
      </c>
      <c r="AG1159" s="420" t="s">
        <v>38</v>
      </c>
      <c r="AH1159" s="549">
        <v>56</v>
      </c>
      <c r="AI1159" s="420"/>
      <c r="AJ1159" s="549"/>
      <c r="AK1159" s="549">
        <v>56</v>
      </c>
      <c r="AL1159" s="420"/>
      <c r="AM1159" s="420">
        <f>AP1159+1</f>
        <v>7</v>
      </c>
      <c r="AN1159" s="413" t="s">
        <v>84</v>
      </c>
      <c r="AO1159" s="442"/>
      <c r="AP1159" s="365">
        <v>6</v>
      </c>
      <c r="AQ1159" s="365">
        <v>5</v>
      </c>
    </row>
    <row r="1160" spans="1:43" s="337" customFormat="1" ht="25.5" customHeight="1" x14ac:dyDescent="0.2">
      <c r="A1160" s="324"/>
      <c r="B1160" s="324"/>
      <c r="C1160" s="324"/>
      <c r="D1160" s="324"/>
      <c r="E1160" s="325"/>
      <c r="F1160" s="326"/>
      <c r="G1160" s="326"/>
      <c r="H1160" s="326"/>
      <c r="I1160" s="326"/>
      <c r="J1160" s="326"/>
      <c r="K1160" s="326"/>
      <c r="L1160" s="326"/>
      <c r="M1160" s="326"/>
      <c r="N1160" s="326"/>
      <c r="O1160" s="329"/>
      <c r="P1160" s="420">
        <v>135</v>
      </c>
      <c r="Q1160" s="420" t="s">
        <v>32</v>
      </c>
      <c r="R1160" s="420">
        <v>32249</v>
      </c>
      <c r="S1160" s="420">
        <v>332</v>
      </c>
      <c r="T1160" s="420">
        <v>2616</v>
      </c>
      <c r="U1160" s="420" t="s">
        <v>146</v>
      </c>
      <c r="V1160" s="420">
        <v>8</v>
      </c>
      <c r="W1160" s="420">
        <v>2</v>
      </c>
      <c r="X1160" s="420">
        <v>51</v>
      </c>
      <c r="Y1160" s="558">
        <v>3271</v>
      </c>
      <c r="Z1160" s="420"/>
      <c r="AA1160" s="420"/>
      <c r="AB1160" s="420"/>
      <c r="AC1160" s="558"/>
      <c r="AD1160" s="420"/>
      <c r="AE1160" s="420"/>
      <c r="AF1160" s="420"/>
      <c r="AG1160" s="420"/>
      <c r="AH1160" s="549"/>
      <c r="AI1160" s="420"/>
      <c r="AJ1160" s="549"/>
      <c r="AK1160" s="549"/>
      <c r="AL1160" s="420"/>
      <c r="AM1160" s="420"/>
      <c r="AN1160" s="420"/>
      <c r="AO1160" s="442"/>
      <c r="AP1160" s="365"/>
      <c r="AQ1160" s="365"/>
    </row>
    <row r="1161" spans="1:43" s="337" customFormat="1" ht="25.5" customHeight="1" x14ac:dyDescent="0.2">
      <c r="A1161" s="324"/>
      <c r="B1161" s="324"/>
      <c r="C1161" s="324"/>
      <c r="D1161" s="324"/>
      <c r="E1161" s="325"/>
      <c r="F1161" s="326"/>
      <c r="G1161" s="326"/>
      <c r="H1161" s="326"/>
      <c r="I1161" s="326"/>
      <c r="J1161" s="326"/>
      <c r="K1161" s="326"/>
      <c r="L1161" s="326"/>
      <c r="M1161" s="326"/>
      <c r="N1161" s="326"/>
      <c r="O1161" s="329"/>
      <c r="P1161" s="420"/>
      <c r="Q1161" s="420"/>
      <c r="R1161" s="420"/>
      <c r="S1161" s="420"/>
      <c r="T1161" s="420"/>
      <c r="U1161" s="420"/>
      <c r="V1161" s="420"/>
      <c r="W1161" s="420"/>
      <c r="X1161" s="420"/>
      <c r="Y1161" s="558"/>
      <c r="Z1161" s="420"/>
      <c r="AA1161" s="420"/>
      <c r="AB1161" s="420"/>
      <c r="AC1161" s="558"/>
      <c r="AD1161" s="420"/>
      <c r="AE1161" s="420"/>
      <c r="AF1161" s="420"/>
      <c r="AG1161" s="420"/>
      <c r="AH1161" s="549"/>
      <c r="AI1161" s="420"/>
      <c r="AJ1161" s="549"/>
      <c r="AK1161" s="549"/>
      <c r="AL1161" s="420"/>
      <c r="AM1161" s="420"/>
      <c r="AN1161" s="420"/>
      <c r="AO1161" s="442"/>
      <c r="AP1161" s="365"/>
      <c r="AQ1161" s="365"/>
    </row>
    <row r="1162" spans="1:43" s="1" customFormat="1" ht="22.5" customHeight="1" x14ac:dyDescent="0.2">
      <c r="E1162" s="304"/>
      <c r="F1162" s="305"/>
      <c r="G1162" s="305"/>
      <c r="H1162" s="305"/>
      <c r="I1162" s="305"/>
      <c r="J1162" s="305"/>
      <c r="K1162" s="305"/>
      <c r="L1162" s="305"/>
      <c r="M1162" s="305"/>
      <c r="N1162" s="305"/>
      <c r="O1162" s="306"/>
      <c r="P1162" s="307" t="s">
        <v>460</v>
      </c>
      <c r="Q1162" s="308"/>
      <c r="R1162" s="308"/>
      <c r="S1162" s="308"/>
      <c r="T1162" s="308"/>
      <c r="U1162" s="308"/>
      <c r="V1162" s="992" t="str">
        <f>B1171</f>
        <v>นาย</v>
      </c>
      <c r="W1162" s="992"/>
      <c r="X1162" s="993" t="str">
        <f>C1171</f>
        <v>วิทยา</v>
      </c>
      <c r="Y1162" s="993"/>
      <c r="Z1162" s="993" t="str">
        <f>D1171</f>
        <v>มงคลชัย</v>
      </c>
      <c r="AA1162" s="993"/>
      <c r="AB1162" s="993"/>
      <c r="AC1162" s="994"/>
      <c r="AD1162" s="307" t="s">
        <v>461</v>
      </c>
      <c r="AE1162" s="728"/>
      <c r="AF1162" s="308"/>
      <c r="AG1162" s="748" t="str">
        <f>B1171</f>
        <v>นาย</v>
      </c>
      <c r="AH1162" s="740" t="str">
        <f>C1171</f>
        <v>วิทยา</v>
      </c>
      <c r="AI1162" s="308"/>
      <c r="AJ1162" s="308" t="str">
        <f>D1171</f>
        <v>มงคลชัย</v>
      </c>
      <c r="AK1162" s="308"/>
      <c r="AL1162" s="308"/>
      <c r="AM1162" s="308"/>
      <c r="AN1162" s="309"/>
      <c r="AO1162" s="753"/>
    </row>
    <row r="1163" spans="1:43" s="1" customFormat="1" ht="22.5" customHeight="1" x14ac:dyDescent="0.2">
      <c r="E1163" s="304"/>
      <c r="F1163" s="305"/>
      <c r="G1163" s="305"/>
      <c r="H1163" s="305"/>
      <c r="I1163" s="305"/>
      <c r="J1163" s="305"/>
      <c r="K1163" s="305"/>
      <c r="L1163" s="305"/>
      <c r="M1163" s="305"/>
      <c r="N1163" s="305"/>
      <c r="O1163" s="306"/>
      <c r="P1163" s="307" t="s">
        <v>462</v>
      </c>
      <c r="Q1163" s="308"/>
      <c r="R1163" s="308"/>
      <c r="S1163" s="1007" t="str">
        <f>E1171</f>
        <v>100</v>
      </c>
      <c r="T1163" s="1008"/>
      <c r="U1163" s="310" t="str">
        <f>F1171</f>
        <v>หมูที่</v>
      </c>
      <c r="V1163" s="1009">
        <f>G1171</f>
        <v>14</v>
      </c>
      <c r="W1163" s="1009"/>
      <c r="X1163" s="308"/>
      <c r="Y1163" s="311"/>
      <c r="Z1163" s="312" t="str">
        <f>H1171</f>
        <v>ถนน</v>
      </c>
      <c r="AA1163" s="313"/>
      <c r="AB1163" s="308"/>
      <c r="AC1163" s="309"/>
      <c r="AD1163" s="307" t="s">
        <v>462</v>
      </c>
      <c r="AE1163" s="728"/>
      <c r="AF1163" s="728"/>
      <c r="AG1163" s="314" t="str">
        <f>E1171</f>
        <v>100</v>
      </c>
      <c r="AH1163" s="308"/>
      <c r="AI1163" s="315" t="str">
        <f>F1171</f>
        <v>หมูที่</v>
      </c>
      <c r="AJ1163" s="727">
        <f>G1171</f>
        <v>14</v>
      </c>
      <c r="AK1163" s="308"/>
      <c r="AL1163" s="315" t="str">
        <f>H1171</f>
        <v>ถนน</v>
      </c>
      <c r="AM1163" s="308"/>
      <c r="AN1163" s="309"/>
      <c r="AO1163" s="753"/>
    </row>
    <row r="1164" spans="1:43" s="1" customFormat="1" ht="22.5" customHeight="1" x14ac:dyDescent="0.2">
      <c r="E1164" s="304"/>
      <c r="F1164" s="305"/>
      <c r="G1164" s="305"/>
      <c r="H1164" s="305"/>
      <c r="I1164" s="305"/>
      <c r="J1164" s="305"/>
      <c r="K1164" s="305"/>
      <c r="L1164" s="305"/>
      <c r="M1164" s="305"/>
      <c r="N1164" s="305"/>
      <c r="O1164" s="306"/>
      <c r="P1164" s="307" t="s">
        <v>463</v>
      </c>
      <c r="Q1164" s="308"/>
      <c r="R1164" s="308"/>
      <c r="S1164" s="308"/>
      <c r="T1164" s="308"/>
      <c r="U1164" s="1009" t="str">
        <f>I1171</f>
        <v>ตำบลตะขบ</v>
      </c>
      <c r="V1164" s="993"/>
      <c r="W1164" s="993"/>
      <c r="X1164" s="993"/>
      <c r="Y1164" s="312"/>
      <c r="Z1164" s="315" t="str">
        <f>J1171</f>
        <v>อำเภอปักธงชัย</v>
      </c>
      <c r="AA1164" s="313"/>
      <c r="AB1164" s="308"/>
      <c r="AC1164" s="308"/>
      <c r="AD1164" s="307" t="s">
        <v>463</v>
      </c>
      <c r="AE1164" s="728"/>
      <c r="AF1164" s="308"/>
      <c r="AG1164" s="308"/>
      <c r="AH1164" s="308"/>
      <c r="AI1164" s="315" t="str">
        <f>I1171</f>
        <v>ตำบลตะขบ</v>
      </c>
      <c r="AJ1164" s="308"/>
      <c r="AK1164" s="308"/>
      <c r="AL1164" s="315" t="str">
        <f>J1171</f>
        <v>อำเภอปักธงชัย</v>
      </c>
      <c r="AM1164" s="308"/>
      <c r="AN1164" s="309"/>
      <c r="AO1164" s="753"/>
    </row>
    <row r="1165" spans="1:43" s="1" customFormat="1" ht="22.5" customHeight="1" x14ac:dyDescent="0.2">
      <c r="E1165" s="304"/>
      <c r="F1165" s="305"/>
      <c r="G1165" s="305"/>
      <c r="H1165" s="305"/>
      <c r="I1165" s="305"/>
      <c r="J1165" s="305"/>
      <c r="K1165" s="305"/>
      <c r="L1165" s="305"/>
      <c r="M1165" s="305"/>
      <c r="N1165" s="305"/>
      <c r="O1165" s="306"/>
      <c r="P1165" s="316" t="str">
        <f>K1171</f>
        <v>จังหวัดนครราชสีมา</v>
      </c>
      <c r="Q1165" s="317"/>
      <c r="R1165" s="317"/>
      <c r="S1165" s="317"/>
      <c r="T1165" s="317"/>
      <c r="U1165" s="317" t="s">
        <v>464</v>
      </c>
      <c r="V1165" s="317"/>
      <c r="W1165" s="317"/>
      <c r="X1165" s="317"/>
      <c r="Y1165" s="318"/>
      <c r="Z1165" s="317"/>
      <c r="AA1165" s="319"/>
      <c r="AB1165" s="317"/>
      <c r="AC1165" s="317"/>
      <c r="AD1165" s="316" t="str">
        <f>K1171</f>
        <v>จังหวัดนครราชสีมา</v>
      </c>
      <c r="AE1165" s="744"/>
      <c r="AF1165" s="317"/>
      <c r="AG1165" s="317"/>
      <c r="AH1165" s="317"/>
      <c r="AI1165" s="317" t="s">
        <v>464</v>
      </c>
      <c r="AJ1165" s="317"/>
      <c r="AK1165" s="317"/>
      <c r="AL1165" s="317"/>
      <c r="AM1165" s="317"/>
      <c r="AN1165" s="320"/>
      <c r="AO1165" s="753"/>
    </row>
    <row r="1166" spans="1:43" s="323" customFormat="1" ht="22.5" customHeight="1" x14ac:dyDescent="0.2">
      <c r="A1166" s="753"/>
      <c r="B1166" s="753"/>
      <c r="C1166" s="753"/>
      <c r="D1166" s="753"/>
      <c r="E1166" s="9"/>
      <c r="F1166" s="321"/>
      <c r="G1166" s="321"/>
      <c r="H1166" s="321"/>
      <c r="I1166" s="321"/>
      <c r="J1166" s="321"/>
      <c r="K1166" s="321"/>
      <c r="L1166" s="321"/>
      <c r="M1166" s="321"/>
      <c r="N1166" s="321"/>
      <c r="O1166" s="306"/>
      <c r="P1166" s="1004" t="s">
        <v>5</v>
      </c>
      <c r="Q1166" s="1005"/>
      <c r="R1166" s="1005"/>
      <c r="S1166" s="1005"/>
      <c r="T1166" s="1005"/>
      <c r="U1166" s="1005"/>
      <c r="V1166" s="1005"/>
      <c r="W1166" s="1005"/>
      <c r="X1166" s="1005"/>
      <c r="Y1166" s="1005"/>
      <c r="Z1166" s="1005"/>
      <c r="AA1166" s="1005"/>
      <c r="AB1166" s="1005"/>
      <c r="AC1166" s="1006"/>
      <c r="AD1166" s="1004" t="s">
        <v>6</v>
      </c>
      <c r="AE1166" s="1005"/>
      <c r="AF1166" s="1005"/>
      <c r="AG1166" s="1005"/>
      <c r="AH1166" s="1005"/>
      <c r="AI1166" s="1005"/>
      <c r="AJ1166" s="1005"/>
      <c r="AK1166" s="1005"/>
      <c r="AL1166" s="1005"/>
      <c r="AM1166" s="1005"/>
      <c r="AN1166" s="1006"/>
      <c r="AO1166" s="429"/>
    </row>
    <row r="1167" spans="1:43" s="323" customFormat="1" ht="24.75" customHeight="1" x14ac:dyDescent="0.2">
      <c r="A1167" s="753"/>
      <c r="B1167" s="753"/>
      <c r="C1167" s="753"/>
      <c r="D1167" s="753"/>
      <c r="E1167" s="9"/>
      <c r="F1167" s="321"/>
      <c r="G1167" s="321"/>
      <c r="H1167" s="321"/>
      <c r="I1167" s="321"/>
      <c r="J1167" s="321"/>
      <c r="K1167" s="321"/>
      <c r="L1167" s="321"/>
      <c r="M1167" s="321"/>
      <c r="N1167" s="321"/>
      <c r="O1167" s="306"/>
      <c r="P1167" s="995" t="s">
        <v>7</v>
      </c>
      <c r="Q1167" s="995" t="s">
        <v>8</v>
      </c>
      <c r="R1167" s="995" t="s">
        <v>9</v>
      </c>
      <c r="S1167" s="1010" t="s">
        <v>10</v>
      </c>
      <c r="T1167" s="1011"/>
      <c r="U1167" s="995" t="s">
        <v>11</v>
      </c>
      <c r="V1167" s="1004" t="s">
        <v>12</v>
      </c>
      <c r="W1167" s="1005"/>
      <c r="X1167" s="1006"/>
      <c r="Y1167" s="1004" t="s">
        <v>13</v>
      </c>
      <c r="Z1167" s="1005"/>
      <c r="AA1167" s="1005"/>
      <c r="AB1167" s="1005"/>
      <c r="AC1167" s="1006"/>
      <c r="AD1167" s="995" t="s">
        <v>7</v>
      </c>
      <c r="AE1167" s="995" t="s">
        <v>14</v>
      </c>
      <c r="AF1167" s="995" t="s">
        <v>15</v>
      </c>
      <c r="AG1167" s="995" t="s">
        <v>16</v>
      </c>
      <c r="AH1167" s="1021" t="s">
        <v>17</v>
      </c>
      <c r="AI1167" s="1004" t="s">
        <v>18</v>
      </c>
      <c r="AJ1167" s="1005"/>
      <c r="AK1167" s="1005"/>
      <c r="AL1167" s="1006"/>
      <c r="AM1167" s="995" t="s">
        <v>19</v>
      </c>
      <c r="AN1167" s="995" t="s">
        <v>20</v>
      </c>
      <c r="AO1167" s="429"/>
      <c r="AP1167" s="1024" t="s">
        <v>19</v>
      </c>
      <c r="AQ1167" s="1024" t="s">
        <v>19</v>
      </c>
    </row>
    <row r="1168" spans="1:43" s="323" customFormat="1" ht="24.75" customHeight="1" x14ac:dyDescent="0.2">
      <c r="A1168" s="753"/>
      <c r="B1168" s="753"/>
      <c r="C1168" s="753"/>
      <c r="D1168" s="753"/>
      <c r="E1168" s="9"/>
      <c r="F1168" s="321"/>
      <c r="G1168" s="321"/>
      <c r="H1168" s="321"/>
      <c r="I1168" s="321"/>
      <c r="J1168" s="321"/>
      <c r="K1168" s="321"/>
      <c r="L1168" s="321"/>
      <c r="M1168" s="321"/>
      <c r="N1168" s="321"/>
      <c r="O1168" s="306"/>
      <c r="P1168" s="996"/>
      <c r="Q1168" s="996"/>
      <c r="R1168" s="996"/>
      <c r="S1168" s="995" t="s">
        <v>21</v>
      </c>
      <c r="T1168" s="995" t="s">
        <v>22</v>
      </c>
      <c r="U1168" s="996"/>
      <c r="V1168" s="1015" t="s">
        <v>23</v>
      </c>
      <c r="W1168" s="1015" t="s">
        <v>24</v>
      </c>
      <c r="X1168" s="1015" t="s">
        <v>25</v>
      </c>
      <c r="Y1168" s="1018" t="s">
        <v>26</v>
      </c>
      <c r="Z1168" s="995" t="s">
        <v>27</v>
      </c>
      <c r="AA1168" s="995" t="s">
        <v>28</v>
      </c>
      <c r="AB1168" s="995" t="s">
        <v>29</v>
      </c>
      <c r="AC1168" s="995" t="s">
        <v>30</v>
      </c>
      <c r="AD1168" s="996"/>
      <c r="AE1168" s="996"/>
      <c r="AF1168" s="996"/>
      <c r="AG1168" s="996"/>
      <c r="AH1168" s="1022"/>
      <c r="AI1168" s="995" t="s">
        <v>31</v>
      </c>
      <c r="AJ1168" s="998" t="s">
        <v>27</v>
      </c>
      <c r="AK1168" s="1001" t="s">
        <v>28</v>
      </c>
      <c r="AL1168" s="995" t="s">
        <v>29</v>
      </c>
      <c r="AM1168" s="996"/>
      <c r="AN1168" s="996"/>
      <c r="AO1168" s="429"/>
      <c r="AP1168" s="1025"/>
      <c r="AQ1168" s="1025"/>
    </row>
    <row r="1169" spans="1:43" s="323" customFormat="1" ht="48.75" customHeight="1" x14ac:dyDescent="0.2">
      <c r="A1169" s="753"/>
      <c r="B1169" s="753"/>
      <c r="C1169" s="753"/>
      <c r="D1169" s="753"/>
      <c r="E1169" s="9"/>
      <c r="F1169" s="321"/>
      <c r="G1169" s="321"/>
      <c r="H1169" s="321"/>
      <c r="I1169" s="321"/>
      <c r="J1169" s="321"/>
      <c r="K1169" s="321"/>
      <c r="L1169" s="321"/>
      <c r="M1169" s="321"/>
      <c r="N1169" s="321"/>
      <c r="O1169" s="306"/>
      <c r="P1169" s="996"/>
      <c r="Q1169" s="996"/>
      <c r="R1169" s="996"/>
      <c r="S1169" s="996"/>
      <c r="T1169" s="996"/>
      <c r="U1169" s="996"/>
      <c r="V1169" s="1016"/>
      <c r="W1169" s="1016"/>
      <c r="X1169" s="1016"/>
      <c r="Y1169" s="1019"/>
      <c r="Z1169" s="996"/>
      <c r="AA1169" s="996"/>
      <c r="AB1169" s="996"/>
      <c r="AC1169" s="996"/>
      <c r="AD1169" s="996"/>
      <c r="AE1169" s="996"/>
      <c r="AF1169" s="996"/>
      <c r="AG1169" s="996"/>
      <c r="AH1169" s="1022"/>
      <c r="AI1169" s="996"/>
      <c r="AJ1169" s="999"/>
      <c r="AK1169" s="1002"/>
      <c r="AL1169" s="996"/>
      <c r="AM1169" s="996"/>
      <c r="AN1169" s="996"/>
      <c r="AO1169" s="430"/>
      <c r="AP1169" s="1025"/>
      <c r="AQ1169" s="1025"/>
    </row>
    <row r="1170" spans="1:43" s="323" customFormat="1" ht="33.75" customHeight="1" x14ac:dyDescent="0.2">
      <c r="A1170" s="753" t="s">
        <v>465</v>
      </c>
      <c r="B1170" s="306" t="s">
        <v>466</v>
      </c>
      <c r="C1170" s="749" t="s">
        <v>467</v>
      </c>
      <c r="D1170" s="749" t="s">
        <v>468</v>
      </c>
      <c r="E1170" s="749" t="s">
        <v>469</v>
      </c>
      <c r="F1170" s="749"/>
      <c r="G1170" s="749" t="s">
        <v>470</v>
      </c>
      <c r="H1170" s="749" t="s">
        <v>471</v>
      </c>
      <c r="I1170" s="749" t="s">
        <v>472</v>
      </c>
      <c r="J1170" s="749" t="s">
        <v>473</v>
      </c>
      <c r="K1170" s="749" t="s">
        <v>474</v>
      </c>
      <c r="L1170" s="749" t="s">
        <v>475</v>
      </c>
      <c r="M1170" s="9" t="s">
        <v>476</v>
      </c>
      <c r="N1170" s="9" t="s">
        <v>477</v>
      </c>
      <c r="O1170" s="306" t="s">
        <v>478</v>
      </c>
      <c r="P1170" s="997"/>
      <c r="Q1170" s="997"/>
      <c r="R1170" s="997"/>
      <c r="S1170" s="997"/>
      <c r="T1170" s="997"/>
      <c r="U1170" s="997"/>
      <c r="V1170" s="1017"/>
      <c r="W1170" s="1017"/>
      <c r="X1170" s="1017"/>
      <c r="Y1170" s="1020"/>
      <c r="Z1170" s="997"/>
      <c r="AA1170" s="997"/>
      <c r="AB1170" s="997"/>
      <c r="AC1170" s="997"/>
      <c r="AD1170" s="997"/>
      <c r="AE1170" s="997"/>
      <c r="AF1170" s="997"/>
      <c r="AG1170" s="997"/>
      <c r="AH1170" s="1023"/>
      <c r="AI1170" s="997"/>
      <c r="AJ1170" s="1000"/>
      <c r="AK1170" s="1003"/>
      <c r="AL1170" s="997"/>
      <c r="AM1170" s="997"/>
      <c r="AN1170" s="997"/>
      <c r="AO1170" s="430"/>
      <c r="AP1170" s="1026"/>
      <c r="AQ1170" s="1026"/>
    </row>
    <row r="1171" spans="1:43" s="337" customFormat="1" ht="25.5" customHeight="1" x14ac:dyDescent="0.2">
      <c r="A1171" s="324"/>
      <c r="B1171" s="324" t="s">
        <v>479</v>
      </c>
      <c r="C1171" s="324" t="s">
        <v>763</v>
      </c>
      <c r="D1171" s="324" t="s">
        <v>764</v>
      </c>
      <c r="E1171" s="325" t="s">
        <v>765</v>
      </c>
      <c r="F1171" s="305" t="s">
        <v>510</v>
      </c>
      <c r="G1171" s="583">
        <v>14</v>
      </c>
      <c r="H1171" s="305" t="s">
        <v>471</v>
      </c>
      <c r="I1171" s="305" t="s">
        <v>483</v>
      </c>
      <c r="J1171" s="305" t="s">
        <v>484</v>
      </c>
      <c r="K1171" s="305" t="s">
        <v>485</v>
      </c>
      <c r="L1171" s="305">
        <v>30150</v>
      </c>
      <c r="M1171" s="326"/>
      <c r="N1171" s="326"/>
      <c r="O1171" s="329"/>
      <c r="P1171" s="420">
        <v>136</v>
      </c>
      <c r="Q1171" s="420" t="s">
        <v>32</v>
      </c>
      <c r="R1171" s="420">
        <v>51064</v>
      </c>
      <c r="S1171" s="420">
        <v>610</v>
      </c>
      <c r="T1171" s="420">
        <v>3458</v>
      </c>
      <c r="U1171" s="420" t="s">
        <v>146</v>
      </c>
      <c r="V1171" s="420">
        <v>1</v>
      </c>
      <c r="W1171" s="420">
        <v>0</v>
      </c>
      <c r="X1171" s="420">
        <v>88</v>
      </c>
      <c r="Y1171" s="558">
        <v>479</v>
      </c>
      <c r="Z1171" s="420"/>
      <c r="AA1171" s="558">
        <v>9</v>
      </c>
      <c r="AB1171" s="420"/>
      <c r="AC1171" s="558"/>
      <c r="AD1171" s="420"/>
      <c r="AE1171" s="420"/>
      <c r="AF1171" s="420"/>
      <c r="AG1171" s="420"/>
      <c r="AH1171" s="549"/>
      <c r="AI1171" s="420"/>
      <c r="AJ1171" s="549"/>
      <c r="AK1171" s="549"/>
      <c r="AL1171" s="420"/>
      <c r="AM1171" s="420"/>
      <c r="AN1171" s="420"/>
      <c r="AO1171" s="442"/>
      <c r="AP1171" s="365"/>
      <c r="AQ1171" s="365"/>
    </row>
    <row r="1172" spans="1:43" s="337" customFormat="1" ht="56.25" x14ac:dyDescent="0.2">
      <c r="A1172" s="324"/>
      <c r="B1172" s="324"/>
      <c r="C1172" s="324"/>
      <c r="D1172" s="324"/>
      <c r="E1172" s="325"/>
      <c r="F1172" s="326"/>
      <c r="G1172" s="326"/>
      <c r="H1172" s="326"/>
      <c r="I1172" s="326"/>
      <c r="J1172" s="326"/>
      <c r="K1172" s="326"/>
      <c r="L1172" s="326"/>
      <c r="M1172" s="326"/>
      <c r="N1172" s="326"/>
      <c r="O1172" s="329"/>
      <c r="P1172" s="420"/>
      <c r="Q1172" s="420"/>
      <c r="R1172" s="420"/>
      <c r="S1172" s="420"/>
      <c r="T1172" s="420"/>
      <c r="U1172" s="420"/>
      <c r="V1172" s="420"/>
      <c r="W1172" s="420"/>
      <c r="X1172" s="420"/>
      <c r="Y1172" s="558"/>
      <c r="Z1172" s="420"/>
      <c r="AA1172" s="420"/>
      <c r="AB1172" s="420"/>
      <c r="AC1172" s="558"/>
      <c r="AD1172" s="420">
        <v>1</v>
      </c>
      <c r="AE1172" s="420">
        <v>100</v>
      </c>
      <c r="AF1172" s="413" t="s">
        <v>55</v>
      </c>
      <c r="AG1172" s="420" t="s">
        <v>35</v>
      </c>
      <c r="AH1172" s="549">
        <v>36</v>
      </c>
      <c r="AI1172" s="420"/>
      <c r="AJ1172" s="549"/>
      <c r="AK1172" s="549">
        <v>36</v>
      </c>
      <c r="AL1172" s="420"/>
      <c r="AM1172" s="420">
        <f>AP1172+1</f>
        <v>18</v>
      </c>
      <c r="AN1172" s="413" t="s">
        <v>53</v>
      </c>
      <c r="AO1172" s="442"/>
      <c r="AP1172" s="365">
        <v>17</v>
      </c>
      <c r="AQ1172" s="365">
        <v>16</v>
      </c>
    </row>
    <row r="1173" spans="1:43" s="337" customFormat="1" ht="25.5" customHeight="1" x14ac:dyDescent="0.2">
      <c r="A1173" s="324"/>
      <c r="B1173" s="324"/>
      <c r="C1173" s="324"/>
      <c r="D1173" s="324"/>
      <c r="E1173" s="325"/>
      <c r="F1173" s="326"/>
      <c r="G1173" s="326"/>
      <c r="H1173" s="326"/>
      <c r="I1173" s="326"/>
      <c r="J1173" s="326"/>
      <c r="K1173" s="326"/>
      <c r="L1173" s="326"/>
      <c r="M1173" s="326"/>
      <c r="N1173" s="326"/>
      <c r="O1173" s="329"/>
      <c r="P1173" s="420"/>
      <c r="Q1173" s="420"/>
      <c r="R1173" s="420"/>
      <c r="S1173" s="420"/>
      <c r="T1173" s="420"/>
      <c r="U1173" s="420"/>
      <c r="V1173" s="420"/>
      <c r="W1173" s="420"/>
      <c r="X1173" s="420"/>
      <c r="Y1173" s="558"/>
      <c r="Z1173" s="420"/>
      <c r="AA1173" s="420"/>
      <c r="AB1173" s="420"/>
      <c r="AC1173" s="558"/>
      <c r="AD1173" s="420"/>
      <c r="AE1173" s="420"/>
      <c r="AF1173" s="420"/>
      <c r="AG1173" s="420"/>
      <c r="AH1173" s="549"/>
      <c r="AI1173" s="420"/>
      <c r="AJ1173" s="549"/>
      <c r="AK1173" s="549"/>
      <c r="AL1173" s="420"/>
      <c r="AM1173" s="420"/>
      <c r="AN1173" s="420"/>
      <c r="AO1173" s="442"/>
      <c r="AP1173" s="365"/>
      <c r="AQ1173" s="365"/>
    </row>
    <row r="1174" spans="1:43" s="1" customFormat="1" ht="22.5" customHeight="1" x14ac:dyDescent="0.2">
      <c r="E1174" s="304"/>
      <c r="F1174" s="304"/>
      <c r="G1174" s="304"/>
      <c r="H1174" s="304"/>
      <c r="I1174" s="304"/>
      <c r="J1174" s="304"/>
      <c r="K1174" s="304"/>
      <c r="L1174" s="304"/>
      <c r="M1174" s="304"/>
      <c r="N1174" s="304"/>
      <c r="O1174" s="306"/>
      <c r="P1174" s="307" t="s">
        <v>460</v>
      </c>
      <c r="Q1174" s="308"/>
      <c r="R1174" s="308"/>
      <c r="S1174" s="308"/>
      <c r="T1174" s="308"/>
      <c r="U1174" s="308"/>
      <c r="V1174" s="992" t="str">
        <f>B1183</f>
        <v>นาง</v>
      </c>
      <c r="W1174" s="992"/>
      <c r="X1174" s="993" t="str">
        <f>C1183</f>
        <v xml:space="preserve">แดงต้อย  </v>
      </c>
      <c r="Y1174" s="993"/>
      <c r="Z1174" s="993" t="str">
        <f>D1183</f>
        <v xml:space="preserve">เนตรพรมราช </v>
      </c>
      <c r="AA1174" s="993"/>
      <c r="AB1174" s="993"/>
      <c r="AC1174" s="994"/>
      <c r="AD1174" s="307" t="s">
        <v>461</v>
      </c>
      <c r="AE1174" s="728"/>
      <c r="AF1174" s="308"/>
      <c r="AG1174" s="748" t="str">
        <f>B1183</f>
        <v>นาง</v>
      </c>
      <c r="AH1174" s="740" t="str">
        <f>C1183</f>
        <v xml:space="preserve">แดงต้อย  </v>
      </c>
      <c r="AI1174" s="308"/>
      <c r="AJ1174" s="308" t="str">
        <f>D1183</f>
        <v xml:space="preserve">เนตรพรมราช </v>
      </c>
      <c r="AK1174" s="308"/>
      <c r="AL1174" s="308"/>
      <c r="AM1174" s="308"/>
      <c r="AN1174" s="309"/>
      <c r="AO1174" s="753"/>
    </row>
    <row r="1175" spans="1:43" s="1" customFormat="1" ht="22.5" customHeight="1" x14ac:dyDescent="0.2">
      <c r="E1175" s="304"/>
      <c r="F1175" s="304"/>
      <c r="G1175" s="304"/>
      <c r="H1175" s="304"/>
      <c r="I1175" s="304"/>
      <c r="J1175" s="304"/>
      <c r="K1175" s="304"/>
      <c r="L1175" s="304"/>
      <c r="M1175" s="304"/>
      <c r="N1175" s="304"/>
      <c r="O1175" s="306"/>
      <c r="P1175" s="307" t="s">
        <v>462</v>
      </c>
      <c r="Q1175" s="308"/>
      <c r="R1175" s="308"/>
      <c r="S1175" s="1007" t="str">
        <f>E1183</f>
        <v>17</v>
      </c>
      <c r="T1175" s="1008"/>
      <c r="U1175" s="310" t="str">
        <f>F1183</f>
        <v>หมูที่</v>
      </c>
      <c r="V1175" s="1009">
        <f>G1183</f>
        <v>14</v>
      </c>
      <c r="W1175" s="1009"/>
      <c r="X1175" s="308"/>
      <c r="Y1175" s="311"/>
      <c r="Z1175" s="312" t="str">
        <f>H1183</f>
        <v>ถนน</v>
      </c>
      <c r="AA1175" s="313"/>
      <c r="AB1175" s="308"/>
      <c r="AC1175" s="309"/>
      <c r="AD1175" s="307" t="s">
        <v>462</v>
      </c>
      <c r="AE1175" s="728"/>
      <c r="AF1175" s="728"/>
      <c r="AG1175" s="314" t="str">
        <f>E1183</f>
        <v>17</v>
      </c>
      <c r="AH1175" s="308"/>
      <c r="AI1175" s="315" t="str">
        <f>F1183</f>
        <v>หมูที่</v>
      </c>
      <c r="AJ1175" s="727">
        <f>G1183</f>
        <v>14</v>
      </c>
      <c r="AK1175" s="308"/>
      <c r="AL1175" s="315" t="str">
        <f>H1183</f>
        <v>ถนน</v>
      </c>
      <c r="AM1175" s="308"/>
      <c r="AN1175" s="309"/>
      <c r="AO1175" s="753"/>
      <c r="AP1175" s="598"/>
      <c r="AQ1175" s="598"/>
    </row>
    <row r="1176" spans="1:43" s="1" customFormat="1" ht="22.5" customHeight="1" x14ac:dyDescent="0.2">
      <c r="E1176" s="304"/>
      <c r="F1176" s="304"/>
      <c r="G1176" s="304"/>
      <c r="H1176" s="304"/>
      <c r="I1176" s="304"/>
      <c r="J1176" s="304"/>
      <c r="K1176" s="304"/>
      <c r="L1176" s="304"/>
      <c r="M1176" s="304"/>
      <c r="N1176" s="304"/>
      <c r="O1176" s="306"/>
      <c r="P1176" s="307" t="s">
        <v>463</v>
      </c>
      <c r="Q1176" s="308"/>
      <c r="R1176" s="308"/>
      <c r="S1176" s="308"/>
      <c r="T1176" s="308"/>
      <c r="U1176" s="1009" t="str">
        <f>I1183</f>
        <v>ตำบลตะขบ</v>
      </c>
      <c r="V1176" s="993"/>
      <c r="W1176" s="993"/>
      <c r="X1176" s="993"/>
      <c r="Y1176" s="312"/>
      <c r="Z1176" s="315" t="str">
        <f>J1183</f>
        <v>อำเภอปักธงชัย</v>
      </c>
      <c r="AA1176" s="313"/>
      <c r="AB1176" s="308"/>
      <c r="AC1176" s="308"/>
      <c r="AD1176" s="307" t="s">
        <v>463</v>
      </c>
      <c r="AE1176" s="728"/>
      <c r="AF1176" s="308"/>
      <c r="AG1176" s="308"/>
      <c r="AH1176" s="308"/>
      <c r="AI1176" s="315" t="str">
        <f>I1183</f>
        <v>ตำบลตะขบ</v>
      </c>
      <c r="AJ1176" s="308"/>
      <c r="AK1176" s="308"/>
      <c r="AL1176" s="315" t="str">
        <f>J1183</f>
        <v>อำเภอปักธงชัย</v>
      </c>
      <c r="AM1176" s="308"/>
      <c r="AN1176" s="309"/>
      <c r="AO1176" s="753"/>
    </row>
    <row r="1177" spans="1:43" s="1" customFormat="1" ht="22.5" customHeight="1" x14ac:dyDescent="0.2">
      <c r="E1177" s="304"/>
      <c r="F1177" s="304"/>
      <c r="G1177" s="304"/>
      <c r="H1177" s="304"/>
      <c r="I1177" s="304"/>
      <c r="J1177" s="304"/>
      <c r="K1177" s="304"/>
      <c r="L1177" s="304"/>
      <c r="M1177" s="304"/>
      <c r="N1177" s="304"/>
      <c r="O1177" s="306"/>
      <c r="P1177" s="316" t="str">
        <f>K1183</f>
        <v>จังหวัดนครราชสีมา</v>
      </c>
      <c r="Q1177" s="317"/>
      <c r="R1177" s="317"/>
      <c r="S1177" s="317"/>
      <c r="T1177" s="317"/>
      <c r="U1177" s="317" t="s">
        <v>464</v>
      </c>
      <c r="V1177" s="317"/>
      <c r="W1177" s="317"/>
      <c r="X1177" s="317"/>
      <c r="Y1177" s="318"/>
      <c r="Z1177" s="317"/>
      <c r="AA1177" s="319"/>
      <c r="AB1177" s="317"/>
      <c r="AC1177" s="317"/>
      <c r="AD1177" s="316" t="str">
        <f>K1183</f>
        <v>จังหวัดนครราชสีมา</v>
      </c>
      <c r="AE1177" s="744"/>
      <c r="AF1177" s="317"/>
      <c r="AG1177" s="317"/>
      <c r="AH1177" s="317"/>
      <c r="AI1177" s="317" t="s">
        <v>464</v>
      </c>
      <c r="AJ1177" s="317"/>
      <c r="AK1177" s="317"/>
      <c r="AL1177" s="317"/>
      <c r="AM1177" s="317"/>
      <c r="AN1177" s="320"/>
      <c r="AO1177" s="753"/>
    </row>
    <row r="1178" spans="1:43" s="323" customFormat="1" ht="22.5" customHeight="1" x14ac:dyDescent="0.2">
      <c r="A1178" s="753"/>
      <c r="B1178" s="753"/>
      <c r="C1178" s="753"/>
      <c r="D1178" s="753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306"/>
      <c r="P1178" s="1004" t="s">
        <v>5</v>
      </c>
      <c r="Q1178" s="1005"/>
      <c r="R1178" s="1005"/>
      <c r="S1178" s="1005"/>
      <c r="T1178" s="1005"/>
      <c r="U1178" s="1005"/>
      <c r="V1178" s="1005"/>
      <c r="W1178" s="1005"/>
      <c r="X1178" s="1005"/>
      <c r="Y1178" s="1005"/>
      <c r="Z1178" s="1005"/>
      <c r="AA1178" s="1005"/>
      <c r="AB1178" s="1005"/>
      <c r="AC1178" s="1006"/>
      <c r="AD1178" s="1004" t="s">
        <v>6</v>
      </c>
      <c r="AE1178" s="1005"/>
      <c r="AF1178" s="1005"/>
      <c r="AG1178" s="1005"/>
      <c r="AH1178" s="1005"/>
      <c r="AI1178" s="1005"/>
      <c r="AJ1178" s="1005"/>
      <c r="AK1178" s="1005"/>
      <c r="AL1178" s="1005"/>
      <c r="AM1178" s="1005"/>
      <c r="AN1178" s="1006"/>
      <c r="AO1178" s="429"/>
    </row>
    <row r="1179" spans="1:43" s="323" customFormat="1" ht="24.75" customHeight="1" x14ac:dyDescent="0.2">
      <c r="A1179" s="753"/>
      <c r="B1179" s="753"/>
      <c r="C1179" s="753"/>
      <c r="D1179" s="753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306"/>
      <c r="P1179" s="995" t="s">
        <v>7</v>
      </c>
      <c r="Q1179" s="995" t="s">
        <v>8</v>
      </c>
      <c r="R1179" s="995" t="s">
        <v>9</v>
      </c>
      <c r="S1179" s="1010" t="s">
        <v>10</v>
      </c>
      <c r="T1179" s="1011"/>
      <c r="U1179" s="995" t="s">
        <v>11</v>
      </c>
      <c r="V1179" s="1004" t="s">
        <v>12</v>
      </c>
      <c r="W1179" s="1005"/>
      <c r="X1179" s="1006"/>
      <c r="Y1179" s="1004" t="s">
        <v>13</v>
      </c>
      <c r="Z1179" s="1005"/>
      <c r="AA1179" s="1005"/>
      <c r="AB1179" s="1005"/>
      <c r="AC1179" s="1006"/>
      <c r="AD1179" s="995" t="s">
        <v>7</v>
      </c>
      <c r="AE1179" s="995" t="s">
        <v>14</v>
      </c>
      <c r="AF1179" s="995" t="s">
        <v>15</v>
      </c>
      <c r="AG1179" s="995" t="s">
        <v>16</v>
      </c>
      <c r="AH1179" s="1021" t="s">
        <v>17</v>
      </c>
      <c r="AI1179" s="1004" t="s">
        <v>18</v>
      </c>
      <c r="AJ1179" s="1005"/>
      <c r="AK1179" s="1005"/>
      <c r="AL1179" s="1006"/>
      <c r="AM1179" s="995" t="s">
        <v>19</v>
      </c>
      <c r="AN1179" s="995" t="s">
        <v>20</v>
      </c>
      <c r="AO1179" s="429"/>
      <c r="AP1179" s="1024" t="s">
        <v>19</v>
      </c>
      <c r="AQ1179" s="1024" t="s">
        <v>19</v>
      </c>
    </row>
    <row r="1180" spans="1:43" s="323" customFormat="1" ht="24.75" customHeight="1" x14ac:dyDescent="0.2">
      <c r="A1180" s="753"/>
      <c r="B1180" s="753"/>
      <c r="C1180" s="753"/>
      <c r="D1180" s="753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306"/>
      <c r="P1180" s="996"/>
      <c r="Q1180" s="996"/>
      <c r="R1180" s="996"/>
      <c r="S1180" s="995" t="s">
        <v>21</v>
      </c>
      <c r="T1180" s="995" t="s">
        <v>22</v>
      </c>
      <c r="U1180" s="996"/>
      <c r="V1180" s="1015" t="s">
        <v>23</v>
      </c>
      <c r="W1180" s="1015" t="s">
        <v>24</v>
      </c>
      <c r="X1180" s="1015" t="s">
        <v>25</v>
      </c>
      <c r="Y1180" s="1018" t="s">
        <v>26</v>
      </c>
      <c r="Z1180" s="995" t="s">
        <v>27</v>
      </c>
      <c r="AA1180" s="995" t="s">
        <v>28</v>
      </c>
      <c r="AB1180" s="995" t="s">
        <v>29</v>
      </c>
      <c r="AC1180" s="995" t="s">
        <v>30</v>
      </c>
      <c r="AD1180" s="996"/>
      <c r="AE1180" s="996"/>
      <c r="AF1180" s="996"/>
      <c r="AG1180" s="996"/>
      <c r="AH1180" s="1022"/>
      <c r="AI1180" s="995" t="s">
        <v>31</v>
      </c>
      <c r="AJ1180" s="998" t="s">
        <v>27</v>
      </c>
      <c r="AK1180" s="1001" t="s">
        <v>28</v>
      </c>
      <c r="AL1180" s="995" t="s">
        <v>29</v>
      </c>
      <c r="AM1180" s="996"/>
      <c r="AN1180" s="996"/>
      <c r="AO1180" s="429"/>
      <c r="AP1180" s="1025"/>
      <c r="AQ1180" s="1025"/>
    </row>
    <row r="1181" spans="1:43" s="323" customFormat="1" ht="48.75" customHeight="1" x14ac:dyDescent="0.2">
      <c r="A1181" s="753"/>
      <c r="B1181" s="753"/>
      <c r="C1181" s="753"/>
      <c r="D1181" s="753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306"/>
      <c r="P1181" s="996"/>
      <c r="Q1181" s="996"/>
      <c r="R1181" s="996"/>
      <c r="S1181" s="996"/>
      <c r="T1181" s="996"/>
      <c r="U1181" s="996"/>
      <c r="V1181" s="1016"/>
      <c r="W1181" s="1016"/>
      <c r="X1181" s="1016"/>
      <c r="Y1181" s="1019"/>
      <c r="Z1181" s="996"/>
      <c r="AA1181" s="996"/>
      <c r="AB1181" s="996"/>
      <c r="AC1181" s="996"/>
      <c r="AD1181" s="996"/>
      <c r="AE1181" s="996"/>
      <c r="AF1181" s="996"/>
      <c r="AG1181" s="996"/>
      <c r="AH1181" s="1022"/>
      <c r="AI1181" s="996"/>
      <c r="AJ1181" s="999"/>
      <c r="AK1181" s="1002"/>
      <c r="AL1181" s="996"/>
      <c r="AM1181" s="996"/>
      <c r="AN1181" s="996"/>
      <c r="AO1181" s="430"/>
      <c r="AP1181" s="1025"/>
      <c r="AQ1181" s="1025"/>
    </row>
    <row r="1182" spans="1:43" s="323" customFormat="1" ht="36" customHeight="1" x14ac:dyDescent="0.2">
      <c r="A1182" s="753" t="s">
        <v>465</v>
      </c>
      <c r="B1182" s="306" t="s">
        <v>466</v>
      </c>
      <c r="C1182" s="749" t="s">
        <v>467</v>
      </c>
      <c r="D1182" s="749" t="s">
        <v>468</v>
      </c>
      <c r="E1182" s="749" t="s">
        <v>469</v>
      </c>
      <c r="F1182" s="749"/>
      <c r="G1182" s="749" t="s">
        <v>470</v>
      </c>
      <c r="H1182" s="749" t="s">
        <v>471</v>
      </c>
      <c r="I1182" s="749" t="s">
        <v>472</v>
      </c>
      <c r="J1182" s="749" t="s">
        <v>473</v>
      </c>
      <c r="K1182" s="749" t="s">
        <v>474</v>
      </c>
      <c r="L1182" s="749" t="s">
        <v>475</v>
      </c>
      <c r="M1182" s="9" t="s">
        <v>476</v>
      </c>
      <c r="N1182" s="9" t="s">
        <v>477</v>
      </c>
      <c r="O1182" s="306" t="s">
        <v>478</v>
      </c>
      <c r="P1182" s="997"/>
      <c r="Q1182" s="997"/>
      <c r="R1182" s="997"/>
      <c r="S1182" s="997"/>
      <c r="T1182" s="997"/>
      <c r="U1182" s="997"/>
      <c r="V1182" s="1017"/>
      <c r="W1182" s="1017"/>
      <c r="X1182" s="1017"/>
      <c r="Y1182" s="1020"/>
      <c r="Z1182" s="997"/>
      <c r="AA1182" s="997"/>
      <c r="AB1182" s="997"/>
      <c r="AC1182" s="997"/>
      <c r="AD1182" s="997"/>
      <c r="AE1182" s="997"/>
      <c r="AF1182" s="997"/>
      <c r="AG1182" s="997"/>
      <c r="AH1182" s="1023"/>
      <c r="AI1182" s="997"/>
      <c r="AJ1182" s="1000"/>
      <c r="AK1182" s="1003"/>
      <c r="AL1182" s="997"/>
      <c r="AM1182" s="997"/>
      <c r="AN1182" s="997"/>
      <c r="AO1182" s="430"/>
      <c r="AP1182" s="1026"/>
      <c r="AQ1182" s="1026"/>
    </row>
    <row r="1183" spans="1:43" s="337" customFormat="1" ht="20.25" customHeight="1" x14ac:dyDescent="0.2">
      <c r="A1183" s="324"/>
      <c r="B1183" s="324" t="s">
        <v>487</v>
      </c>
      <c r="C1183" s="324" t="s">
        <v>766</v>
      </c>
      <c r="D1183" s="324" t="s">
        <v>767</v>
      </c>
      <c r="E1183" s="325" t="s">
        <v>768</v>
      </c>
      <c r="F1183" s="305" t="s">
        <v>510</v>
      </c>
      <c r="G1183" s="583">
        <v>14</v>
      </c>
      <c r="H1183" s="305" t="s">
        <v>471</v>
      </c>
      <c r="I1183" s="305" t="s">
        <v>483</v>
      </c>
      <c r="J1183" s="305" t="s">
        <v>484</v>
      </c>
      <c r="K1183" s="305" t="s">
        <v>485</v>
      </c>
      <c r="L1183" s="305">
        <v>30150</v>
      </c>
      <c r="M1183" s="304" t="s">
        <v>712</v>
      </c>
      <c r="N1183" s="304" t="s">
        <v>713</v>
      </c>
      <c r="O1183" s="306"/>
      <c r="P1183" s="420">
        <v>137</v>
      </c>
      <c r="Q1183" s="420"/>
      <c r="R1183" s="562"/>
      <c r="S1183" s="420"/>
      <c r="T1183" s="420"/>
      <c r="U1183" s="420" t="s">
        <v>146</v>
      </c>
      <c r="V1183" s="420">
        <v>0</v>
      </c>
      <c r="W1183" s="420">
        <v>0</v>
      </c>
      <c r="X1183" s="420">
        <v>4</v>
      </c>
      <c r="Y1183" s="549"/>
      <c r="Z1183" s="420"/>
      <c r="AA1183" s="549"/>
      <c r="AB1183" s="420"/>
      <c r="AC1183" s="558"/>
      <c r="AD1183" s="420"/>
      <c r="AE1183" s="420"/>
      <c r="AF1183" s="413"/>
      <c r="AG1183" s="420"/>
      <c r="AH1183" s="549"/>
      <c r="AI1183" s="546"/>
      <c r="AJ1183" s="549"/>
      <c r="AK1183" s="549"/>
      <c r="AL1183" s="420"/>
      <c r="AM1183" s="420"/>
      <c r="AN1183" s="41"/>
      <c r="AO1183" s="442"/>
      <c r="AP1183" s="330"/>
      <c r="AQ1183" s="330"/>
    </row>
    <row r="1184" spans="1:43" s="337" customFormat="1" ht="56.25" x14ac:dyDescent="0.2">
      <c r="A1184" s="324"/>
      <c r="B1184" s="324"/>
      <c r="C1184" s="324"/>
      <c r="D1184" s="324"/>
      <c r="E1184" s="325"/>
      <c r="F1184" s="325"/>
      <c r="G1184" s="325"/>
      <c r="H1184" s="325"/>
      <c r="I1184" s="325"/>
      <c r="J1184" s="325"/>
      <c r="K1184" s="325"/>
      <c r="L1184" s="325"/>
      <c r="M1184" s="325"/>
      <c r="N1184" s="325"/>
      <c r="O1184" s="329"/>
      <c r="P1184" s="420"/>
      <c r="Q1184" s="420"/>
      <c r="R1184" s="562"/>
      <c r="S1184" s="420"/>
      <c r="T1184" s="420"/>
      <c r="U1184" s="420"/>
      <c r="V1184" s="420"/>
      <c r="W1184" s="420"/>
      <c r="X1184" s="420"/>
      <c r="Y1184" s="549"/>
      <c r="Z1184" s="420"/>
      <c r="AA1184" s="549">
        <v>4</v>
      </c>
      <c r="AB1184" s="420"/>
      <c r="AC1184" s="558"/>
      <c r="AD1184" s="420">
        <v>1</v>
      </c>
      <c r="AE1184" s="420">
        <v>160</v>
      </c>
      <c r="AF1184" s="413" t="s">
        <v>55</v>
      </c>
      <c r="AG1184" s="420" t="s">
        <v>35</v>
      </c>
      <c r="AH1184" s="549">
        <v>16</v>
      </c>
      <c r="AI1184" s="546"/>
      <c r="AJ1184" s="549"/>
      <c r="AK1184" s="549">
        <v>16</v>
      </c>
      <c r="AL1184" s="420"/>
      <c r="AM1184" s="420">
        <f>AP1184+1</f>
        <v>1</v>
      </c>
      <c r="AN1184" s="41" t="s">
        <v>53</v>
      </c>
      <c r="AO1184" s="442"/>
      <c r="AP1184" s="330">
        <v>0</v>
      </c>
      <c r="AQ1184" s="330"/>
    </row>
    <row r="1185" spans="1:43" s="1" customFormat="1" ht="22.5" customHeight="1" x14ac:dyDescent="0.2">
      <c r="E1185" s="304"/>
      <c r="F1185" s="304"/>
      <c r="G1185" s="304"/>
      <c r="H1185" s="304"/>
      <c r="I1185" s="304"/>
      <c r="J1185" s="304"/>
      <c r="K1185" s="304"/>
      <c r="L1185" s="304"/>
      <c r="M1185" s="304"/>
      <c r="N1185" s="304"/>
      <c r="O1185" s="306"/>
      <c r="P1185" s="307" t="s">
        <v>460</v>
      </c>
      <c r="Q1185" s="308"/>
      <c r="R1185" s="308"/>
      <c r="S1185" s="308"/>
      <c r="T1185" s="308"/>
      <c r="U1185" s="308"/>
      <c r="V1185" s="992" t="str">
        <f>B1194</f>
        <v>น.ส.</v>
      </c>
      <c r="W1185" s="992"/>
      <c r="X1185" s="993" t="str">
        <f>C1194</f>
        <v>สายฝน</v>
      </c>
      <c r="Y1185" s="993"/>
      <c r="Z1185" s="993" t="str">
        <f>D1194</f>
        <v>สงตะคุ</v>
      </c>
      <c r="AA1185" s="993"/>
      <c r="AB1185" s="993"/>
      <c r="AC1185" s="994"/>
      <c r="AD1185" s="307" t="s">
        <v>461</v>
      </c>
      <c r="AE1185" s="728"/>
      <c r="AF1185" s="308"/>
      <c r="AG1185" s="748" t="str">
        <f>B1194</f>
        <v>น.ส.</v>
      </c>
      <c r="AH1185" s="740" t="str">
        <f>C1194</f>
        <v>สายฝน</v>
      </c>
      <c r="AI1185" s="308"/>
      <c r="AJ1185" s="308" t="str">
        <f>D1194</f>
        <v>สงตะคุ</v>
      </c>
      <c r="AK1185" s="308"/>
      <c r="AL1185" s="308"/>
      <c r="AM1185" s="308"/>
      <c r="AN1185" s="309"/>
      <c r="AO1185" s="753"/>
    </row>
    <row r="1186" spans="1:43" s="1" customFormat="1" ht="22.5" customHeight="1" x14ac:dyDescent="0.2">
      <c r="E1186" s="304"/>
      <c r="F1186" s="304"/>
      <c r="G1186" s="304"/>
      <c r="H1186" s="304"/>
      <c r="I1186" s="304"/>
      <c r="J1186" s="304"/>
      <c r="K1186" s="304"/>
      <c r="L1186" s="304"/>
      <c r="M1186" s="304"/>
      <c r="N1186" s="304"/>
      <c r="O1186" s="306"/>
      <c r="P1186" s="307" t="s">
        <v>462</v>
      </c>
      <c r="Q1186" s="308"/>
      <c r="R1186" s="308"/>
      <c r="S1186" s="1007" t="str">
        <f>E1194</f>
        <v>156</v>
      </c>
      <c r="T1186" s="1008"/>
      <c r="U1186" s="310" t="str">
        <f>F1194</f>
        <v>หมูที่</v>
      </c>
      <c r="V1186" s="1009">
        <f>G1194</f>
        <v>14</v>
      </c>
      <c r="W1186" s="1009"/>
      <c r="X1186" s="308"/>
      <c r="Y1186" s="311"/>
      <c r="Z1186" s="312" t="str">
        <f>H1194</f>
        <v>ถนน</v>
      </c>
      <c r="AA1186" s="313"/>
      <c r="AB1186" s="308"/>
      <c r="AC1186" s="309"/>
      <c r="AD1186" s="307" t="s">
        <v>462</v>
      </c>
      <c r="AE1186" s="728"/>
      <c r="AF1186" s="728"/>
      <c r="AG1186" s="314" t="str">
        <f>E1194</f>
        <v>156</v>
      </c>
      <c r="AH1186" s="308"/>
      <c r="AI1186" s="315" t="str">
        <f>F1194</f>
        <v>หมูที่</v>
      </c>
      <c r="AJ1186" s="727">
        <f>G1194</f>
        <v>14</v>
      </c>
      <c r="AK1186" s="308"/>
      <c r="AL1186" s="315" t="str">
        <f>H1194</f>
        <v>ถนน</v>
      </c>
      <c r="AM1186" s="308"/>
      <c r="AN1186" s="309"/>
      <c r="AO1186" s="753"/>
      <c r="AP1186" s="598"/>
      <c r="AQ1186" s="598"/>
    </row>
    <row r="1187" spans="1:43" s="1" customFormat="1" ht="22.5" customHeight="1" x14ac:dyDescent="0.2">
      <c r="E1187" s="304"/>
      <c r="F1187" s="304"/>
      <c r="G1187" s="304"/>
      <c r="H1187" s="304"/>
      <c r="I1187" s="304"/>
      <c r="J1187" s="304"/>
      <c r="K1187" s="304"/>
      <c r="L1187" s="304"/>
      <c r="M1187" s="304"/>
      <c r="N1187" s="304"/>
      <c r="O1187" s="306"/>
      <c r="P1187" s="307" t="s">
        <v>463</v>
      </c>
      <c r="Q1187" s="308"/>
      <c r="R1187" s="308"/>
      <c r="S1187" s="308"/>
      <c r="T1187" s="308"/>
      <c r="U1187" s="1009" t="str">
        <f>I1194</f>
        <v>ตำบลตะขบ</v>
      </c>
      <c r="V1187" s="993"/>
      <c r="W1187" s="993"/>
      <c r="X1187" s="993"/>
      <c r="Y1187" s="312"/>
      <c r="Z1187" s="315" t="str">
        <f>J1194</f>
        <v>อำเภอปักธงชัย</v>
      </c>
      <c r="AA1187" s="313"/>
      <c r="AB1187" s="308"/>
      <c r="AC1187" s="308"/>
      <c r="AD1187" s="307" t="s">
        <v>463</v>
      </c>
      <c r="AE1187" s="728"/>
      <c r="AF1187" s="308"/>
      <c r="AG1187" s="308"/>
      <c r="AH1187" s="308"/>
      <c r="AI1187" s="315" t="str">
        <f>I1194</f>
        <v>ตำบลตะขบ</v>
      </c>
      <c r="AJ1187" s="308"/>
      <c r="AK1187" s="308"/>
      <c r="AL1187" s="315" t="str">
        <f>J1194</f>
        <v>อำเภอปักธงชัย</v>
      </c>
      <c r="AM1187" s="308"/>
      <c r="AN1187" s="309"/>
      <c r="AO1187" s="753"/>
    </row>
    <row r="1188" spans="1:43" s="1" customFormat="1" ht="22.5" customHeight="1" x14ac:dyDescent="0.2">
      <c r="E1188" s="304"/>
      <c r="F1188" s="304"/>
      <c r="G1188" s="304"/>
      <c r="H1188" s="304"/>
      <c r="I1188" s="304"/>
      <c r="J1188" s="304"/>
      <c r="K1188" s="304"/>
      <c r="L1188" s="304"/>
      <c r="M1188" s="304"/>
      <c r="N1188" s="304"/>
      <c r="O1188" s="306"/>
      <c r="P1188" s="316" t="str">
        <f>K1194</f>
        <v>จังหวัดนครราชสีมา</v>
      </c>
      <c r="Q1188" s="317"/>
      <c r="R1188" s="317"/>
      <c r="S1188" s="317"/>
      <c r="T1188" s="317"/>
      <c r="U1188" s="317" t="s">
        <v>464</v>
      </c>
      <c r="V1188" s="317"/>
      <c r="W1188" s="317"/>
      <c r="X1188" s="317"/>
      <c r="Y1188" s="318"/>
      <c r="Z1188" s="317"/>
      <c r="AA1188" s="319"/>
      <c r="AB1188" s="317"/>
      <c r="AC1188" s="317"/>
      <c r="AD1188" s="316" t="str">
        <f>K1194</f>
        <v>จังหวัดนครราชสีมา</v>
      </c>
      <c r="AE1188" s="744"/>
      <c r="AF1188" s="317"/>
      <c r="AG1188" s="317"/>
      <c r="AH1188" s="317"/>
      <c r="AI1188" s="317" t="s">
        <v>464</v>
      </c>
      <c r="AJ1188" s="317"/>
      <c r="AK1188" s="317"/>
      <c r="AL1188" s="317"/>
      <c r="AM1188" s="317"/>
      <c r="AN1188" s="320"/>
      <c r="AO1188" s="753"/>
    </row>
    <row r="1189" spans="1:43" s="323" customFormat="1" ht="22.5" customHeight="1" x14ac:dyDescent="0.2">
      <c r="A1189" s="753"/>
      <c r="B1189" s="753"/>
      <c r="C1189" s="753"/>
      <c r="D1189" s="753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306"/>
      <c r="P1189" s="1004" t="s">
        <v>5</v>
      </c>
      <c r="Q1189" s="1005"/>
      <c r="R1189" s="1005"/>
      <c r="S1189" s="1005"/>
      <c r="T1189" s="1005"/>
      <c r="U1189" s="1005"/>
      <c r="V1189" s="1005"/>
      <c r="W1189" s="1005"/>
      <c r="X1189" s="1005"/>
      <c r="Y1189" s="1005"/>
      <c r="Z1189" s="1005"/>
      <c r="AA1189" s="1005"/>
      <c r="AB1189" s="1005"/>
      <c r="AC1189" s="1006"/>
      <c r="AD1189" s="1004" t="s">
        <v>6</v>
      </c>
      <c r="AE1189" s="1005"/>
      <c r="AF1189" s="1005"/>
      <c r="AG1189" s="1005"/>
      <c r="AH1189" s="1005"/>
      <c r="AI1189" s="1005"/>
      <c r="AJ1189" s="1005"/>
      <c r="AK1189" s="1005"/>
      <c r="AL1189" s="1005"/>
      <c r="AM1189" s="1005"/>
      <c r="AN1189" s="1006"/>
      <c r="AO1189" s="429"/>
    </row>
    <row r="1190" spans="1:43" s="323" customFormat="1" ht="24.75" customHeight="1" x14ac:dyDescent="0.2">
      <c r="A1190" s="753"/>
      <c r="B1190" s="753"/>
      <c r="C1190" s="753"/>
      <c r="D1190" s="753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306"/>
      <c r="P1190" s="995" t="s">
        <v>7</v>
      </c>
      <c r="Q1190" s="995" t="s">
        <v>8</v>
      </c>
      <c r="R1190" s="995" t="s">
        <v>9</v>
      </c>
      <c r="S1190" s="1010" t="s">
        <v>10</v>
      </c>
      <c r="T1190" s="1011"/>
      <c r="U1190" s="995" t="s">
        <v>11</v>
      </c>
      <c r="V1190" s="1004" t="s">
        <v>12</v>
      </c>
      <c r="W1190" s="1005"/>
      <c r="X1190" s="1006"/>
      <c r="Y1190" s="1004" t="s">
        <v>13</v>
      </c>
      <c r="Z1190" s="1005"/>
      <c r="AA1190" s="1005"/>
      <c r="AB1190" s="1005"/>
      <c r="AC1190" s="1006"/>
      <c r="AD1190" s="995" t="s">
        <v>7</v>
      </c>
      <c r="AE1190" s="995" t="s">
        <v>14</v>
      </c>
      <c r="AF1190" s="995" t="s">
        <v>15</v>
      </c>
      <c r="AG1190" s="995" t="s">
        <v>16</v>
      </c>
      <c r="AH1190" s="1021" t="s">
        <v>17</v>
      </c>
      <c r="AI1190" s="1004" t="s">
        <v>18</v>
      </c>
      <c r="AJ1190" s="1005"/>
      <c r="AK1190" s="1005"/>
      <c r="AL1190" s="1006"/>
      <c r="AM1190" s="995" t="s">
        <v>19</v>
      </c>
      <c r="AN1190" s="995" t="s">
        <v>20</v>
      </c>
      <c r="AO1190" s="429"/>
      <c r="AP1190" s="1024" t="s">
        <v>19</v>
      </c>
      <c r="AQ1190" s="1024" t="s">
        <v>19</v>
      </c>
    </row>
    <row r="1191" spans="1:43" s="323" customFormat="1" ht="24.75" customHeight="1" x14ac:dyDescent="0.2">
      <c r="A1191" s="753"/>
      <c r="B1191" s="753"/>
      <c r="C1191" s="753"/>
      <c r="D1191" s="753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306"/>
      <c r="P1191" s="996"/>
      <c r="Q1191" s="996"/>
      <c r="R1191" s="996"/>
      <c r="S1191" s="995" t="s">
        <v>21</v>
      </c>
      <c r="T1191" s="995" t="s">
        <v>22</v>
      </c>
      <c r="U1191" s="996"/>
      <c r="V1191" s="1015" t="s">
        <v>23</v>
      </c>
      <c r="W1191" s="1015" t="s">
        <v>24</v>
      </c>
      <c r="X1191" s="1015" t="s">
        <v>25</v>
      </c>
      <c r="Y1191" s="1018" t="s">
        <v>26</v>
      </c>
      <c r="Z1191" s="995" t="s">
        <v>27</v>
      </c>
      <c r="AA1191" s="995" t="s">
        <v>28</v>
      </c>
      <c r="AB1191" s="995" t="s">
        <v>29</v>
      </c>
      <c r="AC1191" s="995" t="s">
        <v>30</v>
      </c>
      <c r="AD1191" s="996"/>
      <c r="AE1191" s="996"/>
      <c r="AF1191" s="996"/>
      <c r="AG1191" s="996"/>
      <c r="AH1191" s="1022"/>
      <c r="AI1191" s="995" t="s">
        <v>31</v>
      </c>
      <c r="AJ1191" s="998" t="s">
        <v>27</v>
      </c>
      <c r="AK1191" s="1001" t="s">
        <v>28</v>
      </c>
      <c r="AL1191" s="995" t="s">
        <v>29</v>
      </c>
      <c r="AM1191" s="996"/>
      <c r="AN1191" s="996"/>
      <c r="AO1191" s="429"/>
      <c r="AP1191" s="1025"/>
      <c r="AQ1191" s="1025"/>
    </row>
    <row r="1192" spans="1:43" s="323" customFormat="1" ht="48.75" customHeight="1" x14ac:dyDescent="0.2">
      <c r="A1192" s="753"/>
      <c r="B1192" s="753"/>
      <c r="C1192" s="753"/>
      <c r="D1192" s="753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306"/>
      <c r="P1192" s="996"/>
      <c r="Q1192" s="996"/>
      <c r="R1192" s="996"/>
      <c r="S1192" s="996"/>
      <c r="T1192" s="996"/>
      <c r="U1192" s="996"/>
      <c r="V1192" s="1016"/>
      <c r="W1192" s="1016"/>
      <c r="X1192" s="1016"/>
      <c r="Y1192" s="1019"/>
      <c r="Z1192" s="996"/>
      <c r="AA1192" s="996"/>
      <c r="AB1192" s="996"/>
      <c r="AC1192" s="996"/>
      <c r="AD1192" s="996"/>
      <c r="AE1192" s="996"/>
      <c r="AF1192" s="996"/>
      <c r="AG1192" s="996"/>
      <c r="AH1192" s="1022"/>
      <c r="AI1192" s="996"/>
      <c r="AJ1192" s="999"/>
      <c r="AK1192" s="1002"/>
      <c r="AL1192" s="996"/>
      <c r="AM1192" s="996"/>
      <c r="AN1192" s="996"/>
      <c r="AO1192" s="430"/>
      <c r="AP1192" s="1025"/>
      <c r="AQ1192" s="1025"/>
    </row>
    <row r="1193" spans="1:43" s="323" customFormat="1" ht="36" customHeight="1" x14ac:dyDescent="0.2">
      <c r="A1193" s="753" t="s">
        <v>465</v>
      </c>
      <c r="B1193" s="306" t="s">
        <v>466</v>
      </c>
      <c r="C1193" s="749" t="s">
        <v>467</v>
      </c>
      <c r="D1193" s="749" t="s">
        <v>468</v>
      </c>
      <c r="E1193" s="749" t="s">
        <v>469</v>
      </c>
      <c r="F1193" s="749"/>
      <c r="G1193" s="749" t="s">
        <v>470</v>
      </c>
      <c r="H1193" s="749" t="s">
        <v>471</v>
      </c>
      <c r="I1193" s="749" t="s">
        <v>472</v>
      </c>
      <c r="J1193" s="749" t="s">
        <v>473</v>
      </c>
      <c r="K1193" s="749" t="s">
        <v>474</v>
      </c>
      <c r="L1193" s="749" t="s">
        <v>475</v>
      </c>
      <c r="M1193" s="9" t="s">
        <v>476</v>
      </c>
      <c r="N1193" s="9" t="s">
        <v>477</v>
      </c>
      <c r="O1193" s="306" t="s">
        <v>478</v>
      </c>
      <c r="P1193" s="997"/>
      <c r="Q1193" s="997"/>
      <c r="R1193" s="997"/>
      <c r="S1193" s="997"/>
      <c r="T1193" s="997"/>
      <c r="U1193" s="997"/>
      <c r="V1193" s="1017"/>
      <c r="W1193" s="1017"/>
      <c r="X1193" s="1017"/>
      <c r="Y1193" s="1020"/>
      <c r="Z1193" s="997"/>
      <c r="AA1193" s="997"/>
      <c r="AB1193" s="997"/>
      <c r="AC1193" s="997"/>
      <c r="AD1193" s="997"/>
      <c r="AE1193" s="997"/>
      <c r="AF1193" s="997"/>
      <c r="AG1193" s="997"/>
      <c r="AH1193" s="1023"/>
      <c r="AI1193" s="997"/>
      <c r="AJ1193" s="1000"/>
      <c r="AK1193" s="1003"/>
      <c r="AL1193" s="997"/>
      <c r="AM1193" s="997"/>
      <c r="AN1193" s="997"/>
      <c r="AO1193" s="430"/>
      <c r="AP1193" s="1026"/>
      <c r="AQ1193" s="1026"/>
    </row>
    <row r="1194" spans="1:43" s="337" customFormat="1" ht="20.25" customHeight="1" x14ac:dyDescent="0.2">
      <c r="A1194" s="324"/>
      <c r="B1194" s="324" t="s">
        <v>691</v>
      </c>
      <c r="C1194" s="324" t="s">
        <v>500</v>
      </c>
      <c r="D1194" s="324" t="s">
        <v>769</v>
      </c>
      <c r="E1194" s="325" t="s">
        <v>770</v>
      </c>
      <c r="F1194" s="305" t="s">
        <v>510</v>
      </c>
      <c r="G1194" s="583">
        <v>14</v>
      </c>
      <c r="H1194" s="305" t="s">
        <v>471</v>
      </c>
      <c r="I1194" s="305" t="s">
        <v>483</v>
      </c>
      <c r="J1194" s="305" t="s">
        <v>484</v>
      </c>
      <c r="K1194" s="305" t="s">
        <v>485</v>
      </c>
      <c r="L1194" s="305">
        <v>30150</v>
      </c>
      <c r="M1194" s="304"/>
      <c r="N1194" s="304"/>
      <c r="O1194" s="306"/>
      <c r="P1194" s="420">
        <v>138</v>
      </c>
      <c r="Q1194" s="420"/>
      <c r="R1194" s="562"/>
      <c r="S1194" s="420"/>
      <c r="T1194" s="420"/>
      <c r="U1194" s="420" t="s">
        <v>146</v>
      </c>
      <c r="V1194" s="420">
        <v>0</v>
      </c>
      <c r="W1194" s="420">
        <v>0</v>
      </c>
      <c r="X1194" s="420">
        <v>1</v>
      </c>
      <c r="Y1194" s="549"/>
      <c r="Z1194" s="420"/>
      <c r="AA1194" s="549">
        <v>1</v>
      </c>
      <c r="AB1194" s="420"/>
      <c r="AC1194" s="558"/>
      <c r="AD1194" s="420"/>
      <c r="AE1194" s="420"/>
      <c r="AF1194" s="413"/>
      <c r="AG1194" s="420"/>
      <c r="AH1194" s="549"/>
      <c r="AI1194" s="546"/>
      <c r="AJ1194" s="549"/>
      <c r="AK1194" s="549"/>
      <c r="AL1194" s="420"/>
      <c r="AM1194" s="420"/>
      <c r="AN1194" s="41"/>
      <c r="AO1194" s="442"/>
      <c r="AP1194" s="330"/>
      <c r="AQ1194" s="330"/>
    </row>
    <row r="1195" spans="1:43" s="337" customFormat="1" ht="37.5" x14ac:dyDescent="0.2">
      <c r="A1195" s="324"/>
      <c r="B1195" s="324"/>
      <c r="C1195" s="324"/>
      <c r="D1195" s="324"/>
      <c r="E1195" s="325"/>
      <c r="F1195" s="325"/>
      <c r="G1195" s="325"/>
      <c r="H1195" s="325"/>
      <c r="I1195" s="325"/>
      <c r="J1195" s="325"/>
      <c r="K1195" s="325"/>
      <c r="L1195" s="325"/>
      <c r="M1195" s="325"/>
      <c r="N1195" s="325"/>
      <c r="O1195" s="329"/>
      <c r="P1195" s="420"/>
      <c r="Q1195" s="420"/>
      <c r="R1195" s="562"/>
      <c r="S1195" s="420"/>
      <c r="T1195" s="420"/>
      <c r="U1195" s="420"/>
      <c r="V1195" s="420"/>
      <c r="W1195" s="420"/>
      <c r="X1195" s="420"/>
      <c r="Y1195" s="549"/>
      <c r="Z1195" s="420"/>
      <c r="AA1195" s="549"/>
      <c r="AB1195" s="420"/>
      <c r="AC1195" s="558"/>
      <c r="AD1195" s="420">
        <v>1</v>
      </c>
      <c r="AE1195" s="420">
        <v>156</v>
      </c>
      <c r="AF1195" s="413" t="s">
        <v>37</v>
      </c>
      <c r="AG1195" s="420" t="s">
        <v>38</v>
      </c>
      <c r="AH1195" s="549">
        <v>4</v>
      </c>
      <c r="AI1195" s="546"/>
      <c r="AJ1195" s="549"/>
      <c r="AK1195" s="549">
        <v>4</v>
      </c>
      <c r="AL1195" s="420"/>
      <c r="AM1195" s="420">
        <f>AP1195+1</f>
        <v>1</v>
      </c>
      <c r="AN1195" s="41" t="s">
        <v>127</v>
      </c>
      <c r="AO1195" s="442"/>
      <c r="AP1195" s="330">
        <v>0</v>
      </c>
      <c r="AQ1195" s="330"/>
    </row>
    <row r="1196" spans="1:43" s="1" customFormat="1" ht="22.5" customHeight="1" x14ac:dyDescent="0.2">
      <c r="E1196" s="304"/>
      <c r="F1196" s="305"/>
      <c r="G1196" s="305"/>
      <c r="H1196" s="305"/>
      <c r="I1196" s="305"/>
      <c r="J1196" s="305"/>
      <c r="K1196" s="305"/>
      <c r="L1196" s="305"/>
      <c r="M1196" s="305"/>
      <c r="N1196" s="305"/>
      <c r="O1196" s="306"/>
      <c r="P1196" s="345" t="s">
        <v>460</v>
      </c>
      <c r="Q1196" s="346"/>
      <c r="R1196" s="346"/>
      <c r="S1196" s="346"/>
      <c r="T1196" s="346"/>
      <c r="U1196" s="346"/>
      <c r="V1196" s="1012" t="str">
        <f>B1205</f>
        <v>นาง</v>
      </c>
      <c r="W1196" s="1012"/>
      <c r="X1196" s="1013" t="str">
        <f>C1205</f>
        <v>รัญจวน</v>
      </c>
      <c r="Y1196" s="1013"/>
      <c r="Z1196" s="1013" t="str">
        <f>D1205</f>
        <v xml:space="preserve"> ภักดี</v>
      </c>
      <c r="AA1196" s="1013"/>
      <c r="AB1196" s="1013"/>
      <c r="AC1196" s="1014"/>
      <c r="AD1196" s="345" t="s">
        <v>461</v>
      </c>
      <c r="AE1196" s="730"/>
      <c r="AF1196" s="346"/>
      <c r="AG1196" s="745" t="str">
        <f>B1205</f>
        <v>นาง</v>
      </c>
      <c r="AH1196" s="731" t="str">
        <f>C1205</f>
        <v>รัญจวน</v>
      </c>
      <c r="AI1196" s="346"/>
      <c r="AJ1196" s="346" t="str">
        <f>D1205</f>
        <v xml:space="preserve"> ภักดี</v>
      </c>
      <c r="AK1196" s="346"/>
      <c r="AL1196" s="346"/>
      <c r="AM1196" s="346"/>
      <c r="AN1196" s="347"/>
      <c r="AO1196" s="346"/>
      <c r="AP1196" s="346"/>
    </row>
    <row r="1197" spans="1:43" s="1" customFormat="1" ht="22.5" customHeight="1" x14ac:dyDescent="0.2">
      <c r="E1197" s="304"/>
      <c r="F1197" s="305"/>
      <c r="G1197" s="305"/>
      <c r="H1197" s="305"/>
      <c r="I1197" s="305"/>
      <c r="J1197" s="305"/>
      <c r="K1197" s="305"/>
      <c r="L1197" s="305"/>
      <c r="M1197" s="305"/>
      <c r="N1197" s="305"/>
      <c r="O1197" s="306"/>
      <c r="P1197" s="307" t="s">
        <v>462</v>
      </c>
      <c r="Q1197" s="308"/>
      <c r="R1197" s="308"/>
      <c r="S1197" s="1007">
        <f>E1205</f>
        <v>166</v>
      </c>
      <c r="T1197" s="1008"/>
      <c r="U1197" s="310" t="str">
        <f>F1205</f>
        <v>หมูที่</v>
      </c>
      <c r="V1197" s="1009">
        <f>G1205</f>
        <v>15</v>
      </c>
      <c r="W1197" s="1009"/>
      <c r="X1197" s="308"/>
      <c r="Y1197" s="311"/>
      <c r="Z1197" s="312" t="str">
        <f>H1205</f>
        <v>ถนน</v>
      </c>
      <c r="AA1197" s="313"/>
      <c r="AB1197" s="308"/>
      <c r="AC1197" s="309"/>
      <c r="AD1197" s="307" t="s">
        <v>462</v>
      </c>
      <c r="AE1197" s="728"/>
      <c r="AF1197" s="728"/>
      <c r="AG1197" s="314">
        <f>E1205</f>
        <v>166</v>
      </c>
      <c r="AH1197" s="308"/>
      <c r="AI1197" s="315" t="str">
        <f>F1205</f>
        <v>หมูที่</v>
      </c>
      <c r="AJ1197" s="727">
        <f>G1205</f>
        <v>15</v>
      </c>
      <c r="AK1197" s="308"/>
      <c r="AL1197" s="315" t="str">
        <f>H1205</f>
        <v>ถนน</v>
      </c>
      <c r="AM1197" s="308"/>
      <c r="AN1197" s="309"/>
      <c r="AO1197" s="308"/>
      <c r="AP1197" s="308"/>
    </row>
    <row r="1198" spans="1:43" s="1" customFormat="1" ht="22.5" customHeight="1" x14ac:dyDescent="0.2">
      <c r="E1198" s="304"/>
      <c r="F1198" s="305"/>
      <c r="G1198" s="305"/>
      <c r="H1198" s="305"/>
      <c r="I1198" s="305"/>
      <c r="J1198" s="305"/>
      <c r="K1198" s="305"/>
      <c r="L1198" s="305"/>
      <c r="M1198" s="305"/>
      <c r="N1198" s="305"/>
      <c r="O1198" s="306"/>
      <c r="P1198" s="307" t="s">
        <v>463</v>
      </c>
      <c r="Q1198" s="308"/>
      <c r="R1198" s="308"/>
      <c r="S1198" s="308"/>
      <c r="T1198" s="308"/>
      <c r="U1198" s="1009" t="str">
        <f>I1205</f>
        <v>ตำบลตะขบ</v>
      </c>
      <c r="V1198" s="993"/>
      <c r="W1198" s="993"/>
      <c r="X1198" s="993"/>
      <c r="Y1198" s="312"/>
      <c r="Z1198" s="315" t="str">
        <f>J1205</f>
        <v>อำเภอปักธงชัย</v>
      </c>
      <c r="AA1198" s="313"/>
      <c r="AB1198" s="308"/>
      <c r="AC1198" s="308"/>
      <c r="AD1198" s="307" t="s">
        <v>463</v>
      </c>
      <c r="AE1198" s="728"/>
      <c r="AF1198" s="308"/>
      <c r="AG1198" s="308"/>
      <c r="AH1198" s="308"/>
      <c r="AI1198" s="315" t="str">
        <f>I1205</f>
        <v>ตำบลตะขบ</v>
      </c>
      <c r="AJ1198" s="308"/>
      <c r="AK1198" s="308"/>
      <c r="AL1198" s="315" t="str">
        <f>J1205</f>
        <v>อำเภอปักธงชัย</v>
      </c>
      <c r="AM1198" s="308"/>
      <c r="AN1198" s="309"/>
      <c r="AO1198" s="308"/>
      <c r="AP1198" s="308"/>
    </row>
    <row r="1199" spans="1:43" s="1" customFormat="1" ht="22.5" customHeight="1" x14ac:dyDescent="0.2">
      <c r="E1199" s="304"/>
      <c r="F1199" s="305"/>
      <c r="G1199" s="305"/>
      <c r="H1199" s="305"/>
      <c r="I1199" s="305"/>
      <c r="J1199" s="305"/>
      <c r="K1199" s="305"/>
      <c r="L1199" s="305"/>
      <c r="M1199" s="305"/>
      <c r="N1199" s="305"/>
      <c r="O1199" s="306"/>
      <c r="P1199" s="316" t="str">
        <f>K1205</f>
        <v>จังหวัดนครราชสีมา</v>
      </c>
      <c r="Q1199" s="317"/>
      <c r="R1199" s="317"/>
      <c r="S1199" s="317"/>
      <c r="T1199" s="317"/>
      <c r="U1199" s="317" t="s">
        <v>464</v>
      </c>
      <c r="V1199" s="317"/>
      <c r="W1199" s="317"/>
      <c r="X1199" s="317"/>
      <c r="Y1199" s="318"/>
      <c r="Z1199" s="317"/>
      <c r="AA1199" s="319"/>
      <c r="AB1199" s="317"/>
      <c r="AC1199" s="317"/>
      <c r="AD1199" s="316" t="str">
        <f>K1205</f>
        <v>จังหวัดนครราชสีมา</v>
      </c>
      <c r="AE1199" s="744"/>
      <c r="AF1199" s="317"/>
      <c r="AG1199" s="317"/>
      <c r="AH1199" s="317"/>
      <c r="AI1199" s="317" t="s">
        <v>464</v>
      </c>
      <c r="AJ1199" s="317"/>
      <c r="AK1199" s="317"/>
      <c r="AL1199" s="317"/>
      <c r="AM1199" s="317"/>
      <c r="AN1199" s="320"/>
      <c r="AO1199" s="317"/>
      <c r="AP1199" s="317"/>
    </row>
    <row r="1200" spans="1:43" s="323" customFormat="1" ht="22.5" customHeight="1" x14ac:dyDescent="0.2">
      <c r="A1200" s="753"/>
      <c r="B1200" s="753"/>
      <c r="C1200" s="753"/>
      <c r="D1200" s="753"/>
      <c r="E1200" s="9"/>
      <c r="F1200" s="321"/>
      <c r="G1200" s="321"/>
      <c r="H1200" s="321"/>
      <c r="I1200" s="321"/>
      <c r="J1200" s="321"/>
      <c r="K1200" s="321"/>
      <c r="L1200" s="321"/>
      <c r="M1200" s="321"/>
      <c r="N1200" s="321"/>
      <c r="O1200" s="306"/>
      <c r="P1200" s="1004" t="s">
        <v>5</v>
      </c>
      <c r="Q1200" s="1005"/>
      <c r="R1200" s="1005"/>
      <c r="S1200" s="1005"/>
      <c r="T1200" s="1005"/>
      <c r="U1200" s="1005"/>
      <c r="V1200" s="1005"/>
      <c r="W1200" s="1005"/>
      <c r="X1200" s="1005"/>
      <c r="Y1200" s="1005"/>
      <c r="Z1200" s="1005"/>
      <c r="AA1200" s="1005"/>
      <c r="AB1200" s="1005"/>
      <c r="AC1200" s="1006"/>
      <c r="AD1200" s="1004" t="s">
        <v>6</v>
      </c>
      <c r="AE1200" s="1005"/>
      <c r="AF1200" s="1005"/>
      <c r="AG1200" s="1005"/>
      <c r="AH1200" s="1005"/>
      <c r="AI1200" s="1005"/>
      <c r="AJ1200" s="1005"/>
      <c r="AK1200" s="1005"/>
      <c r="AL1200" s="1005"/>
      <c r="AM1200" s="1005"/>
      <c r="AN1200" s="1006"/>
    </row>
    <row r="1201" spans="1:60" s="323" customFormat="1" ht="24.75" customHeight="1" x14ac:dyDescent="0.2">
      <c r="A1201" s="753"/>
      <c r="B1201" s="753"/>
      <c r="C1201" s="753"/>
      <c r="D1201" s="753"/>
      <c r="E1201" s="9"/>
      <c r="F1201" s="321"/>
      <c r="G1201" s="321"/>
      <c r="H1201" s="321"/>
      <c r="I1201" s="321"/>
      <c r="J1201" s="321"/>
      <c r="K1201" s="321"/>
      <c r="L1201" s="321"/>
      <c r="M1201" s="321"/>
      <c r="N1201" s="321"/>
      <c r="O1201" s="306"/>
      <c r="P1201" s="995" t="s">
        <v>7</v>
      </c>
      <c r="Q1201" s="995" t="s">
        <v>8</v>
      </c>
      <c r="R1201" s="995" t="s">
        <v>9</v>
      </c>
      <c r="S1201" s="1010" t="s">
        <v>10</v>
      </c>
      <c r="T1201" s="1011"/>
      <c r="U1201" s="995" t="s">
        <v>11</v>
      </c>
      <c r="V1201" s="1004" t="s">
        <v>12</v>
      </c>
      <c r="W1201" s="1005"/>
      <c r="X1201" s="1006"/>
      <c r="Y1201" s="1004" t="s">
        <v>13</v>
      </c>
      <c r="Z1201" s="1005"/>
      <c r="AA1201" s="1005"/>
      <c r="AB1201" s="1005"/>
      <c r="AC1201" s="1006"/>
      <c r="AD1201" s="995" t="s">
        <v>7</v>
      </c>
      <c r="AE1201" s="995" t="s">
        <v>14</v>
      </c>
      <c r="AF1201" s="995" t="s">
        <v>15</v>
      </c>
      <c r="AG1201" s="995" t="s">
        <v>16</v>
      </c>
      <c r="AH1201" s="1021" t="s">
        <v>17</v>
      </c>
      <c r="AI1201" s="1004" t="s">
        <v>18</v>
      </c>
      <c r="AJ1201" s="1005"/>
      <c r="AK1201" s="1005"/>
      <c r="AL1201" s="1006"/>
      <c r="AM1201" s="995" t="s">
        <v>19</v>
      </c>
      <c r="AN1201" s="995" t="s">
        <v>20</v>
      </c>
      <c r="AO1201" s="995" t="s">
        <v>19</v>
      </c>
      <c r="AP1201" s="995" t="s">
        <v>19</v>
      </c>
    </row>
    <row r="1202" spans="1:60" s="323" customFormat="1" ht="24.75" customHeight="1" x14ac:dyDescent="0.2">
      <c r="A1202" s="753"/>
      <c r="B1202" s="753"/>
      <c r="C1202" s="753"/>
      <c r="D1202" s="753"/>
      <c r="E1202" s="9"/>
      <c r="F1202" s="321"/>
      <c r="G1202" s="321"/>
      <c r="H1202" s="321"/>
      <c r="I1202" s="321"/>
      <c r="J1202" s="321"/>
      <c r="K1202" s="321"/>
      <c r="L1202" s="321"/>
      <c r="M1202" s="321"/>
      <c r="N1202" s="321"/>
      <c r="O1202" s="306"/>
      <c r="P1202" s="996"/>
      <c r="Q1202" s="996"/>
      <c r="R1202" s="996"/>
      <c r="S1202" s="995" t="s">
        <v>21</v>
      </c>
      <c r="T1202" s="995" t="s">
        <v>22</v>
      </c>
      <c r="U1202" s="996"/>
      <c r="V1202" s="1015" t="s">
        <v>23</v>
      </c>
      <c r="W1202" s="1015" t="s">
        <v>24</v>
      </c>
      <c r="X1202" s="1015" t="s">
        <v>25</v>
      </c>
      <c r="Y1202" s="1018" t="s">
        <v>26</v>
      </c>
      <c r="Z1202" s="995" t="s">
        <v>27</v>
      </c>
      <c r="AA1202" s="995" t="s">
        <v>28</v>
      </c>
      <c r="AB1202" s="995" t="s">
        <v>29</v>
      </c>
      <c r="AC1202" s="995" t="s">
        <v>30</v>
      </c>
      <c r="AD1202" s="996"/>
      <c r="AE1202" s="996"/>
      <c r="AF1202" s="996"/>
      <c r="AG1202" s="996"/>
      <c r="AH1202" s="1022"/>
      <c r="AI1202" s="995" t="s">
        <v>31</v>
      </c>
      <c r="AJ1202" s="998" t="s">
        <v>27</v>
      </c>
      <c r="AK1202" s="1001" t="s">
        <v>28</v>
      </c>
      <c r="AL1202" s="995" t="s">
        <v>29</v>
      </c>
      <c r="AM1202" s="996"/>
      <c r="AN1202" s="996"/>
      <c r="AO1202" s="996"/>
      <c r="AP1202" s="996"/>
    </row>
    <row r="1203" spans="1:60" s="323" customFormat="1" ht="53.25" customHeight="1" x14ac:dyDescent="0.2">
      <c r="A1203" s="753"/>
      <c r="B1203" s="753"/>
      <c r="C1203" s="753"/>
      <c r="D1203" s="753"/>
      <c r="E1203" s="9"/>
      <c r="F1203" s="321"/>
      <c r="G1203" s="321"/>
      <c r="H1203" s="321"/>
      <c r="I1203" s="321"/>
      <c r="J1203" s="321"/>
      <c r="K1203" s="321"/>
      <c r="L1203" s="321"/>
      <c r="M1203" s="321"/>
      <c r="N1203" s="321"/>
      <c r="O1203" s="306"/>
      <c r="P1203" s="996"/>
      <c r="Q1203" s="996"/>
      <c r="R1203" s="996"/>
      <c r="S1203" s="996"/>
      <c r="T1203" s="996"/>
      <c r="U1203" s="996"/>
      <c r="V1203" s="1016"/>
      <c r="W1203" s="1016"/>
      <c r="X1203" s="1016"/>
      <c r="Y1203" s="1019"/>
      <c r="Z1203" s="996"/>
      <c r="AA1203" s="996"/>
      <c r="AB1203" s="996"/>
      <c r="AC1203" s="996"/>
      <c r="AD1203" s="996"/>
      <c r="AE1203" s="996"/>
      <c r="AF1203" s="996"/>
      <c r="AG1203" s="996"/>
      <c r="AH1203" s="1022"/>
      <c r="AI1203" s="996"/>
      <c r="AJ1203" s="999"/>
      <c r="AK1203" s="1002"/>
      <c r="AL1203" s="996"/>
      <c r="AM1203" s="996"/>
      <c r="AN1203" s="996"/>
      <c r="AO1203" s="996"/>
      <c r="AP1203" s="996"/>
    </row>
    <row r="1204" spans="1:60" s="323" customFormat="1" ht="21.75" customHeight="1" x14ac:dyDescent="0.2">
      <c r="A1204" s="753" t="s">
        <v>465</v>
      </c>
      <c r="B1204" s="306" t="s">
        <v>466</v>
      </c>
      <c r="C1204" s="749" t="s">
        <v>467</v>
      </c>
      <c r="D1204" s="749" t="s">
        <v>468</v>
      </c>
      <c r="E1204" s="749" t="s">
        <v>469</v>
      </c>
      <c r="F1204" s="749"/>
      <c r="G1204" s="749" t="s">
        <v>470</v>
      </c>
      <c r="H1204" s="749" t="s">
        <v>471</v>
      </c>
      <c r="I1204" s="749" t="s">
        <v>472</v>
      </c>
      <c r="J1204" s="749" t="s">
        <v>473</v>
      </c>
      <c r="K1204" s="749" t="s">
        <v>474</v>
      </c>
      <c r="L1204" s="520" t="s">
        <v>475</v>
      </c>
      <c r="M1204" s="9" t="s">
        <v>476</v>
      </c>
      <c r="N1204" s="9" t="s">
        <v>477</v>
      </c>
      <c r="O1204" s="306" t="s">
        <v>478</v>
      </c>
      <c r="P1204" s="997"/>
      <c r="Q1204" s="997"/>
      <c r="R1204" s="997"/>
      <c r="S1204" s="997"/>
      <c r="T1204" s="997"/>
      <c r="U1204" s="997"/>
      <c r="V1204" s="1017"/>
      <c r="W1204" s="1017"/>
      <c r="X1204" s="1017"/>
      <c r="Y1204" s="1020"/>
      <c r="Z1204" s="997"/>
      <c r="AA1204" s="997"/>
      <c r="AB1204" s="997"/>
      <c r="AC1204" s="997"/>
      <c r="AD1204" s="997"/>
      <c r="AE1204" s="997"/>
      <c r="AF1204" s="997"/>
      <c r="AG1204" s="997"/>
      <c r="AH1204" s="1023"/>
      <c r="AI1204" s="997"/>
      <c r="AJ1204" s="1000"/>
      <c r="AK1204" s="1003"/>
      <c r="AL1204" s="997"/>
      <c r="AM1204" s="997"/>
      <c r="AN1204" s="997"/>
      <c r="AO1204" s="997"/>
      <c r="AP1204" s="997"/>
    </row>
    <row r="1205" spans="1:60" s="418" customFormat="1" ht="24" x14ac:dyDescent="0.2">
      <c r="A1205" s="324"/>
      <c r="B1205" s="324" t="s">
        <v>487</v>
      </c>
      <c r="C1205" s="324" t="s">
        <v>771</v>
      </c>
      <c r="D1205" s="324" t="s">
        <v>772</v>
      </c>
      <c r="E1205" s="325">
        <v>166</v>
      </c>
      <c r="F1205" s="326" t="s">
        <v>510</v>
      </c>
      <c r="G1205" s="325">
        <v>15</v>
      </c>
      <c r="H1205" s="569" t="s">
        <v>471</v>
      </c>
      <c r="I1205" s="305" t="s">
        <v>483</v>
      </c>
      <c r="J1205" s="305" t="s">
        <v>484</v>
      </c>
      <c r="K1205" s="305" t="s">
        <v>485</v>
      </c>
      <c r="L1205" s="304">
        <v>30150</v>
      </c>
      <c r="M1205" s="325"/>
      <c r="N1205" s="325" t="s">
        <v>773</v>
      </c>
      <c r="O1205" s="329"/>
      <c r="P1205" s="420">
        <v>139</v>
      </c>
      <c r="Q1205" s="420" t="s">
        <v>32</v>
      </c>
      <c r="R1205" s="420">
        <v>18545</v>
      </c>
      <c r="S1205" s="420">
        <v>233</v>
      </c>
      <c r="T1205" s="420">
        <v>2346</v>
      </c>
      <c r="U1205" s="420" t="s">
        <v>136</v>
      </c>
      <c r="V1205" s="420">
        <v>0</v>
      </c>
      <c r="W1205" s="420">
        <v>1</v>
      </c>
      <c r="X1205" s="420">
        <v>0</v>
      </c>
      <c r="Y1205" s="558">
        <v>89.5</v>
      </c>
      <c r="Z1205" s="558"/>
      <c r="AA1205" s="558">
        <v>10.5</v>
      </c>
      <c r="AB1205" s="420"/>
      <c r="AC1205" s="558"/>
      <c r="AD1205" s="420"/>
      <c r="AE1205" s="420"/>
      <c r="AF1205" s="420"/>
      <c r="AG1205" s="420"/>
      <c r="AH1205" s="549"/>
      <c r="AI1205" s="558"/>
      <c r="AJ1205" s="549"/>
      <c r="AK1205" s="559"/>
      <c r="AL1205" s="420"/>
      <c r="AM1205" s="420"/>
      <c r="AN1205" s="420"/>
      <c r="AO1205" s="420"/>
      <c r="AP1205" s="420"/>
      <c r="AQ1205" s="580"/>
      <c r="AR1205" s="337"/>
      <c r="AS1205" s="337"/>
      <c r="AT1205" s="337"/>
      <c r="AU1205" s="337"/>
      <c r="AV1205" s="337"/>
      <c r="AW1205" s="337"/>
      <c r="AX1205" s="337"/>
      <c r="AY1205" s="337"/>
      <c r="AZ1205" s="337"/>
      <c r="BA1205" s="337"/>
      <c r="BB1205" s="337"/>
      <c r="BC1205" s="337"/>
      <c r="BD1205" s="337"/>
      <c r="BE1205" s="337"/>
      <c r="BF1205" s="337"/>
      <c r="BG1205" s="337"/>
      <c r="BH1205" s="581"/>
    </row>
    <row r="1206" spans="1:60" s="418" customFormat="1" ht="56.25" customHeight="1" x14ac:dyDescent="0.2">
      <c r="A1206" s="324"/>
      <c r="B1206" s="324"/>
      <c r="C1206" s="324"/>
      <c r="D1206" s="324"/>
      <c r="E1206" s="325"/>
      <c r="F1206" s="569"/>
      <c r="G1206" s="325"/>
      <c r="H1206" s="569"/>
      <c r="I1206" s="569"/>
      <c r="J1206" s="569"/>
      <c r="K1206" s="569"/>
      <c r="L1206" s="325"/>
      <c r="M1206" s="325"/>
      <c r="N1206" s="325"/>
      <c r="O1206" s="329"/>
      <c r="P1206" s="420"/>
      <c r="Q1206" s="420"/>
      <c r="R1206" s="420"/>
      <c r="S1206" s="420"/>
      <c r="T1206" s="420"/>
      <c r="U1206" s="420"/>
      <c r="V1206" s="420"/>
      <c r="W1206" s="420"/>
      <c r="X1206" s="420"/>
      <c r="Y1206" s="558"/>
      <c r="Z1206" s="558"/>
      <c r="AA1206" s="558"/>
      <c r="AB1206" s="420"/>
      <c r="AC1206" s="558"/>
      <c r="AD1206" s="420">
        <v>1</v>
      </c>
      <c r="AE1206" s="420">
        <v>166</v>
      </c>
      <c r="AF1206" s="413" t="s">
        <v>37</v>
      </c>
      <c r="AG1206" s="420" t="s">
        <v>35</v>
      </c>
      <c r="AH1206" s="549">
        <f>7*6</f>
        <v>42</v>
      </c>
      <c r="AI1206" s="558"/>
      <c r="AJ1206" s="549"/>
      <c r="AK1206" s="559">
        <v>42</v>
      </c>
      <c r="AL1206" s="420"/>
      <c r="AM1206" s="420">
        <f>AO1206+1</f>
        <v>21</v>
      </c>
      <c r="AN1206" s="413" t="s">
        <v>147</v>
      </c>
      <c r="AO1206" s="420">
        <v>20</v>
      </c>
      <c r="AP1206" s="420">
        <v>19</v>
      </c>
      <c r="AQ1206" s="580"/>
      <c r="AR1206" s="337"/>
      <c r="AS1206" s="337"/>
      <c r="AT1206" s="337"/>
      <c r="AU1206" s="337"/>
      <c r="AV1206" s="337"/>
      <c r="AW1206" s="337"/>
      <c r="AX1206" s="337"/>
      <c r="AY1206" s="337"/>
      <c r="AZ1206" s="337"/>
      <c r="BA1206" s="337"/>
      <c r="BB1206" s="337"/>
      <c r="BC1206" s="337"/>
      <c r="BD1206" s="337"/>
      <c r="BE1206" s="337"/>
      <c r="BF1206" s="337"/>
      <c r="BG1206" s="337"/>
      <c r="BH1206" s="581"/>
    </row>
    <row r="1207" spans="1:60" s="418" customFormat="1" ht="24" x14ac:dyDescent="0.2">
      <c r="A1207" s="324"/>
      <c r="B1207" s="324"/>
      <c r="C1207" s="324"/>
      <c r="D1207" s="324"/>
      <c r="E1207" s="325"/>
      <c r="F1207" s="569"/>
      <c r="G1207" s="325"/>
      <c r="H1207" s="569"/>
      <c r="I1207" s="569"/>
      <c r="J1207" s="569"/>
      <c r="K1207" s="569"/>
      <c r="L1207" s="325"/>
      <c r="M1207" s="325"/>
      <c r="N1207" s="325"/>
      <c r="O1207" s="329"/>
      <c r="P1207" s="420">
        <v>140</v>
      </c>
      <c r="Q1207" s="420" t="s">
        <v>32</v>
      </c>
      <c r="R1207" s="420">
        <v>38780</v>
      </c>
      <c r="S1207" s="420">
        <v>360</v>
      </c>
      <c r="T1207" s="420">
        <v>2855</v>
      </c>
      <c r="U1207" s="420" t="s">
        <v>136</v>
      </c>
      <c r="V1207" s="420">
        <v>0</v>
      </c>
      <c r="W1207" s="420">
        <v>0</v>
      </c>
      <c r="X1207" s="420">
        <v>99</v>
      </c>
      <c r="Y1207" s="558">
        <v>99</v>
      </c>
      <c r="Z1207" s="558"/>
      <c r="AA1207" s="558"/>
      <c r="AB1207" s="420"/>
      <c r="AC1207" s="558"/>
      <c r="AD1207" s="420"/>
      <c r="AE1207" s="420"/>
      <c r="AF1207" s="420"/>
      <c r="AG1207" s="420"/>
      <c r="AH1207" s="549"/>
      <c r="AI1207" s="558"/>
      <c r="AJ1207" s="549"/>
      <c r="AK1207" s="559"/>
      <c r="AL1207" s="420"/>
      <c r="AM1207" s="420"/>
      <c r="AN1207" s="420"/>
      <c r="AO1207" s="420"/>
      <c r="AP1207" s="420"/>
      <c r="AQ1207" s="580"/>
      <c r="AR1207" s="337"/>
      <c r="AS1207" s="337"/>
      <c r="AT1207" s="337"/>
      <c r="AU1207" s="337"/>
      <c r="AV1207" s="337"/>
      <c r="AW1207" s="337"/>
      <c r="AX1207" s="337"/>
      <c r="AY1207" s="337"/>
      <c r="AZ1207" s="337"/>
      <c r="BA1207" s="337"/>
      <c r="BB1207" s="337"/>
      <c r="BC1207" s="337"/>
      <c r="BD1207" s="337"/>
      <c r="BE1207" s="337"/>
      <c r="BF1207" s="337"/>
      <c r="BG1207" s="337"/>
      <c r="BH1207" s="581"/>
    </row>
    <row r="1208" spans="1:60" s="418" customFormat="1" ht="24" x14ac:dyDescent="0.2">
      <c r="A1208" s="324"/>
      <c r="B1208" s="324"/>
      <c r="C1208" s="324"/>
      <c r="D1208" s="324"/>
      <c r="E1208" s="325"/>
      <c r="F1208" s="569"/>
      <c r="G1208" s="325"/>
      <c r="H1208" s="569"/>
      <c r="I1208" s="569"/>
      <c r="J1208" s="569"/>
      <c r="K1208" s="569"/>
      <c r="L1208" s="325"/>
      <c r="M1208" s="325"/>
      <c r="N1208" s="325"/>
      <c r="O1208" s="329"/>
      <c r="P1208" s="420">
        <v>141</v>
      </c>
      <c r="Q1208" s="420" t="s">
        <v>32</v>
      </c>
      <c r="R1208" s="420">
        <v>44042</v>
      </c>
      <c r="S1208" s="420">
        <v>274</v>
      </c>
      <c r="T1208" s="420">
        <v>3002</v>
      </c>
      <c r="U1208" s="420" t="s">
        <v>54</v>
      </c>
      <c r="V1208" s="420">
        <v>1</v>
      </c>
      <c r="W1208" s="420">
        <v>0</v>
      </c>
      <c r="X1208" s="420">
        <v>53</v>
      </c>
      <c r="Y1208" s="558">
        <v>453</v>
      </c>
      <c r="Z1208" s="558"/>
      <c r="AA1208" s="558"/>
      <c r="AB1208" s="420"/>
      <c r="AC1208" s="558"/>
      <c r="AD1208" s="420"/>
      <c r="AE1208" s="420"/>
      <c r="AF1208" s="420"/>
      <c r="AG1208" s="420"/>
      <c r="AH1208" s="549"/>
      <c r="AI1208" s="558"/>
      <c r="AJ1208" s="549"/>
      <c r="AK1208" s="559"/>
      <c r="AL1208" s="420"/>
      <c r="AM1208" s="420"/>
      <c r="AN1208" s="420"/>
      <c r="AO1208" s="420"/>
      <c r="AP1208" s="420"/>
      <c r="AQ1208" s="580"/>
      <c r="AR1208" s="337"/>
      <c r="AS1208" s="337"/>
      <c r="AT1208" s="337"/>
      <c r="AU1208" s="337"/>
      <c r="AV1208" s="337"/>
      <c r="AW1208" s="337"/>
      <c r="AX1208" s="337"/>
      <c r="AY1208" s="337"/>
      <c r="AZ1208" s="337"/>
      <c r="BA1208" s="337"/>
      <c r="BB1208" s="337"/>
      <c r="BC1208" s="337"/>
      <c r="BD1208" s="337"/>
      <c r="BE1208" s="337"/>
      <c r="BF1208" s="337"/>
      <c r="BG1208" s="337"/>
      <c r="BH1208" s="581"/>
    </row>
    <row r="1209" spans="1:60" s="418" customFormat="1" ht="24" x14ac:dyDescent="0.2">
      <c r="A1209" s="324"/>
      <c r="B1209" s="324"/>
      <c r="C1209" s="324"/>
      <c r="D1209" s="324"/>
      <c r="E1209" s="325"/>
      <c r="F1209" s="569"/>
      <c r="G1209" s="325"/>
      <c r="H1209" s="569"/>
      <c r="I1209" s="569"/>
      <c r="J1209" s="569"/>
      <c r="K1209" s="569"/>
      <c r="L1209" s="325"/>
      <c r="M1209" s="325"/>
      <c r="N1209" s="325"/>
      <c r="O1209" s="329"/>
      <c r="P1209" s="420">
        <v>142</v>
      </c>
      <c r="Q1209" s="420" t="s">
        <v>32</v>
      </c>
      <c r="R1209" s="420">
        <v>38260</v>
      </c>
      <c r="S1209" s="420">
        <v>244</v>
      </c>
      <c r="T1209" s="420">
        <v>1765</v>
      </c>
      <c r="U1209" s="420" t="s">
        <v>54</v>
      </c>
      <c r="V1209" s="420">
        <v>6</v>
      </c>
      <c r="W1209" s="420">
        <v>1</v>
      </c>
      <c r="X1209" s="420">
        <v>37</v>
      </c>
      <c r="Y1209" s="558">
        <v>2537</v>
      </c>
      <c r="Z1209" s="558"/>
      <c r="AA1209" s="558"/>
      <c r="AB1209" s="420"/>
      <c r="AC1209" s="558"/>
      <c r="AD1209" s="420"/>
      <c r="AE1209" s="420"/>
      <c r="AF1209" s="420"/>
      <c r="AG1209" s="420"/>
      <c r="AH1209" s="549"/>
      <c r="AI1209" s="558"/>
      <c r="AJ1209" s="549"/>
      <c r="AK1209" s="559"/>
      <c r="AL1209" s="420"/>
      <c r="AM1209" s="420"/>
      <c r="AN1209" s="420"/>
      <c r="AO1209" s="420"/>
      <c r="AP1209" s="420"/>
      <c r="AQ1209" s="580"/>
      <c r="AR1209" s="337"/>
      <c r="AS1209" s="337"/>
      <c r="AT1209" s="337"/>
      <c r="AU1209" s="337"/>
      <c r="AV1209" s="337"/>
      <c r="AW1209" s="337"/>
      <c r="AX1209" s="337"/>
      <c r="AY1209" s="337"/>
      <c r="AZ1209" s="337"/>
      <c r="BA1209" s="337"/>
      <c r="BB1209" s="337"/>
      <c r="BC1209" s="337"/>
      <c r="BD1209" s="337"/>
      <c r="BE1209" s="337"/>
      <c r="BF1209" s="337"/>
      <c r="BG1209" s="337"/>
      <c r="BH1209" s="581"/>
    </row>
    <row r="1210" spans="1:60" s="337" customFormat="1" ht="24" x14ac:dyDescent="0.2">
      <c r="A1210" s="324"/>
      <c r="B1210" s="324"/>
      <c r="C1210" s="324"/>
      <c r="D1210" s="324"/>
      <c r="E1210" s="325"/>
      <c r="F1210" s="569"/>
      <c r="G1210" s="325"/>
      <c r="H1210" s="569"/>
      <c r="I1210" s="569"/>
      <c r="J1210" s="569"/>
      <c r="K1210" s="569"/>
      <c r="L1210" s="325"/>
      <c r="M1210" s="325"/>
      <c r="N1210" s="325"/>
      <c r="O1210" s="329"/>
      <c r="P1210" s="599"/>
      <c r="Q1210" s="599"/>
      <c r="R1210" s="599"/>
      <c r="S1210" s="599"/>
      <c r="T1210" s="599"/>
      <c r="U1210" s="599"/>
      <c r="V1210" s="599"/>
      <c r="W1210" s="599"/>
      <c r="X1210" s="599"/>
      <c r="Y1210" s="600"/>
      <c r="Z1210" s="600"/>
      <c r="AA1210" s="601"/>
      <c r="AB1210" s="602"/>
      <c r="AC1210" s="601"/>
      <c r="AD1210" s="599"/>
      <c r="AE1210" s="599"/>
      <c r="AF1210" s="599"/>
      <c r="AG1210" s="599"/>
      <c r="AH1210" s="603"/>
      <c r="AI1210" s="600"/>
      <c r="AJ1210" s="603"/>
      <c r="AK1210" s="604"/>
      <c r="AL1210" s="599"/>
      <c r="AM1210" s="599"/>
      <c r="AN1210" s="599"/>
      <c r="AO1210" s="599"/>
      <c r="AP1210" s="599"/>
    </row>
    <row r="1211" spans="1:60" s="1" customFormat="1" ht="24" x14ac:dyDescent="0.2">
      <c r="E1211" s="304"/>
      <c r="F1211" s="567"/>
      <c r="G1211" s="304"/>
      <c r="H1211" s="567"/>
      <c r="I1211" s="567"/>
      <c r="J1211" s="567"/>
      <c r="K1211" s="567"/>
      <c r="L1211" s="304"/>
      <c r="M1211" s="304"/>
      <c r="N1211" s="304"/>
      <c r="O1211" s="306"/>
      <c r="P1211" s="345" t="s">
        <v>460</v>
      </c>
      <c r="Q1211" s="346"/>
      <c r="R1211" s="346"/>
      <c r="S1211" s="346"/>
      <c r="T1211" s="346"/>
      <c r="U1211" s="346"/>
      <c r="V1211" s="1012" t="str">
        <f>B1220</f>
        <v>นาง</v>
      </c>
      <c r="W1211" s="1012"/>
      <c r="X1211" s="1013" t="str">
        <f>C1220</f>
        <v xml:space="preserve">ลำไย  </v>
      </c>
      <c r="Y1211" s="1013"/>
      <c r="Z1211" s="1013" t="str">
        <f>D1220</f>
        <v>หนาดสำโรง</v>
      </c>
      <c r="AA1211" s="1013"/>
      <c r="AB1211" s="1013"/>
      <c r="AC1211" s="1014"/>
      <c r="AD1211" s="345" t="s">
        <v>461</v>
      </c>
      <c r="AE1211" s="730"/>
      <c r="AF1211" s="346"/>
      <c r="AG1211" s="745" t="str">
        <f>B1220</f>
        <v>นาง</v>
      </c>
      <c r="AH1211" s="731" t="str">
        <f>C1220</f>
        <v xml:space="preserve">ลำไย  </v>
      </c>
      <c r="AI1211" s="346"/>
      <c r="AJ1211" s="346" t="str">
        <f>D1220</f>
        <v>หนาดสำโรง</v>
      </c>
      <c r="AK1211" s="346"/>
      <c r="AL1211" s="346"/>
      <c r="AM1211" s="346"/>
      <c r="AN1211" s="347"/>
    </row>
    <row r="1212" spans="1:60" s="1" customFormat="1" ht="24" x14ac:dyDescent="0.2">
      <c r="E1212" s="304"/>
      <c r="F1212" s="567"/>
      <c r="G1212" s="304"/>
      <c r="H1212" s="567"/>
      <c r="I1212" s="567"/>
      <c r="J1212" s="567"/>
      <c r="K1212" s="567"/>
      <c r="L1212" s="304"/>
      <c r="M1212" s="304"/>
      <c r="N1212" s="304"/>
      <c r="O1212" s="306"/>
      <c r="P1212" s="307" t="s">
        <v>462</v>
      </c>
      <c r="Q1212" s="308"/>
      <c r="R1212" s="308"/>
      <c r="S1212" s="1007">
        <f>E1220</f>
        <v>190</v>
      </c>
      <c r="T1212" s="1008"/>
      <c r="U1212" s="310" t="str">
        <f>F1220</f>
        <v>หมูที่</v>
      </c>
      <c r="V1212" s="1009">
        <f>G1220</f>
        <v>15</v>
      </c>
      <c r="W1212" s="1009"/>
      <c r="X1212" s="308"/>
      <c r="Y1212" s="311"/>
      <c r="Z1212" s="312" t="str">
        <f>H1220</f>
        <v>ถนน</v>
      </c>
      <c r="AA1212" s="313"/>
      <c r="AB1212" s="308"/>
      <c r="AC1212" s="309"/>
      <c r="AD1212" s="307" t="s">
        <v>462</v>
      </c>
      <c r="AE1212" s="728"/>
      <c r="AF1212" s="728"/>
      <c r="AG1212" s="314">
        <f>E1220</f>
        <v>190</v>
      </c>
      <c r="AH1212" s="308"/>
      <c r="AI1212" s="315" t="str">
        <f>F1220</f>
        <v>หมูที่</v>
      </c>
      <c r="AJ1212" s="727">
        <f>G1220</f>
        <v>15</v>
      </c>
      <c r="AK1212" s="308"/>
      <c r="AL1212" s="315" t="str">
        <f>H1220</f>
        <v>ถนน</v>
      </c>
      <c r="AM1212" s="308"/>
      <c r="AN1212" s="309"/>
    </row>
    <row r="1213" spans="1:60" s="1" customFormat="1" ht="24" x14ac:dyDescent="0.2">
      <c r="E1213" s="304"/>
      <c r="F1213" s="567"/>
      <c r="G1213" s="304"/>
      <c r="H1213" s="567"/>
      <c r="I1213" s="567"/>
      <c r="J1213" s="567"/>
      <c r="K1213" s="567"/>
      <c r="L1213" s="304"/>
      <c r="M1213" s="304"/>
      <c r="N1213" s="304"/>
      <c r="O1213" s="306"/>
      <c r="P1213" s="307" t="s">
        <v>463</v>
      </c>
      <c r="Q1213" s="308"/>
      <c r="R1213" s="308"/>
      <c r="S1213" s="308"/>
      <c r="T1213" s="308"/>
      <c r="U1213" s="1009" t="str">
        <f>I1220</f>
        <v>ตำบลตะขบ</v>
      </c>
      <c r="V1213" s="993"/>
      <c r="W1213" s="993"/>
      <c r="X1213" s="993"/>
      <c r="Y1213" s="312"/>
      <c r="Z1213" s="315" t="str">
        <f>J1220</f>
        <v>อำเภอปักธงชัย</v>
      </c>
      <c r="AA1213" s="313"/>
      <c r="AB1213" s="308"/>
      <c r="AC1213" s="308"/>
      <c r="AD1213" s="307" t="s">
        <v>463</v>
      </c>
      <c r="AE1213" s="728"/>
      <c r="AF1213" s="308"/>
      <c r="AG1213" s="308"/>
      <c r="AH1213" s="308"/>
      <c r="AI1213" s="315" t="str">
        <f>I1220</f>
        <v>ตำบลตะขบ</v>
      </c>
      <c r="AJ1213" s="308"/>
      <c r="AK1213" s="308"/>
      <c r="AL1213" s="315" t="str">
        <f>J1220</f>
        <v>อำเภอปักธงชัย</v>
      </c>
      <c r="AM1213" s="308"/>
      <c r="AN1213" s="309"/>
    </row>
    <row r="1214" spans="1:60" s="1" customFormat="1" ht="24" x14ac:dyDescent="0.2">
      <c r="E1214" s="304"/>
      <c r="F1214" s="567"/>
      <c r="G1214" s="304"/>
      <c r="H1214" s="567"/>
      <c r="I1214" s="567"/>
      <c r="J1214" s="567"/>
      <c r="K1214" s="567"/>
      <c r="L1214" s="304"/>
      <c r="M1214" s="304"/>
      <c r="N1214" s="304"/>
      <c r="O1214" s="306"/>
      <c r="P1214" s="316" t="str">
        <f>K1220</f>
        <v>จังหวัดนครราชสีมา</v>
      </c>
      <c r="Q1214" s="317"/>
      <c r="R1214" s="317"/>
      <c r="S1214" s="317"/>
      <c r="T1214" s="317"/>
      <c r="U1214" s="317" t="s">
        <v>464</v>
      </c>
      <c r="V1214" s="317"/>
      <c r="W1214" s="317"/>
      <c r="X1214" s="317"/>
      <c r="Y1214" s="318"/>
      <c r="Z1214" s="317"/>
      <c r="AA1214" s="319"/>
      <c r="AB1214" s="317"/>
      <c r="AC1214" s="317"/>
      <c r="AD1214" s="316" t="str">
        <f>K1220</f>
        <v>จังหวัดนครราชสีมา</v>
      </c>
      <c r="AE1214" s="744"/>
      <c r="AF1214" s="317"/>
      <c r="AG1214" s="317"/>
      <c r="AH1214" s="317"/>
      <c r="AI1214" s="317" t="s">
        <v>464</v>
      </c>
      <c r="AJ1214" s="317"/>
      <c r="AK1214" s="317"/>
      <c r="AL1214" s="317"/>
      <c r="AM1214" s="317"/>
      <c r="AN1214" s="320"/>
    </row>
    <row r="1215" spans="1:60" s="323" customFormat="1" ht="24" x14ac:dyDescent="0.2">
      <c r="A1215" s="753"/>
      <c r="B1215" s="753"/>
      <c r="C1215" s="753"/>
      <c r="D1215" s="753"/>
      <c r="E1215" s="9"/>
      <c r="F1215" s="568"/>
      <c r="G1215" s="9"/>
      <c r="H1215" s="568"/>
      <c r="I1215" s="568"/>
      <c r="J1215" s="568"/>
      <c r="K1215" s="568"/>
      <c r="L1215" s="9"/>
      <c r="M1215" s="9"/>
      <c r="N1215" s="9"/>
      <c r="O1215" s="306"/>
      <c r="P1215" s="1004" t="s">
        <v>5</v>
      </c>
      <c r="Q1215" s="1005"/>
      <c r="R1215" s="1005"/>
      <c r="S1215" s="1005"/>
      <c r="T1215" s="1005"/>
      <c r="U1215" s="1005"/>
      <c r="V1215" s="1005"/>
      <c r="W1215" s="1005"/>
      <c r="X1215" s="1005"/>
      <c r="Y1215" s="1005"/>
      <c r="Z1215" s="1005"/>
      <c r="AA1215" s="1005"/>
      <c r="AB1215" s="1005"/>
      <c r="AC1215" s="1006"/>
      <c r="AD1215" s="1004" t="s">
        <v>6</v>
      </c>
      <c r="AE1215" s="1005"/>
      <c r="AF1215" s="1005"/>
      <c r="AG1215" s="1005"/>
      <c r="AH1215" s="1005"/>
      <c r="AI1215" s="1005"/>
      <c r="AJ1215" s="1005"/>
      <c r="AK1215" s="1005"/>
      <c r="AL1215" s="1005"/>
      <c r="AM1215" s="1005"/>
      <c r="AN1215" s="1006"/>
    </row>
    <row r="1216" spans="1:60" s="323" customFormat="1" ht="24" customHeight="1" x14ac:dyDescent="0.2">
      <c r="A1216" s="753"/>
      <c r="B1216" s="753"/>
      <c r="C1216" s="753"/>
      <c r="D1216" s="753"/>
      <c r="E1216" s="9"/>
      <c r="F1216" s="568"/>
      <c r="G1216" s="9"/>
      <c r="H1216" s="568"/>
      <c r="I1216" s="568"/>
      <c r="J1216" s="568"/>
      <c r="K1216" s="568"/>
      <c r="L1216" s="9"/>
      <c r="M1216" s="9"/>
      <c r="N1216" s="9"/>
      <c r="O1216" s="306"/>
      <c r="P1216" s="995" t="s">
        <v>7</v>
      </c>
      <c r="Q1216" s="995" t="s">
        <v>8</v>
      </c>
      <c r="R1216" s="995" t="s">
        <v>9</v>
      </c>
      <c r="S1216" s="1010" t="s">
        <v>10</v>
      </c>
      <c r="T1216" s="1011"/>
      <c r="U1216" s="995" t="s">
        <v>11</v>
      </c>
      <c r="V1216" s="1004" t="s">
        <v>12</v>
      </c>
      <c r="W1216" s="1005"/>
      <c r="X1216" s="1006"/>
      <c r="Y1216" s="1004" t="s">
        <v>13</v>
      </c>
      <c r="Z1216" s="1005"/>
      <c r="AA1216" s="1005"/>
      <c r="AB1216" s="1005"/>
      <c r="AC1216" s="1006"/>
      <c r="AD1216" s="995" t="s">
        <v>7</v>
      </c>
      <c r="AE1216" s="995" t="s">
        <v>14</v>
      </c>
      <c r="AF1216" s="995" t="s">
        <v>15</v>
      </c>
      <c r="AG1216" s="995" t="s">
        <v>16</v>
      </c>
      <c r="AH1216" s="1021" t="s">
        <v>17</v>
      </c>
      <c r="AI1216" s="1004" t="s">
        <v>18</v>
      </c>
      <c r="AJ1216" s="1005"/>
      <c r="AK1216" s="1005"/>
      <c r="AL1216" s="1006"/>
      <c r="AM1216" s="995" t="s">
        <v>19</v>
      </c>
      <c r="AN1216" s="995" t="s">
        <v>20</v>
      </c>
      <c r="AO1216" s="1027" t="s">
        <v>19</v>
      </c>
      <c r="AP1216" s="1027" t="s">
        <v>19</v>
      </c>
    </row>
    <row r="1217" spans="1:60" s="323" customFormat="1" ht="24" customHeight="1" x14ac:dyDescent="0.2">
      <c r="A1217" s="753"/>
      <c r="B1217" s="753"/>
      <c r="C1217" s="753"/>
      <c r="D1217" s="753"/>
      <c r="E1217" s="9"/>
      <c r="F1217" s="568"/>
      <c r="G1217" s="9"/>
      <c r="H1217" s="568"/>
      <c r="I1217" s="568"/>
      <c r="J1217" s="568"/>
      <c r="K1217" s="568"/>
      <c r="L1217" s="9"/>
      <c r="M1217" s="9"/>
      <c r="N1217" s="9"/>
      <c r="O1217" s="306"/>
      <c r="P1217" s="996"/>
      <c r="Q1217" s="996"/>
      <c r="R1217" s="996"/>
      <c r="S1217" s="995" t="s">
        <v>21</v>
      </c>
      <c r="T1217" s="995" t="s">
        <v>22</v>
      </c>
      <c r="U1217" s="996"/>
      <c r="V1217" s="1015" t="s">
        <v>23</v>
      </c>
      <c r="W1217" s="1015" t="s">
        <v>24</v>
      </c>
      <c r="X1217" s="1015" t="s">
        <v>25</v>
      </c>
      <c r="Y1217" s="1018" t="s">
        <v>26</v>
      </c>
      <c r="Z1217" s="995" t="s">
        <v>27</v>
      </c>
      <c r="AA1217" s="995" t="s">
        <v>28</v>
      </c>
      <c r="AB1217" s="995" t="s">
        <v>29</v>
      </c>
      <c r="AC1217" s="995" t="s">
        <v>30</v>
      </c>
      <c r="AD1217" s="996"/>
      <c r="AE1217" s="996"/>
      <c r="AF1217" s="996"/>
      <c r="AG1217" s="996"/>
      <c r="AH1217" s="1022"/>
      <c r="AI1217" s="995" t="s">
        <v>31</v>
      </c>
      <c r="AJ1217" s="998" t="s">
        <v>27</v>
      </c>
      <c r="AK1217" s="1001" t="s">
        <v>28</v>
      </c>
      <c r="AL1217" s="995" t="s">
        <v>29</v>
      </c>
      <c r="AM1217" s="996"/>
      <c r="AN1217" s="996"/>
      <c r="AO1217" s="1028"/>
      <c r="AP1217" s="1028"/>
    </row>
    <row r="1218" spans="1:60" s="323" customFormat="1" ht="24" x14ac:dyDescent="0.2">
      <c r="A1218" s="753"/>
      <c r="B1218" s="753"/>
      <c r="C1218" s="753"/>
      <c r="D1218" s="753"/>
      <c r="E1218" s="9"/>
      <c r="F1218" s="568"/>
      <c r="G1218" s="9"/>
      <c r="H1218" s="568"/>
      <c r="I1218" s="568"/>
      <c r="J1218" s="568"/>
      <c r="K1218" s="568"/>
      <c r="L1218" s="9"/>
      <c r="M1218" s="9"/>
      <c r="N1218" s="9"/>
      <c r="O1218" s="306"/>
      <c r="P1218" s="996"/>
      <c r="Q1218" s="996"/>
      <c r="R1218" s="996"/>
      <c r="S1218" s="996"/>
      <c r="T1218" s="996"/>
      <c r="U1218" s="996"/>
      <c r="V1218" s="1016"/>
      <c r="W1218" s="1016"/>
      <c r="X1218" s="1016"/>
      <c r="Y1218" s="1019"/>
      <c r="Z1218" s="996"/>
      <c r="AA1218" s="996"/>
      <c r="AB1218" s="996"/>
      <c r="AC1218" s="996"/>
      <c r="AD1218" s="996"/>
      <c r="AE1218" s="996"/>
      <c r="AF1218" s="996"/>
      <c r="AG1218" s="996"/>
      <c r="AH1218" s="1022"/>
      <c r="AI1218" s="996"/>
      <c r="AJ1218" s="999"/>
      <c r="AK1218" s="1002"/>
      <c r="AL1218" s="996"/>
      <c r="AM1218" s="996"/>
      <c r="AN1218" s="996"/>
      <c r="AO1218" s="1028"/>
      <c r="AP1218" s="1028"/>
    </row>
    <row r="1219" spans="1:60" s="323" customFormat="1" ht="57.75" customHeight="1" x14ac:dyDescent="0.2">
      <c r="A1219" s="753" t="s">
        <v>465</v>
      </c>
      <c r="B1219" s="306" t="s">
        <v>466</v>
      </c>
      <c r="C1219" s="749" t="s">
        <v>467</v>
      </c>
      <c r="D1219" s="749" t="s">
        <v>468</v>
      </c>
      <c r="E1219" s="749" t="s">
        <v>469</v>
      </c>
      <c r="F1219" s="749"/>
      <c r="G1219" s="520" t="s">
        <v>470</v>
      </c>
      <c r="H1219" s="749" t="s">
        <v>471</v>
      </c>
      <c r="I1219" s="749" t="s">
        <v>472</v>
      </c>
      <c r="J1219" s="749" t="s">
        <v>473</v>
      </c>
      <c r="K1219" s="749" t="s">
        <v>474</v>
      </c>
      <c r="L1219" s="520" t="s">
        <v>475</v>
      </c>
      <c r="M1219" s="9" t="s">
        <v>476</v>
      </c>
      <c r="N1219" s="9" t="s">
        <v>477</v>
      </c>
      <c r="O1219" s="306" t="s">
        <v>478</v>
      </c>
      <c r="P1219" s="997"/>
      <c r="Q1219" s="997"/>
      <c r="R1219" s="997"/>
      <c r="S1219" s="997"/>
      <c r="T1219" s="997"/>
      <c r="U1219" s="997"/>
      <c r="V1219" s="1017"/>
      <c r="W1219" s="1017"/>
      <c r="X1219" s="1017"/>
      <c r="Y1219" s="1020"/>
      <c r="Z1219" s="997"/>
      <c r="AA1219" s="997"/>
      <c r="AB1219" s="997"/>
      <c r="AC1219" s="997"/>
      <c r="AD1219" s="997"/>
      <c r="AE1219" s="997"/>
      <c r="AF1219" s="997"/>
      <c r="AG1219" s="997"/>
      <c r="AH1219" s="1023"/>
      <c r="AI1219" s="997"/>
      <c r="AJ1219" s="1000"/>
      <c r="AK1219" s="1003"/>
      <c r="AL1219" s="997"/>
      <c r="AM1219" s="997"/>
      <c r="AN1219" s="997"/>
      <c r="AO1219" s="1029"/>
      <c r="AP1219" s="1029"/>
    </row>
    <row r="1220" spans="1:60" s="418" customFormat="1" ht="24" x14ac:dyDescent="0.2">
      <c r="A1220" s="324"/>
      <c r="B1220" s="324" t="s">
        <v>487</v>
      </c>
      <c r="C1220" s="324" t="s">
        <v>774</v>
      </c>
      <c r="D1220" s="324" t="s">
        <v>775</v>
      </c>
      <c r="E1220" s="325">
        <v>190</v>
      </c>
      <c r="F1220" s="326" t="s">
        <v>510</v>
      </c>
      <c r="G1220" s="325">
        <v>15</v>
      </c>
      <c r="H1220" s="569" t="s">
        <v>471</v>
      </c>
      <c r="I1220" s="305" t="s">
        <v>483</v>
      </c>
      <c r="J1220" s="305" t="s">
        <v>484</v>
      </c>
      <c r="K1220" s="305" t="s">
        <v>485</v>
      </c>
      <c r="L1220" s="304">
        <v>30150</v>
      </c>
      <c r="M1220" s="325"/>
      <c r="N1220" s="325" t="s">
        <v>776</v>
      </c>
      <c r="O1220" s="329"/>
      <c r="P1220" s="420">
        <v>143</v>
      </c>
      <c r="Q1220" s="420" t="s">
        <v>32</v>
      </c>
      <c r="R1220" s="420">
        <v>18546</v>
      </c>
      <c r="S1220" s="420">
        <v>234</v>
      </c>
      <c r="T1220" s="420">
        <v>2347</v>
      </c>
      <c r="U1220" s="420" t="s">
        <v>136</v>
      </c>
      <c r="V1220" s="420">
        <v>0</v>
      </c>
      <c r="W1220" s="420">
        <v>1</v>
      </c>
      <c r="X1220" s="420">
        <v>68</v>
      </c>
      <c r="Y1220" s="558"/>
      <c r="Z1220" s="558"/>
      <c r="AA1220" s="558">
        <v>4.5</v>
      </c>
      <c r="AB1220" s="420"/>
      <c r="AC1220" s="558">
        <v>163.5</v>
      </c>
      <c r="AD1220" s="420"/>
      <c r="AE1220" s="420"/>
      <c r="AF1220" s="420"/>
      <c r="AG1220" s="420"/>
      <c r="AH1220" s="549"/>
      <c r="AI1220" s="558"/>
      <c r="AJ1220" s="549"/>
      <c r="AK1220" s="559"/>
      <c r="AL1220" s="420"/>
      <c r="AM1220" s="420"/>
      <c r="AN1220" s="420"/>
      <c r="AO1220" s="420"/>
      <c r="AP1220" s="420"/>
      <c r="AQ1220" s="580"/>
      <c r="AR1220" s="337"/>
      <c r="AS1220" s="337"/>
      <c r="AT1220" s="337"/>
      <c r="AU1220" s="337"/>
      <c r="AV1220" s="337"/>
      <c r="AW1220" s="337"/>
      <c r="AX1220" s="337"/>
      <c r="AY1220" s="337"/>
      <c r="AZ1220" s="337"/>
      <c r="BA1220" s="337"/>
      <c r="BB1220" s="337"/>
      <c r="BC1220" s="337"/>
      <c r="BD1220" s="337"/>
      <c r="BE1220" s="337"/>
      <c r="BF1220" s="337"/>
      <c r="BG1220" s="337"/>
      <c r="BH1220" s="581"/>
    </row>
    <row r="1221" spans="1:60" s="418" customFormat="1" ht="56.25" x14ac:dyDescent="0.2">
      <c r="A1221" s="324"/>
      <c r="B1221" s="324"/>
      <c r="C1221" s="324"/>
      <c r="D1221" s="324"/>
      <c r="E1221" s="325"/>
      <c r="F1221" s="569"/>
      <c r="G1221" s="325"/>
      <c r="H1221" s="569"/>
      <c r="I1221" s="569"/>
      <c r="J1221" s="569"/>
      <c r="K1221" s="569"/>
      <c r="L1221" s="325"/>
      <c r="M1221" s="325"/>
      <c r="N1221" s="325"/>
      <c r="O1221" s="329"/>
      <c r="P1221" s="420"/>
      <c r="Q1221" s="420"/>
      <c r="R1221" s="420"/>
      <c r="S1221" s="420"/>
      <c r="T1221" s="420"/>
      <c r="U1221" s="420"/>
      <c r="V1221" s="420"/>
      <c r="W1221" s="420"/>
      <c r="X1221" s="420"/>
      <c r="Y1221" s="558"/>
      <c r="Z1221" s="558"/>
      <c r="AA1221" s="558"/>
      <c r="AB1221" s="420"/>
      <c r="AC1221" s="558"/>
      <c r="AD1221" s="420">
        <v>1</v>
      </c>
      <c r="AE1221" s="420">
        <v>190</v>
      </c>
      <c r="AF1221" s="413" t="s">
        <v>55</v>
      </c>
      <c r="AG1221" s="420" t="s">
        <v>56</v>
      </c>
      <c r="AH1221" s="549">
        <v>18</v>
      </c>
      <c r="AI1221" s="558"/>
      <c r="AJ1221" s="549"/>
      <c r="AK1221" s="559">
        <v>18</v>
      </c>
      <c r="AL1221" s="420"/>
      <c r="AM1221" s="420">
        <f>AO1221+1</f>
        <v>37</v>
      </c>
      <c r="AN1221" s="413" t="s">
        <v>53</v>
      </c>
      <c r="AO1221" s="420">
        <v>36</v>
      </c>
      <c r="AP1221" s="420">
        <v>35</v>
      </c>
      <c r="AQ1221" s="580"/>
      <c r="AR1221" s="337"/>
      <c r="AS1221" s="337"/>
      <c r="AT1221" s="337"/>
      <c r="AU1221" s="337"/>
      <c r="AV1221" s="337"/>
      <c r="AW1221" s="337"/>
      <c r="AX1221" s="337"/>
      <c r="AY1221" s="337"/>
      <c r="AZ1221" s="337"/>
      <c r="BA1221" s="337"/>
      <c r="BB1221" s="337"/>
      <c r="BC1221" s="337"/>
      <c r="BD1221" s="337"/>
      <c r="BE1221" s="337"/>
      <c r="BF1221" s="337"/>
      <c r="BG1221" s="337"/>
      <c r="BH1221" s="581"/>
    </row>
    <row r="1222" spans="1:60" s="418" customFormat="1" ht="24" x14ac:dyDescent="0.2">
      <c r="A1222" s="324"/>
      <c r="B1222" s="324"/>
      <c r="C1222" s="324"/>
      <c r="D1222" s="324"/>
      <c r="E1222" s="325"/>
      <c r="F1222" s="569"/>
      <c r="G1222" s="325"/>
      <c r="H1222" s="569"/>
      <c r="I1222" s="569"/>
      <c r="J1222" s="569"/>
      <c r="K1222" s="569"/>
      <c r="L1222" s="325"/>
      <c r="M1222" s="325"/>
      <c r="N1222" s="325"/>
      <c r="O1222" s="329"/>
      <c r="P1222" s="420">
        <v>144</v>
      </c>
      <c r="Q1222" s="420" t="s">
        <v>32</v>
      </c>
      <c r="R1222" s="420">
        <v>38259</v>
      </c>
      <c r="S1222" s="420">
        <v>243</v>
      </c>
      <c r="T1222" s="420">
        <v>1764</v>
      </c>
      <c r="U1222" s="420" t="s">
        <v>54</v>
      </c>
      <c r="V1222" s="420">
        <v>6</v>
      </c>
      <c r="W1222" s="420">
        <v>3</v>
      </c>
      <c r="X1222" s="420">
        <v>6</v>
      </c>
      <c r="Y1222" s="558">
        <v>2706</v>
      </c>
      <c r="Z1222" s="558"/>
      <c r="AA1222" s="558"/>
      <c r="AB1222" s="420"/>
      <c r="AC1222" s="558"/>
      <c r="AD1222" s="420"/>
      <c r="AE1222" s="420"/>
      <c r="AF1222" s="420"/>
      <c r="AG1222" s="420"/>
      <c r="AH1222" s="549"/>
      <c r="AI1222" s="558"/>
      <c r="AJ1222" s="420"/>
      <c r="AK1222" s="558"/>
      <c r="AL1222" s="420"/>
      <c r="AM1222" s="420"/>
      <c r="AN1222" s="420"/>
      <c r="AO1222" s="420"/>
      <c r="AP1222" s="420"/>
      <c r="AQ1222" s="580"/>
      <c r="AR1222" s="337"/>
      <c r="AS1222" s="337"/>
      <c r="AT1222" s="337"/>
      <c r="AU1222" s="337"/>
      <c r="AV1222" s="337"/>
      <c r="AW1222" s="337"/>
      <c r="AX1222" s="337"/>
      <c r="AY1222" s="337"/>
      <c r="AZ1222" s="337"/>
      <c r="BA1222" s="337"/>
      <c r="BB1222" s="337"/>
      <c r="BC1222" s="337"/>
      <c r="BD1222" s="337"/>
      <c r="BE1222" s="337"/>
      <c r="BF1222" s="337"/>
      <c r="BG1222" s="337"/>
      <c r="BH1222" s="581"/>
    </row>
    <row r="1223" spans="1:60" s="418" customFormat="1" ht="24" x14ac:dyDescent="0.2">
      <c r="A1223" s="324"/>
      <c r="B1223" s="324"/>
      <c r="C1223" s="324"/>
      <c r="D1223" s="324"/>
      <c r="E1223" s="325"/>
      <c r="F1223" s="569"/>
      <c r="G1223" s="325"/>
      <c r="H1223" s="569"/>
      <c r="I1223" s="569"/>
      <c r="J1223" s="569"/>
      <c r="K1223" s="569"/>
      <c r="L1223" s="325"/>
      <c r="M1223" s="325"/>
      <c r="N1223" s="325"/>
      <c r="O1223" s="329"/>
      <c r="P1223" s="420">
        <v>145</v>
      </c>
      <c r="Q1223" s="420" t="s">
        <v>32</v>
      </c>
      <c r="R1223" s="420">
        <v>44041</v>
      </c>
      <c r="S1223" s="420">
        <v>273</v>
      </c>
      <c r="T1223" s="420">
        <v>3001</v>
      </c>
      <c r="U1223" s="420" t="s">
        <v>54</v>
      </c>
      <c r="V1223" s="420">
        <v>1</v>
      </c>
      <c r="W1223" s="420">
        <v>1</v>
      </c>
      <c r="X1223" s="420">
        <v>98</v>
      </c>
      <c r="Y1223" s="558">
        <v>598</v>
      </c>
      <c r="Z1223" s="558"/>
      <c r="AA1223" s="558"/>
      <c r="AB1223" s="420"/>
      <c r="AC1223" s="558"/>
      <c r="AD1223" s="420"/>
      <c r="AE1223" s="420"/>
      <c r="AF1223" s="420"/>
      <c r="AG1223" s="420"/>
      <c r="AH1223" s="549"/>
      <c r="AI1223" s="558"/>
      <c r="AJ1223" s="420"/>
      <c r="AK1223" s="558"/>
      <c r="AL1223" s="420"/>
      <c r="AM1223" s="420"/>
      <c r="AN1223" s="420"/>
      <c r="AO1223" s="420"/>
      <c r="AP1223" s="420"/>
      <c r="AQ1223" s="580"/>
      <c r="AR1223" s="337"/>
      <c r="AS1223" s="337"/>
      <c r="AT1223" s="337"/>
      <c r="AU1223" s="337"/>
      <c r="AV1223" s="337"/>
      <c r="AW1223" s="337"/>
      <c r="AX1223" s="337"/>
      <c r="AY1223" s="337"/>
      <c r="AZ1223" s="337"/>
      <c r="BA1223" s="337"/>
      <c r="BB1223" s="337"/>
      <c r="BC1223" s="337"/>
      <c r="BD1223" s="337"/>
      <c r="BE1223" s="337"/>
      <c r="BF1223" s="337"/>
      <c r="BG1223" s="337"/>
      <c r="BH1223" s="581"/>
    </row>
    <row r="1224" spans="1:60" s="337" customFormat="1" ht="24" x14ac:dyDescent="0.2">
      <c r="A1224" s="324"/>
      <c r="B1224" s="324"/>
      <c r="C1224" s="324"/>
      <c r="D1224" s="324"/>
      <c r="E1224" s="325"/>
      <c r="F1224" s="569"/>
      <c r="G1224" s="325"/>
      <c r="H1224" s="569"/>
      <c r="I1224" s="569"/>
      <c r="J1224" s="569"/>
      <c r="K1224" s="569"/>
      <c r="L1224" s="325"/>
      <c r="M1224" s="325"/>
      <c r="N1224" s="325"/>
      <c r="O1224" s="329"/>
      <c r="P1224" s="602"/>
      <c r="Q1224" s="602"/>
      <c r="R1224" s="602"/>
      <c r="S1224" s="602"/>
      <c r="T1224" s="602"/>
      <c r="U1224" s="602"/>
      <c r="V1224" s="602"/>
      <c r="W1224" s="602"/>
      <c r="X1224" s="602"/>
      <c r="Y1224" s="601"/>
      <c r="Z1224" s="601"/>
      <c r="AA1224" s="601"/>
      <c r="AB1224" s="602"/>
      <c r="AC1224" s="601"/>
      <c r="AD1224" s="602"/>
      <c r="AE1224" s="602"/>
      <c r="AF1224" s="602"/>
      <c r="AG1224" s="602"/>
      <c r="AH1224" s="605"/>
      <c r="AI1224" s="601"/>
      <c r="AJ1224" s="602"/>
      <c r="AK1224" s="601"/>
      <c r="AL1224" s="602"/>
      <c r="AM1224" s="602"/>
      <c r="AN1224" s="602"/>
      <c r="AO1224" s="602"/>
      <c r="AP1224" s="602"/>
    </row>
    <row r="1225" spans="1:60" s="1" customFormat="1" ht="24" x14ac:dyDescent="0.2">
      <c r="E1225" s="304"/>
      <c r="F1225" s="567"/>
      <c r="G1225" s="304"/>
      <c r="H1225" s="567"/>
      <c r="I1225" s="567"/>
      <c r="J1225" s="567"/>
      <c r="K1225" s="567"/>
      <c r="L1225" s="304"/>
      <c r="M1225" s="304"/>
      <c r="N1225" s="304"/>
      <c r="O1225" s="306"/>
      <c r="P1225" s="345" t="s">
        <v>460</v>
      </c>
      <c r="Q1225" s="346"/>
      <c r="R1225" s="346"/>
      <c r="S1225" s="346"/>
      <c r="T1225" s="346"/>
      <c r="U1225" s="346"/>
      <c r="V1225" s="1012" t="str">
        <f>B1234</f>
        <v>นาง</v>
      </c>
      <c r="W1225" s="1012"/>
      <c r="X1225" s="1013" t="str">
        <f>C1234</f>
        <v xml:space="preserve">อัฉราวรรณ </v>
      </c>
      <c r="Y1225" s="1013"/>
      <c r="Z1225" s="1013" t="str">
        <f>D1234</f>
        <v xml:space="preserve"> เขียวนาค</v>
      </c>
      <c r="AA1225" s="1013"/>
      <c r="AB1225" s="1013"/>
      <c r="AC1225" s="1014"/>
      <c r="AD1225" s="345" t="s">
        <v>461</v>
      </c>
      <c r="AE1225" s="730"/>
      <c r="AF1225" s="346"/>
      <c r="AG1225" s="745" t="str">
        <f>B1234</f>
        <v>นาง</v>
      </c>
      <c r="AH1225" s="731" t="str">
        <f>C1234</f>
        <v xml:space="preserve">อัฉราวรรณ </v>
      </c>
      <c r="AI1225" s="346"/>
      <c r="AJ1225" s="346" t="str">
        <f>D1234</f>
        <v xml:space="preserve"> เขียวนาค</v>
      </c>
      <c r="AK1225" s="346"/>
      <c r="AL1225" s="346"/>
      <c r="AM1225" s="346"/>
      <c r="AN1225" s="347"/>
    </row>
    <row r="1226" spans="1:60" s="1" customFormat="1" ht="24" x14ac:dyDescent="0.2">
      <c r="E1226" s="304"/>
      <c r="F1226" s="567"/>
      <c r="G1226" s="304"/>
      <c r="H1226" s="567"/>
      <c r="I1226" s="567"/>
      <c r="J1226" s="567"/>
      <c r="K1226" s="567"/>
      <c r="L1226" s="304"/>
      <c r="M1226" s="304"/>
      <c r="N1226" s="304"/>
      <c r="O1226" s="306"/>
      <c r="P1226" s="307" t="s">
        <v>462</v>
      </c>
      <c r="Q1226" s="308"/>
      <c r="R1226" s="308"/>
      <c r="S1226" s="1007">
        <f>E1234</f>
        <v>49</v>
      </c>
      <c r="T1226" s="1008"/>
      <c r="U1226" s="310" t="str">
        <f>F1234</f>
        <v>หมูที่</v>
      </c>
      <c r="V1226" s="1009">
        <f>G1234</f>
        <v>15</v>
      </c>
      <c r="W1226" s="1009"/>
      <c r="X1226" s="308"/>
      <c r="Y1226" s="311"/>
      <c r="Z1226" s="312" t="str">
        <f>H1234</f>
        <v>ถนน</v>
      </c>
      <c r="AA1226" s="313"/>
      <c r="AB1226" s="308"/>
      <c r="AC1226" s="309"/>
      <c r="AD1226" s="307" t="s">
        <v>462</v>
      </c>
      <c r="AE1226" s="728"/>
      <c r="AF1226" s="728"/>
      <c r="AG1226" s="314">
        <f>E1234</f>
        <v>49</v>
      </c>
      <c r="AH1226" s="308"/>
      <c r="AI1226" s="315" t="str">
        <f>F1234</f>
        <v>หมูที่</v>
      </c>
      <c r="AJ1226" s="727">
        <f>G1234</f>
        <v>15</v>
      </c>
      <c r="AK1226" s="308"/>
      <c r="AL1226" s="315" t="str">
        <f>H1234</f>
        <v>ถนน</v>
      </c>
      <c r="AM1226" s="308"/>
      <c r="AN1226" s="309"/>
    </row>
    <row r="1227" spans="1:60" s="1" customFormat="1" ht="24" x14ac:dyDescent="0.2">
      <c r="E1227" s="304"/>
      <c r="F1227" s="567"/>
      <c r="G1227" s="304"/>
      <c r="H1227" s="567"/>
      <c r="I1227" s="567"/>
      <c r="J1227" s="567"/>
      <c r="K1227" s="567"/>
      <c r="L1227" s="304"/>
      <c r="M1227" s="304"/>
      <c r="N1227" s="304"/>
      <c r="O1227" s="306"/>
      <c r="P1227" s="307" t="s">
        <v>463</v>
      </c>
      <c r="Q1227" s="308"/>
      <c r="R1227" s="308"/>
      <c r="S1227" s="308"/>
      <c r="T1227" s="308"/>
      <c r="U1227" s="1009" t="str">
        <f>I1234</f>
        <v>ตำบลตะขบ</v>
      </c>
      <c r="V1227" s="993"/>
      <c r="W1227" s="993"/>
      <c r="X1227" s="993"/>
      <c r="Y1227" s="312"/>
      <c r="Z1227" s="315" t="str">
        <f>J1234</f>
        <v>อำเภอปักธงชัย</v>
      </c>
      <c r="AA1227" s="313"/>
      <c r="AB1227" s="308"/>
      <c r="AC1227" s="308"/>
      <c r="AD1227" s="307" t="s">
        <v>463</v>
      </c>
      <c r="AE1227" s="728"/>
      <c r="AF1227" s="308"/>
      <c r="AG1227" s="308"/>
      <c r="AH1227" s="308"/>
      <c r="AI1227" s="315" t="str">
        <f>I1234</f>
        <v>ตำบลตะขบ</v>
      </c>
      <c r="AJ1227" s="308"/>
      <c r="AK1227" s="308"/>
      <c r="AL1227" s="315" t="str">
        <f>J1234</f>
        <v>อำเภอปักธงชัย</v>
      </c>
      <c r="AM1227" s="308"/>
      <c r="AN1227" s="309"/>
    </row>
    <row r="1228" spans="1:60" s="1" customFormat="1" ht="24" x14ac:dyDescent="0.2">
      <c r="E1228" s="304"/>
      <c r="F1228" s="567"/>
      <c r="G1228" s="304"/>
      <c r="H1228" s="567"/>
      <c r="I1228" s="567"/>
      <c r="J1228" s="567"/>
      <c r="K1228" s="567"/>
      <c r="L1228" s="304"/>
      <c r="M1228" s="304"/>
      <c r="N1228" s="304"/>
      <c r="O1228" s="306"/>
      <c r="P1228" s="316" t="str">
        <f>K1234</f>
        <v>จังหวัดนครราชสีมา</v>
      </c>
      <c r="Q1228" s="317"/>
      <c r="R1228" s="317"/>
      <c r="S1228" s="317"/>
      <c r="T1228" s="317"/>
      <c r="U1228" s="317" t="s">
        <v>464</v>
      </c>
      <c r="V1228" s="317"/>
      <c r="W1228" s="317"/>
      <c r="X1228" s="317"/>
      <c r="Y1228" s="318"/>
      <c r="Z1228" s="317"/>
      <c r="AA1228" s="319"/>
      <c r="AB1228" s="317"/>
      <c r="AC1228" s="317"/>
      <c r="AD1228" s="316" t="str">
        <f>K1234</f>
        <v>จังหวัดนครราชสีมา</v>
      </c>
      <c r="AE1228" s="744"/>
      <c r="AF1228" s="317"/>
      <c r="AG1228" s="317"/>
      <c r="AH1228" s="317"/>
      <c r="AI1228" s="317" t="s">
        <v>464</v>
      </c>
      <c r="AJ1228" s="317"/>
      <c r="AK1228" s="317"/>
      <c r="AL1228" s="317"/>
      <c r="AM1228" s="317"/>
      <c r="AN1228" s="320"/>
    </row>
    <row r="1229" spans="1:60" s="323" customFormat="1" ht="24" x14ac:dyDescent="0.2">
      <c r="A1229" s="753"/>
      <c r="B1229" s="753"/>
      <c r="C1229" s="753"/>
      <c r="D1229" s="753"/>
      <c r="E1229" s="9"/>
      <c r="F1229" s="568"/>
      <c r="G1229" s="9"/>
      <c r="H1229" s="568"/>
      <c r="I1229" s="568"/>
      <c r="J1229" s="568"/>
      <c r="K1229" s="568"/>
      <c r="L1229" s="9"/>
      <c r="M1229" s="9"/>
      <c r="N1229" s="9"/>
      <c r="O1229" s="306"/>
      <c r="P1229" s="1004" t="s">
        <v>5</v>
      </c>
      <c r="Q1229" s="1005"/>
      <c r="R1229" s="1005"/>
      <c r="S1229" s="1005"/>
      <c r="T1229" s="1005"/>
      <c r="U1229" s="1005"/>
      <c r="V1229" s="1005"/>
      <c r="W1229" s="1005"/>
      <c r="X1229" s="1005"/>
      <c r="Y1229" s="1005"/>
      <c r="Z1229" s="1005"/>
      <c r="AA1229" s="1005"/>
      <c r="AB1229" s="1005"/>
      <c r="AC1229" s="1006"/>
      <c r="AD1229" s="1004" t="s">
        <v>6</v>
      </c>
      <c r="AE1229" s="1005"/>
      <c r="AF1229" s="1005"/>
      <c r="AG1229" s="1005"/>
      <c r="AH1229" s="1005"/>
      <c r="AI1229" s="1005"/>
      <c r="AJ1229" s="1005"/>
      <c r="AK1229" s="1005"/>
      <c r="AL1229" s="1005"/>
      <c r="AM1229" s="1005"/>
      <c r="AN1229" s="1006"/>
    </row>
    <row r="1230" spans="1:60" s="323" customFormat="1" ht="24" customHeight="1" x14ac:dyDescent="0.2">
      <c r="A1230" s="753"/>
      <c r="B1230" s="753"/>
      <c r="C1230" s="753"/>
      <c r="D1230" s="753"/>
      <c r="E1230" s="9"/>
      <c r="F1230" s="568"/>
      <c r="G1230" s="9"/>
      <c r="H1230" s="568"/>
      <c r="I1230" s="568"/>
      <c r="J1230" s="568"/>
      <c r="K1230" s="568"/>
      <c r="L1230" s="9"/>
      <c r="M1230" s="9"/>
      <c r="N1230" s="9"/>
      <c r="O1230" s="306"/>
      <c r="P1230" s="995" t="s">
        <v>7</v>
      </c>
      <c r="Q1230" s="995" t="s">
        <v>8</v>
      </c>
      <c r="R1230" s="995" t="s">
        <v>9</v>
      </c>
      <c r="S1230" s="1010" t="s">
        <v>10</v>
      </c>
      <c r="T1230" s="1011"/>
      <c r="U1230" s="995" t="s">
        <v>11</v>
      </c>
      <c r="V1230" s="1004" t="s">
        <v>12</v>
      </c>
      <c r="W1230" s="1005"/>
      <c r="X1230" s="1006"/>
      <c r="Y1230" s="1004" t="s">
        <v>13</v>
      </c>
      <c r="Z1230" s="1005"/>
      <c r="AA1230" s="1005"/>
      <c r="AB1230" s="1005"/>
      <c r="AC1230" s="1006"/>
      <c r="AD1230" s="995" t="s">
        <v>7</v>
      </c>
      <c r="AE1230" s="995" t="s">
        <v>14</v>
      </c>
      <c r="AF1230" s="995" t="s">
        <v>15</v>
      </c>
      <c r="AG1230" s="995" t="s">
        <v>16</v>
      </c>
      <c r="AH1230" s="1021" t="s">
        <v>17</v>
      </c>
      <c r="AI1230" s="1004" t="s">
        <v>18</v>
      </c>
      <c r="AJ1230" s="1005"/>
      <c r="AK1230" s="1005"/>
      <c r="AL1230" s="1006"/>
      <c r="AM1230" s="995" t="s">
        <v>19</v>
      </c>
      <c r="AN1230" s="995" t="s">
        <v>20</v>
      </c>
      <c r="AO1230" s="1027" t="s">
        <v>19</v>
      </c>
      <c r="AP1230" s="1027" t="s">
        <v>19</v>
      </c>
    </row>
    <row r="1231" spans="1:60" s="323" customFormat="1" ht="24" customHeight="1" x14ac:dyDescent="0.2">
      <c r="A1231" s="753"/>
      <c r="B1231" s="753"/>
      <c r="C1231" s="753"/>
      <c r="D1231" s="753"/>
      <c r="E1231" s="9"/>
      <c r="F1231" s="568"/>
      <c r="G1231" s="9"/>
      <c r="H1231" s="568"/>
      <c r="I1231" s="568"/>
      <c r="J1231" s="568"/>
      <c r="K1231" s="568"/>
      <c r="L1231" s="9"/>
      <c r="M1231" s="9"/>
      <c r="N1231" s="9"/>
      <c r="O1231" s="306"/>
      <c r="P1231" s="996"/>
      <c r="Q1231" s="996"/>
      <c r="R1231" s="996"/>
      <c r="S1231" s="995" t="s">
        <v>21</v>
      </c>
      <c r="T1231" s="995" t="s">
        <v>22</v>
      </c>
      <c r="U1231" s="996"/>
      <c r="V1231" s="1015" t="s">
        <v>23</v>
      </c>
      <c r="W1231" s="1015" t="s">
        <v>24</v>
      </c>
      <c r="X1231" s="1015" t="s">
        <v>25</v>
      </c>
      <c r="Y1231" s="1018" t="s">
        <v>26</v>
      </c>
      <c r="Z1231" s="995" t="s">
        <v>27</v>
      </c>
      <c r="AA1231" s="995" t="s">
        <v>28</v>
      </c>
      <c r="AB1231" s="995" t="s">
        <v>29</v>
      </c>
      <c r="AC1231" s="995" t="s">
        <v>30</v>
      </c>
      <c r="AD1231" s="996"/>
      <c r="AE1231" s="996"/>
      <c r="AF1231" s="996"/>
      <c r="AG1231" s="996"/>
      <c r="AH1231" s="1022"/>
      <c r="AI1231" s="995" t="s">
        <v>31</v>
      </c>
      <c r="AJ1231" s="998" t="s">
        <v>27</v>
      </c>
      <c r="AK1231" s="1001" t="s">
        <v>28</v>
      </c>
      <c r="AL1231" s="995" t="s">
        <v>29</v>
      </c>
      <c r="AM1231" s="996"/>
      <c r="AN1231" s="996"/>
      <c r="AO1231" s="1028"/>
      <c r="AP1231" s="1028"/>
    </row>
    <row r="1232" spans="1:60" s="323" customFormat="1" ht="24" x14ac:dyDescent="0.2">
      <c r="A1232" s="753"/>
      <c r="B1232" s="753"/>
      <c r="C1232" s="753"/>
      <c r="D1232" s="753"/>
      <c r="E1232" s="9"/>
      <c r="F1232" s="568"/>
      <c r="G1232" s="9"/>
      <c r="H1232" s="568"/>
      <c r="I1232" s="568"/>
      <c r="J1232" s="568"/>
      <c r="K1232" s="568"/>
      <c r="L1232" s="9"/>
      <c r="M1232" s="9"/>
      <c r="N1232" s="9"/>
      <c r="O1232" s="306"/>
      <c r="P1232" s="996"/>
      <c r="Q1232" s="996"/>
      <c r="R1232" s="996"/>
      <c r="S1232" s="996"/>
      <c r="T1232" s="996"/>
      <c r="U1232" s="996"/>
      <c r="V1232" s="1016"/>
      <c r="W1232" s="1016"/>
      <c r="X1232" s="1016"/>
      <c r="Y1232" s="1019"/>
      <c r="Z1232" s="996"/>
      <c r="AA1232" s="996"/>
      <c r="AB1232" s="996"/>
      <c r="AC1232" s="996"/>
      <c r="AD1232" s="996"/>
      <c r="AE1232" s="996"/>
      <c r="AF1232" s="996"/>
      <c r="AG1232" s="996"/>
      <c r="AH1232" s="1022"/>
      <c r="AI1232" s="996"/>
      <c r="AJ1232" s="999"/>
      <c r="AK1232" s="1002"/>
      <c r="AL1232" s="996"/>
      <c r="AM1232" s="996"/>
      <c r="AN1232" s="996"/>
      <c r="AO1232" s="1028"/>
      <c r="AP1232" s="1028"/>
    </row>
    <row r="1233" spans="1:60" s="323" customFormat="1" ht="47.25" customHeight="1" x14ac:dyDescent="0.2">
      <c r="A1233" s="753" t="s">
        <v>465</v>
      </c>
      <c r="B1233" s="306" t="s">
        <v>466</v>
      </c>
      <c r="C1233" s="749" t="s">
        <v>467</v>
      </c>
      <c r="D1233" s="749" t="s">
        <v>468</v>
      </c>
      <c r="E1233" s="749" t="s">
        <v>469</v>
      </c>
      <c r="F1233" s="749"/>
      <c r="G1233" s="520" t="s">
        <v>470</v>
      </c>
      <c r="H1233" s="749" t="s">
        <v>471</v>
      </c>
      <c r="I1233" s="749" t="s">
        <v>472</v>
      </c>
      <c r="J1233" s="749" t="s">
        <v>473</v>
      </c>
      <c r="K1233" s="749" t="s">
        <v>474</v>
      </c>
      <c r="L1233" s="520" t="s">
        <v>475</v>
      </c>
      <c r="M1233" s="9" t="s">
        <v>476</v>
      </c>
      <c r="N1233" s="9" t="s">
        <v>477</v>
      </c>
      <c r="O1233" s="306" t="s">
        <v>478</v>
      </c>
      <c r="P1233" s="997"/>
      <c r="Q1233" s="997"/>
      <c r="R1233" s="997"/>
      <c r="S1233" s="997"/>
      <c r="T1233" s="997"/>
      <c r="U1233" s="997"/>
      <c r="V1233" s="1017"/>
      <c r="W1233" s="1017"/>
      <c r="X1233" s="1017"/>
      <c r="Y1233" s="1020"/>
      <c r="Z1233" s="997"/>
      <c r="AA1233" s="997"/>
      <c r="AB1233" s="997"/>
      <c r="AC1233" s="997"/>
      <c r="AD1233" s="997"/>
      <c r="AE1233" s="997"/>
      <c r="AF1233" s="997"/>
      <c r="AG1233" s="997"/>
      <c r="AH1233" s="1023"/>
      <c r="AI1233" s="997"/>
      <c r="AJ1233" s="1000"/>
      <c r="AK1233" s="1003"/>
      <c r="AL1233" s="997"/>
      <c r="AM1233" s="997"/>
      <c r="AN1233" s="997"/>
      <c r="AO1233" s="1029"/>
      <c r="AP1233" s="1029"/>
    </row>
    <row r="1234" spans="1:60" s="418" customFormat="1" ht="24" x14ac:dyDescent="0.2">
      <c r="A1234" s="324"/>
      <c r="B1234" s="324" t="s">
        <v>487</v>
      </c>
      <c r="C1234" s="324" t="s">
        <v>777</v>
      </c>
      <c r="D1234" s="324" t="s">
        <v>778</v>
      </c>
      <c r="E1234" s="325">
        <v>49</v>
      </c>
      <c r="F1234" s="326" t="s">
        <v>510</v>
      </c>
      <c r="G1234" s="325">
        <v>15</v>
      </c>
      <c r="H1234" s="569" t="s">
        <v>471</v>
      </c>
      <c r="I1234" s="305" t="s">
        <v>483</v>
      </c>
      <c r="J1234" s="305" t="s">
        <v>484</v>
      </c>
      <c r="K1234" s="305" t="s">
        <v>485</v>
      </c>
      <c r="L1234" s="304">
        <v>30150</v>
      </c>
      <c r="M1234" s="325"/>
      <c r="N1234" s="325" t="s">
        <v>779</v>
      </c>
      <c r="O1234" s="329"/>
      <c r="P1234" s="420">
        <v>146</v>
      </c>
      <c r="Q1234" s="420" t="s">
        <v>32</v>
      </c>
      <c r="R1234" s="420">
        <v>32211</v>
      </c>
      <c r="S1234" s="420">
        <v>256</v>
      </c>
      <c r="T1234" s="420">
        <v>153</v>
      </c>
      <c r="U1234" s="420" t="s">
        <v>136</v>
      </c>
      <c r="V1234" s="420">
        <v>0</v>
      </c>
      <c r="W1234" s="420">
        <v>0</v>
      </c>
      <c r="X1234" s="420">
        <v>57</v>
      </c>
      <c r="Y1234" s="558"/>
      <c r="Z1234" s="558"/>
      <c r="AA1234" s="558">
        <v>10.5</v>
      </c>
      <c r="AB1234" s="420"/>
      <c r="AC1234" s="558">
        <v>46.5</v>
      </c>
      <c r="AD1234" s="420"/>
      <c r="AE1234" s="420"/>
      <c r="AF1234" s="420"/>
      <c r="AG1234" s="420"/>
      <c r="AH1234" s="549"/>
      <c r="AI1234" s="558"/>
      <c r="AJ1234" s="597"/>
      <c r="AK1234" s="558"/>
      <c r="AL1234" s="420"/>
      <c r="AM1234" s="420"/>
      <c r="AN1234" s="420"/>
      <c r="AO1234" s="420"/>
      <c r="AP1234" s="420"/>
      <c r="AQ1234" s="580"/>
      <c r="AR1234" s="337"/>
      <c r="AS1234" s="337"/>
      <c r="AT1234" s="337"/>
      <c r="AU1234" s="337"/>
      <c r="AV1234" s="337"/>
      <c r="AW1234" s="337"/>
      <c r="AX1234" s="337"/>
      <c r="AY1234" s="337"/>
      <c r="AZ1234" s="337"/>
      <c r="BA1234" s="337"/>
      <c r="BB1234" s="337"/>
      <c r="BC1234" s="337"/>
      <c r="BD1234" s="337"/>
      <c r="BE1234" s="337"/>
      <c r="BF1234" s="337"/>
      <c r="BG1234" s="337"/>
      <c r="BH1234" s="581"/>
    </row>
    <row r="1235" spans="1:60" s="418" customFormat="1" ht="56.25" x14ac:dyDescent="0.2">
      <c r="A1235" s="324"/>
      <c r="B1235" s="324"/>
      <c r="C1235" s="324"/>
      <c r="D1235" s="324"/>
      <c r="E1235" s="325"/>
      <c r="F1235" s="569"/>
      <c r="G1235" s="325"/>
      <c r="H1235" s="569"/>
      <c r="I1235" s="569"/>
      <c r="J1235" s="569"/>
      <c r="K1235" s="569"/>
      <c r="L1235" s="325"/>
      <c r="M1235" s="325"/>
      <c r="N1235" s="325"/>
      <c r="O1235" s="329"/>
      <c r="P1235" s="420"/>
      <c r="Q1235" s="420"/>
      <c r="R1235" s="420"/>
      <c r="S1235" s="420"/>
      <c r="T1235" s="420"/>
      <c r="U1235" s="420"/>
      <c r="V1235" s="420"/>
      <c r="W1235" s="420"/>
      <c r="X1235" s="420"/>
      <c r="Y1235" s="558"/>
      <c r="Z1235" s="558"/>
      <c r="AA1235" s="558"/>
      <c r="AB1235" s="420"/>
      <c r="AC1235" s="558"/>
      <c r="AD1235" s="420">
        <v>1</v>
      </c>
      <c r="AE1235" s="420">
        <v>49</v>
      </c>
      <c r="AF1235" s="413" t="s">
        <v>55</v>
      </c>
      <c r="AG1235" s="420" t="s">
        <v>56</v>
      </c>
      <c r="AH1235" s="549">
        <v>42</v>
      </c>
      <c r="AI1235" s="558"/>
      <c r="AJ1235" s="549"/>
      <c r="AK1235" s="559">
        <v>42</v>
      </c>
      <c r="AL1235" s="420"/>
      <c r="AM1235" s="420">
        <f>AO1235+1</f>
        <v>27</v>
      </c>
      <c r="AN1235" s="413" t="s">
        <v>53</v>
      </c>
      <c r="AO1235" s="420">
        <v>26</v>
      </c>
      <c r="AP1235" s="420">
        <v>25</v>
      </c>
      <c r="AQ1235" s="580"/>
      <c r="AR1235" s="337"/>
      <c r="AS1235" s="337"/>
      <c r="AT1235" s="337"/>
      <c r="AU1235" s="337"/>
      <c r="AV1235" s="337"/>
      <c r="AW1235" s="337"/>
      <c r="AX1235" s="337"/>
      <c r="AY1235" s="337"/>
      <c r="AZ1235" s="337"/>
      <c r="BA1235" s="337"/>
      <c r="BB1235" s="337"/>
      <c r="BC1235" s="337"/>
      <c r="BD1235" s="337"/>
      <c r="BE1235" s="337"/>
      <c r="BF1235" s="337"/>
      <c r="BG1235" s="337"/>
      <c r="BH1235" s="581"/>
    </row>
    <row r="1236" spans="1:60" s="418" customFormat="1" ht="24" x14ac:dyDescent="0.2">
      <c r="A1236" s="324"/>
      <c r="B1236" s="324"/>
      <c r="C1236" s="324"/>
      <c r="D1236" s="324"/>
      <c r="E1236" s="325"/>
      <c r="F1236" s="569"/>
      <c r="G1236" s="325"/>
      <c r="H1236" s="569"/>
      <c r="I1236" s="569"/>
      <c r="J1236" s="569"/>
      <c r="K1236" s="569"/>
      <c r="L1236" s="325"/>
      <c r="M1236" s="325"/>
      <c r="N1236" s="325"/>
      <c r="O1236" s="329"/>
      <c r="P1236" s="420">
        <v>147</v>
      </c>
      <c r="Q1236" s="420" t="s">
        <v>32</v>
      </c>
      <c r="R1236" s="420">
        <v>41194</v>
      </c>
      <c r="S1236" s="420">
        <v>383</v>
      </c>
      <c r="T1236" s="420">
        <v>2953</v>
      </c>
      <c r="U1236" s="420" t="s">
        <v>136</v>
      </c>
      <c r="V1236" s="420">
        <v>0</v>
      </c>
      <c r="W1236" s="420">
        <v>0</v>
      </c>
      <c r="X1236" s="420">
        <v>47</v>
      </c>
      <c r="Y1236" s="558">
        <v>47</v>
      </c>
      <c r="Z1236" s="558"/>
      <c r="AA1236" s="558"/>
      <c r="AB1236" s="420"/>
      <c r="AC1236" s="558"/>
      <c r="AD1236" s="420"/>
      <c r="AE1236" s="420"/>
      <c r="AF1236" s="420"/>
      <c r="AG1236" s="420"/>
      <c r="AH1236" s="549"/>
      <c r="AI1236" s="558"/>
      <c r="AJ1236" s="549"/>
      <c r="AK1236" s="558"/>
      <c r="AL1236" s="420"/>
      <c r="AM1236" s="420"/>
      <c r="AN1236" s="420"/>
      <c r="AO1236" s="420"/>
      <c r="AP1236" s="420"/>
      <c r="AQ1236" s="580"/>
      <c r="AR1236" s="337"/>
      <c r="AS1236" s="337"/>
      <c r="AT1236" s="337"/>
      <c r="AU1236" s="337"/>
      <c r="AV1236" s="337"/>
      <c r="AW1236" s="337"/>
      <c r="AX1236" s="337"/>
      <c r="AY1236" s="337"/>
      <c r="AZ1236" s="337"/>
      <c r="BA1236" s="337"/>
      <c r="BB1236" s="337"/>
      <c r="BC1236" s="337"/>
      <c r="BD1236" s="337"/>
      <c r="BE1236" s="337"/>
      <c r="BF1236" s="337"/>
      <c r="BG1236" s="337"/>
      <c r="BH1236" s="581"/>
    </row>
    <row r="1237" spans="1:60" s="418" customFormat="1" ht="24" x14ac:dyDescent="0.2">
      <c r="A1237" s="324"/>
      <c r="B1237" s="324"/>
      <c r="C1237" s="324"/>
      <c r="D1237" s="324"/>
      <c r="E1237" s="325"/>
      <c r="F1237" s="569"/>
      <c r="G1237" s="325"/>
      <c r="H1237" s="569"/>
      <c r="I1237" s="569"/>
      <c r="J1237" s="569"/>
      <c r="K1237" s="569"/>
      <c r="L1237" s="325"/>
      <c r="M1237" s="325"/>
      <c r="N1237" s="325"/>
      <c r="O1237" s="329"/>
      <c r="P1237" s="420">
        <v>148</v>
      </c>
      <c r="Q1237" s="420" t="s">
        <v>32</v>
      </c>
      <c r="R1237" s="420">
        <v>91193</v>
      </c>
      <c r="S1237" s="420">
        <v>382</v>
      </c>
      <c r="T1237" s="420">
        <v>2952</v>
      </c>
      <c r="U1237" s="420" t="s">
        <v>136</v>
      </c>
      <c r="V1237" s="420">
        <v>0</v>
      </c>
      <c r="W1237" s="420">
        <v>0</v>
      </c>
      <c r="X1237" s="420">
        <v>74</v>
      </c>
      <c r="Y1237" s="558"/>
      <c r="Z1237" s="558"/>
      <c r="AA1237" s="558"/>
      <c r="AB1237" s="420"/>
      <c r="AC1237" s="558">
        <v>74</v>
      </c>
      <c r="AD1237" s="420"/>
      <c r="AE1237" s="420"/>
      <c r="AF1237" s="420"/>
      <c r="AG1237" s="420"/>
      <c r="AH1237" s="549"/>
      <c r="AI1237" s="558"/>
      <c r="AJ1237" s="549"/>
      <c r="AK1237" s="558"/>
      <c r="AL1237" s="420"/>
      <c r="AM1237" s="420"/>
      <c r="AN1237" s="420"/>
      <c r="AO1237" s="420"/>
      <c r="AP1237" s="420"/>
      <c r="AQ1237" s="580"/>
      <c r="AR1237" s="337"/>
      <c r="AS1237" s="337"/>
      <c r="AT1237" s="337"/>
      <c r="AU1237" s="337"/>
      <c r="AV1237" s="337"/>
      <c r="AW1237" s="337"/>
      <c r="AX1237" s="337"/>
      <c r="AY1237" s="337"/>
      <c r="AZ1237" s="337"/>
      <c r="BA1237" s="337"/>
      <c r="BB1237" s="337"/>
      <c r="BC1237" s="337"/>
      <c r="BD1237" s="337"/>
      <c r="BE1237" s="337"/>
      <c r="BF1237" s="337"/>
      <c r="BG1237" s="337"/>
      <c r="BH1237" s="581"/>
    </row>
    <row r="1238" spans="1:60" s="418" customFormat="1" ht="24" x14ac:dyDescent="0.2">
      <c r="A1238" s="324"/>
      <c r="B1238" s="324"/>
      <c r="C1238" s="324"/>
      <c r="D1238" s="324"/>
      <c r="E1238" s="325"/>
      <c r="F1238" s="569"/>
      <c r="G1238" s="325"/>
      <c r="H1238" s="569"/>
      <c r="I1238" s="569"/>
      <c r="J1238" s="569"/>
      <c r="K1238" s="569"/>
      <c r="L1238" s="325"/>
      <c r="M1238" s="325"/>
      <c r="N1238" s="325"/>
      <c r="O1238" s="329"/>
      <c r="P1238" s="420">
        <v>149</v>
      </c>
      <c r="Q1238" s="420" t="s">
        <v>32</v>
      </c>
      <c r="R1238" s="420">
        <v>62910</v>
      </c>
      <c r="S1238" s="420">
        <v>53</v>
      </c>
      <c r="T1238" s="420">
        <v>4226</v>
      </c>
      <c r="U1238" s="420" t="s">
        <v>136</v>
      </c>
      <c r="V1238" s="420">
        <v>0</v>
      </c>
      <c r="W1238" s="420">
        <v>2</v>
      </c>
      <c r="X1238" s="420">
        <v>40</v>
      </c>
      <c r="Y1238" s="558">
        <v>240</v>
      </c>
      <c r="Z1238" s="558"/>
      <c r="AA1238" s="558"/>
      <c r="AB1238" s="420"/>
      <c r="AC1238" s="558"/>
      <c r="AD1238" s="420"/>
      <c r="AE1238" s="420"/>
      <c r="AF1238" s="420"/>
      <c r="AG1238" s="420"/>
      <c r="AH1238" s="549"/>
      <c r="AI1238" s="558"/>
      <c r="AJ1238" s="549"/>
      <c r="AK1238" s="558"/>
      <c r="AL1238" s="420"/>
      <c r="AM1238" s="420"/>
      <c r="AN1238" s="420"/>
      <c r="AO1238" s="420"/>
      <c r="AP1238" s="420"/>
      <c r="AQ1238" s="580"/>
      <c r="AR1238" s="337"/>
      <c r="AS1238" s="337"/>
      <c r="AT1238" s="337"/>
      <c r="AU1238" s="337"/>
      <c r="AV1238" s="337"/>
      <c r="AW1238" s="337"/>
      <c r="AX1238" s="337"/>
      <c r="AY1238" s="337"/>
      <c r="AZ1238" s="337"/>
      <c r="BA1238" s="337"/>
      <c r="BB1238" s="337"/>
      <c r="BC1238" s="337"/>
      <c r="BD1238" s="337"/>
      <c r="BE1238" s="337"/>
      <c r="BF1238" s="337"/>
      <c r="BG1238" s="337"/>
      <c r="BH1238" s="581"/>
    </row>
    <row r="1239" spans="1:60" s="418" customFormat="1" ht="24" x14ac:dyDescent="0.2">
      <c r="A1239" s="324"/>
      <c r="B1239" s="324"/>
      <c r="C1239" s="324"/>
      <c r="D1239" s="324"/>
      <c r="E1239" s="325"/>
      <c r="F1239" s="569"/>
      <c r="G1239" s="325"/>
      <c r="H1239" s="569"/>
      <c r="I1239" s="569"/>
      <c r="J1239" s="569"/>
      <c r="K1239" s="569"/>
      <c r="L1239" s="325"/>
      <c r="M1239" s="325"/>
      <c r="N1239" s="325"/>
      <c r="O1239" s="329"/>
      <c r="P1239" s="420">
        <v>150</v>
      </c>
      <c r="Q1239" s="420" t="s">
        <v>32</v>
      </c>
      <c r="R1239" s="420">
        <v>62929</v>
      </c>
      <c r="S1239" s="420">
        <v>65</v>
      </c>
      <c r="T1239" s="420">
        <v>4245</v>
      </c>
      <c r="U1239" s="420" t="s">
        <v>136</v>
      </c>
      <c r="V1239" s="420">
        <v>0</v>
      </c>
      <c r="W1239" s="420">
        <v>1</v>
      </c>
      <c r="X1239" s="420">
        <v>38</v>
      </c>
      <c r="Y1239" s="558">
        <v>138</v>
      </c>
      <c r="Z1239" s="558"/>
      <c r="AA1239" s="558"/>
      <c r="AB1239" s="420"/>
      <c r="AC1239" s="558"/>
      <c r="AD1239" s="420"/>
      <c r="AE1239" s="420"/>
      <c r="AF1239" s="420"/>
      <c r="AG1239" s="420"/>
      <c r="AH1239" s="549"/>
      <c r="AI1239" s="558"/>
      <c r="AJ1239" s="549"/>
      <c r="AK1239" s="558"/>
      <c r="AL1239" s="420"/>
      <c r="AM1239" s="420"/>
      <c r="AN1239" s="420"/>
      <c r="AO1239" s="420"/>
      <c r="AP1239" s="420"/>
      <c r="AQ1239" s="580"/>
      <c r="AR1239" s="337"/>
      <c r="AS1239" s="337"/>
      <c r="AT1239" s="337"/>
      <c r="AU1239" s="337"/>
      <c r="AV1239" s="337"/>
      <c r="AW1239" s="337"/>
      <c r="AX1239" s="337"/>
      <c r="AY1239" s="337"/>
      <c r="AZ1239" s="337"/>
      <c r="BA1239" s="337"/>
      <c r="BB1239" s="337"/>
      <c r="BC1239" s="337"/>
      <c r="BD1239" s="337"/>
      <c r="BE1239" s="337"/>
      <c r="BF1239" s="337"/>
      <c r="BG1239" s="337"/>
      <c r="BH1239" s="581"/>
    </row>
    <row r="1240" spans="1:60" s="337" customFormat="1" ht="24" x14ac:dyDescent="0.2">
      <c r="A1240" s="324"/>
      <c r="B1240" s="324"/>
      <c r="C1240" s="324"/>
      <c r="D1240" s="324"/>
      <c r="E1240" s="325"/>
      <c r="F1240" s="569"/>
      <c r="G1240" s="325"/>
      <c r="H1240" s="569"/>
      <c r="I1240" s="569"/>
      <c r="J1240" s="569"/>
      <c r="K1240" s="569"/>
      <c r="L1240" s="325"/>
      <c r="M1240" s="325"/>
      <c r="N1240" s="325"/>
      <c r="O1240" s="329"/>
      <c r="P1240" s="550"/>
      <c r="Q1240" s="550"/>
      <c r="R1240" s="550"/>
      <c r="S1240" s="550"/>
      <c r="T1240" s="550"/>
      <c r="U1240" s="550"/>
      <c r="V1240" s="550"/>
      <c r="W1240" s="550"/>
      <c r="X1240" s="550"/>
      <c r="Y1240" s="564"/>
      <c r="Z1240" s="564"/>
      <c r="AA1240" s="564"/>
      <c r="AB1240" s="550"/>
      <c r="AC1240" s="564"/>
      <c r="AD1240" s="550"/>
      <c r="AE1240" s="550"/>
      <c r="AF1240" s="550"/>
      <c r="AG1240" s="550"/>
      <c r="AH1240" s="563"/>
      <c r="AI1240" s="564"/>
      <c r="AJ1240" s="563"/>
      <c r="AK1240" s="564"/>
      <c r="AL1240" s="550"/>
      <c r="AM1240" s="550"/>
      <c r="AN1240" s="550"/>
      <c r="AO1240" s="599"/>
      <c r="AP1240" s="599"/>
    </row>
    <row r="1241" spans="1:60" s="1" customFormat="1" ht="24" x14ac:dyDescent="0.2">
      <c r="E1241" s="304"/>
      <c r="F1241" s="567"/>
      <c r="G1241" s="304"/>
      <c r="H1241" s="567"/>
      <c r="I1241" s="567"/>
      <c r="J1241" s="567"/>
      <c r="K1241" s="567"/>
      <c r="L1241" s="304"/>
      <c r="M1241" s="304"/>
      <c r="N1241" s="304"/>
      <c r="O1241" s="306"/>
      <c r="P1241" s="345" t="s">
        <v>460</v>
      </c>
      <c r="Q1241" s="346"/>
      <c r="R1241" s="346"/>
      <c r="S1241" s="346"/>
      <c r="T1241" s="346"/>
      <c r="U1241" s="346"/>
      <c r="V1241" s="1012" t="str">
        <f>B1250</f>
        <v>นาย</v>
      </c>
      <c r="W1241" s="1012"/>
      <c r="X1241" s="1013" t="str">
        <f>C1250</f>
        <v xml:space="preserve">นิคม </v>
      </c>
      <c r="Y1241" s="1013"/>
      <c r="Z1241" s="1013" t="str">
        <f>D1250</f>
        <v xml:space="preserve"> ชุ่มชื่นสระน้อย</v>
      </c>
      <c r="AA1241" s="1013"/>
      <c r="AB1241" s="1013"/>
      <c r="AC1241" s="1014"/>
      <c r="AD1241" s="345" t="s">
        <v>461</v>
      </c>
      <c r="AE1241" s="730"/>
      <c r="AF1241" s="346"/>
      <c r="AG1241" s="745" t="str">
        <f>B1250</f>
        <v>นาย</v>
      </c>
      <c r="AH1241" s="731" t="str">
        <f>C1250</f>
        <v xml:space="preserve">นิคม </v>
      </c>
      <c r="AI1241" s="346"/>
      <c r="AJ1241" s="346" t="str">
        <f>D1250</f>
        <v xml:space="preserve"> ชุ่มชื่นสระน้อย</v>
      </c>
      <c r="AK1241" s="346"/>
      <c r="AL1241" s="346"/>
      <c r="AM1241" s="346"/>
      <c r="AN1241" s="347"/>
    </row>
    <row r="1242" spans="1:60" s="1" customFormat="1" ht="24" x14ac:dyDescent="0.2">
      <c r="E1242" s="304"/>
      <c r="F1242" s="567"/>
      <c r="G1242" s="304"/>
      <c r="H1242" s="567"/>
      <c r="I1242" s="567"/>
      <c r="J1242" s="567"/>
      <c r="K1242" s="567"/>
      <c r="L1242" s="304"/>
      <c r="M1242" s="304"/>
      <c r="N1242" s="304"/>
      <c r="O1242" s="306"/>
      <c r="P1242" s="307" t="s">
        <v>462</v>
      </c>
      <c r="Q1242" s="308"/>
      <c r="R1242" s="308"/>
      <c r="S1242" s="1007" t="str">
        <f>E1250</f>
        <v>99/1</v>
      </c>
      <c r="T1242" s="1008"/>
      <c r="U1242" s="310" t="str">
        <f>F1250</f>
        <v>หมูที่</v>
      </c>
      <c r="V1242" s="1009">
        <f>G1250</f>
        <v>15</v>
      </c>
      <c r="W1242" s="1009"/>
      <c r="X1242" s="308"/>
      <c r="Y1242" s="311"/>
      <c r="Z1242" s="312" t="str">
        <f>H1250</f>
        <v>ถนน</v>
      </c>
      <c r="AA1242" s="313"/>
      <c r="AB1242" s="308"/>
      <c r="AC1242" s="309"/>
      <c r="AD1242" s="307" t="s">
        <v>462</v>
      </c>
      <c r="AE1242" s="728"/>
      <c r="AF1242" s="728"/>
      <c r="AG1242" s="314" t="str">
        <f>E1250</f>
        <v>99/1</v>
      </c>
      <c r="AH1242" s="308"/>
      <c r="AI1242" s="315" t="str">
        <f>F1250</f>
        <v>หมูที่</v>
      </c>
      <c r="AJ1242" s="727">
        <f>G1250</f>
        <v>15</v>
      </c>
      <c r="AK1242" s="308"/>
      <c r="AL1242" s="315" t="str">
        <f>H1250</f>
        <v>ถนน</v>
      </c>
      <c r="AM1242" s="308"/>
      <c r="AN1242" s="309"/>
    </row>
    <row r="1243" spans="1:60" s="1" customFormat="1" ht="24" x14ac:dyDescent="0.2">
      <c r="E1243" s="304"/>
      <c r="F1243" s="567"/>
      <c r="G1243" s="304"/>
      <c r="H1243" s="567"/>
      <c r="I1243" s="567"/>
      <c r="J1243" s="567"/>
      <c r="K1243" s="567"/>
      <c r="L1243" s="304"/>
      <c r="M1243" s="304"/>
      <c r="N1243" s="304"/>
      <c r="O1243" s="306"/>
      <c r="P1243" s="307" t="s">
        <v>463</v>
      </c>
      <c r="Q1243" s="308"/>
      <c r="R1243" s="308"/>
      <c r="S1243" s="308"/>
      <c r="T1243" s="308"/>
      <c r="U1243" s="1009" t="str">
        <f>I1250</f>
        <v>ตำบลตะขบ</v>
      </c>
      <c r="V1243" s="993"/>
      <c r="W1243" s="993"/>
      <c r="X1243" s="993"/>
      <c r="Y1243" s="312"/>
      <c r="Z1243" s="315" t="str">
        <f>J1250</f>
        <v>อำเภอปักธงชัย</v>
      </c>
      <c r="AA1243" s="313"/>
      <c r="AB1243" s="308"/>
      <c r="AC1243" s="308"/>
      <c r="AD1243" s="307" t="s">
        <v>463</v>
      </c>
      <c r="AE1243" s="728"/>
      <c r="AF1243" s="308"/>
      <c r="AG1243" s="308"/>
      <c r="AH1243" s="308"/>
      <c r="AI1243" s="315" t="str">
        <f>I1250</f>
        <v>ตำบลตะขบ</v>
      </c>
      <c r="AJ1243" s="308"/>
      <c r="AK1243" s="308"/>
      <c r="AL1243" s="315" t="str">
        <f>J1250</f>
        <v>อำเภอปักธงชัย</v>
      </c>
      <c r="AM1243" s="308"/>
      <c r="AN1243" s="309"/>
    </row>
    <row r="1244" spans="1:60" s="1" customFormat="1" ht="24" x14ac:dyDescent="0.2">
      <c r="E1244" s="304"/>
      <c r="F1244" s="567"/>
      <c r="G1244" s="304"/>
      <c r="H1244" s="567"/>
      <c r="I1244" s="567"/>
      <c r="J1244" s="567"/>
      <c r="K1244" s="567"/>
      <c r="L1244" s="304"/>
      <c r="M1244" s="304"/>
      <c r="N1244" s="304"/>
      <c r="O1244" s="306"/>
      <c r="P1244" s="316" t="str">
        <f>K1250</f>
        <v>จังหวัดนครราชสีมา</v>
      </c>
      <c r="Q1244" s="317"/>
      <c r="R1244" s="317"/>
      <c r="S1244" s="317"/>
      <c r="T1244" s="317"/>
      <c r="U1244" s="317" t="s">
        <v>464</v>
      </c>
      <c r="V1244" s="317"/>
      <c r="W1244" s="317"/>
      <c r="X1244" s="317"/>
      <c r="Y1244" s="318"/>
      <c r="Z1244" s="317"/>
      <c r="AA1244" s="319"/>
      <c r="AB1244" s="317"/>
      <c r="AC1244" s="317"/>
      <c r="AD1244" s="316" t="str">
        <f>K1250</f>
        <v>จังหวัดนครราชสีมา</v>
      </c>
      <c r="AE1244" s="744"/>
      <c r="AF1244" s="317"/>
      <c r="AG1244" s="317"/>
      <c r="AH1244" s="317"/>
      <c r="AI1244" s="317" t="s">
        <v>464</v>
      </c>
      <c r="AJ1244" s="317"/>
      <c r="AK1244" s="317"/>
      <c r="AL1244" s="317"/>
      <c r="AM1244" s="317"/>
      <c r="AN1244" s="320"/>
    </row>
    <row r="1245" spans="1:60" s="323" customFormat="1" ht="24" x14ac:dyDescent="0.2">
      <c r="A1245" s="753"/>
      <c r="B1245" s="753"/>
      <c r="C1245" s="753"/>
      <c r="D1245" s="753"/>
      <c r="E1245" s="9"/>
      <c r="F1245" s="568"/>
      <c r="G1245" s="9"/>
      <c r="H1245" s="568"/>
      <c r="I1245" s="568"/>
      <c r="J1245" s="568"/>
      <c r="K1245" s="568"/>
      <c r="L1245" s="9"/>
      <c r="M1245" s="9"/>
      <c r="N1245" s="9"/>
      <c r="O1245" s="306"/>
      <c r="P1245" s="1004" t="s">
        <v>5</v>
      </c>
      <c r="Q1245" s="1005"/>
      <c r="R1245" s="1005"/>
      <c r="S1245" s="1005"/>
      <c r="T1245" s="1005"/>
      <c r="U1245" s="1005"/>
      <c r="V1245" s="1005"/>
      <c r="W1245" s="1005"/>
      <c r="X1245" s="1005"/>
      <c r="Y1245" s="1005"/>
      <c r="Z1245" s="1005"/>
      <c r="AA1245" s="1005"/>
      <c r="AB1245" s="1005"/>
      <c r="AC1245" s="1006"/>
      <c r="AD1245" s="1004" t="s">
        <v>6</v>
      </c>
      <c r="AE1245" s="1005"/>
      <c r="AF1245" s="1005"/>
      <c r="AG1245" s="1005"/>
      <c r="AH1245" s="1005"/>
      <c r="AI1245" s="1005"/>
      <c r="AJ1245" s="1005"/>
      <c r="AK1245" s="1005"/>
      <c r="AL1245" s="1005"/>
      <c r="AM1245" s="1005"/>
      <c r="AN1245" s="1006"/>
    </row>
    <row r="1246" spans="1:60" s="323" customFormat="1" ht="24" customHeight="1" x14ac:dyDescent="0.2">
      <c r="A1246" s="753"/>
      <c r="B1246" s="753"/>
      <c r="C1246" s="753"/>
      <c r="D1246" s="753"/>
      <c r="E1246" s="9"/>
      <c r="F1246" s="568"/>
      <c r="G1246" s="9"/>
      <c r="H1246" s="568"/>
      <c r="I1246" s="568"/>
      <c r="J1246" s="568"/>
      <c r="K1246" s="568"/>
      <c r="L1246" s="9"/>
      <c r="M1246" s="9"/>
      <c r="N1246" s="9"/>
      <c r="O1246" s="306"/>
      <c r="P1246" s="995" t="s">
        <v>7</v>
      </c>
      <c r="Q1246" s="995" t="s">
        <v>8</v>
      </c>
      <c r="R1246" s="995" t="s">
        <v>9</v>
      </c>
      <c r="S1246" s="1010" t="s">
        <v>10</v>
      </c>
      <c r="T1246" s="1011"/>
      <c r="U1246" s="995" t="s">
        <v>11</v>
      </c>
      <c r="V1246" s="1004" t="s">
        <v>12</v>
      </c>
      <c r="W1246" s="1005"/>
      <c r="X1246" s="1006"/>
      <c r="Y1246" s="1004" t="s">
        <v>13</v>
      </c>
      <c r="Z1246" s="1005"/>
      <c r="AA1246" s="1005"/>
      <c r="AB1246" s="1005"/>
      <c r="AC1246" s="1006"/>
      <c r="AD1246" s="995" t="s">
        <v>7</v>
      </c>
      <c r="AE1246" s="995" t="s">
        <v>14</v>
      </c>
      <c r="AF1246" s="995" t="s">
        <v>15</v>
      </c>
      <c r="AG1246" s="995" t="s">
        <v>16</v>
      </c>
      <c r="AH1246" s="1021" t="s">
        <v>17</v>
      </c>
      <c r="AI1246" s="1004" t="s">
        <v>18</v>
      </c>
      <c r="AJ1246" s="1005"/>
      <c r="AK1246" s="1005"/>
      <c r="AL1246" s="1006"/>
      <c r="AM1246" s="995" t="s">
        <v>19</v>
      </c>
      <c r="AN1246" s="995" t="s">
        <v>20</v>
      </c>
      <c r="AO1246" s="1027" t="s">
        <v>19</v>
      </c>
      <c r="AP1246" s="1027" t="s">
        <v>19</v>
      </c>
    </row>
    <row r="1247" spans="1:60" s="323" customFormat="1" ht="24" customHeight="1" x14ac:dyDescent="0.2">
      <c r="A1247" s="753"/>
      <c r="B1247" s="753"/>
      <c r="C1247" s="753"/>
      <c r="D1247" s="753"/>
      <c r="E1247" s="9"/>
      <c r="F1247" s="568"/>
      <c r="G1247" s="9"/>
      <c r="H1247" s="568"/>
      <c r="I1247" s="568"/>
      <c r="J1247" s="568"/>
      <c r="K1247" s="568"/>
      <c r="L1247" s="9"/>
      <c r="M1247" s="9"/>
      <c r="N1247" s="9"/>
      <c r="O1247" s="306"/>
      <c r="P1247" s="996"/>
      <c r="Q1247" s="996"/>
      <c r="R1247" s="996"/>
      <c r="S1247" s="995" t="s">
        <v>21</v>
      </c>
      <c r="T1247" s="995" t="s">
        <v>22</v>
      </c>
      <c r="U1247" s="996"/>
      <c r="V1247" s="1015" t="s">
        <v>23</v>
      </c>
      <c r="W1247" s="1015" t="s">
        <v>24</v>
      </c>
      <c r="X1247" s="1015" t="s">
        <v>25</v>
      </c>
      <c r="Y1247" s="1018" t="s">
        <v>26</v>
      </c>
      <c r="Z1247" s="995" t="s">
        <v>27</v>
      </c>
      <c r="AA1247" s="995" t="s">
        <v>28</v>
      </c>
      <c r="AB1247" s="995" t="s">
        <v>29</v>
      </c>
      <c r="AC1247" s="995" t="s">
        <v>30</v>
      </c>
      <c r="AD1247" s="996"/>
      <c r="AE1247" s="996"/>
      <c r="AF1247" s="996"/>
      <c r="AG1247" s="996"/>
      <c r="AH1247" s="1022"/>
      <c r="AI1247" s="995" t="s">
        <v>31</v>
      </c>
      <c r="AJ1247" s="998" t="s">
        <v>27</v>
      </c>
      <c r="AK1247" s="1001" t="s">
        <v>28</v>
      </c>
      <c r="AL1247" s="995" t="s">
        <v>29</v>
      </c>
      <c r="AM1247" s="996"/>
      <c r="AN1247" s="996"/>
      <c r="AO1247" s="1028"/>
      <c r="AP1247" s="1028"/>
    </row>
    <row r="1248" spans="1:60" s="323" customFormat="1" ht="24" x14ac:dyDescent="0.2">
      <c r="A1248" s="753"/>
      <c r="B1248" s="753"/>
      <c r="C1248" s="753"/>
      <c r="D1248" s="753"/>
      <c r="E1248" s="9"/>
      <c r="F1248" s="568"/>
      <c r="G1248" s="9"/>
      <c r="H1248" s="568"/>
      <c r="I1248" s="568"/>
      <c r="J1248" s="568"/>
      <c r="K1248" s="568"/>
      <c r="L1248" s="9"/>
      <c r="M1248" s="9"/>
      <c r="N1248" s="9"/>
      <c r="O1248" s="306"/>
      <c r="P1248" s="996"/>
      <c r="Q1248" s="996"/>
      <c r="R1248" s="996"/>
      <c r="S1248" s="996"/>
      <c r="T1248" s="996"/>
      <c r="U1248" s="996"/>
      <c r="V1248" s="1016"/>
      <c r="W1248" s="1016"/>
      <c r="X1248" s="1016"/>
      <c r="Y1248" s="1019"/>
      <c r="Z1248" s="996"/>
      <c r="AA1248" s="996"/>
      <c r="AB1248" s="996"/>
      <c r="AC1248" s="996"/>
      <c r="AD1248" s="996"/>
      <c r="AE1248" s="996"/>
      <c r="AF1248" s="996"/>
      <c r="AG1248" s="996"/>
      <c r="AH1248" s="1022"/>
      <c r="AI1248" s="996"/>
      <c r="AJ1248" s="999"/>
      <c r="AK1248" s="1002"/>
      <c r="AL1248" s="996"/>
      <c r="AM1248" s="996"/>
      <c r="AN1248" s="996"/>
      <c r="AO1248" s="1028"/>
      <c r="AP1248" s="1028"/>
    </row>
    <row r="1249" spans="1:60" s="323" customFormat="1" ht="57.75" customHeight="1" x14ac:dyDescent="0.2">
      <c r="A1249" s="753" t="s">
        <v>465</v>
      </c>
      <c r="B1249" s="306" t="s">
        <v>466</v>
      </c>
      <c r="C1249" s="749" t="s">
        <v>467</v>
      </c>
      <c r="D1249" s="749" t="s">
        <v>468</v>
      </c>
      <c r="E1249" s="749" t="s">
        <v>469</v>
      </c>
      <c r="F1249" s="749"/>
      <c r="G1249" s="520" t="s">
        <v>470</v>
      </c>
      <c r="H1249" s="749" t="s">
        <v>471</v>
      </c>
      <c r="I1249" s="749" t="s">
        <v>472</v>
      </c>
      <c r="J1249" s="749" t="s">
        <v>473</v>
      </c>
      <c r="K1249" s="749" t="s">
        <v>474</v>
      </c>
      <c r="L1249" s="520" t="s">
        <v>475</v>
      </c>
      <c r="M1249" s="9" t="s">
        <v>476</v>
      </c>
      <c r="N1249" s="9" t="s">
        <v>477</v>
      </c>
      <c r="O1249" s="306" t="s">
        <v>478</v>
      </c>
      <c r="P1249" s="997"/>
      <c r="Q1249" s="997"/>
      <c r="R1249" s="997"/>
      <c r="S1249" s="997"/>
      <c r="T1249" s="997"/>
      <c r="U1249" s="997"/>
      <c r="V1249" s="1017"/>
      <c r="W1249" s="1017"/>
      <c r="X1249" s="1017"/>
      <c r="Y1249" s="1020"/>
      <c r="Z1249" s="997"/>
      <c r="AA1249" s="997"/>
      <c r="AB1249" s="997"/>
      <c r="AC1249" s="997"/>
      <c r="AD1249" s="997"/>
      <c r="AE1249" s="997"/>
      <c r="AF1249" s="997"/>
      <c r="AG1249" s="997"/>
      <c r="AH1249" s="1023"/>
      <c r="AI1249" s="997"/>
      <c r="AJ1249" s="1000"/>
      <c r="AK1249" s="1003"/>
      <c r="AL1249" s="997"/>
      <c r="AM1249" s="997"/>
      <c r="AN1249" s="997"/>
      <c r="AO1249" s="1029"/>
      <c r="AP1249" s="1029"/>
    </row>
    <row r="1250" spans="1:60" s="412" customFormat="1" ht="24" x14ac:dyDescent="0.2">
      <c r="A1250" s="324"/>
      <c r="B1250" s="324" t="s">
        <v>479</v>
      </c>
      <c r="C1250" s="324" t="s">
        <v>780</v>
      </c>
      <c r="D1250" s="324" t="s">
        <v>781</v>
      </c>
      <c r="E1250" s="325" t="s">
        <v>278</v>
      </c>
      <c r="F1250" s="326" t="s">
        <v>510</v>
      </c>
      <c r="G1250" s="325">
        <v>15</v>
      </c>
      <c r="H1250" s="569" t="s">
        <v>471</v>
      </c>
      <c r="I1250" s="305" t="s">
        <v>483</v>
      </c>
      <c r="J1250" s="305" t="s">
        <v>484</v>
      </c>
      <c r="K1250" s="305" t="s">
        <v>485</v>
      </c>
      <c r="L1250" s="304">
        <v>30150</v>
      </c>
      <c r="M1250" s="325"/>
      <c r="N1250" s="325" t="s">
        <v>782</v>
      </c>
      <c r="O1250" s="329"/>
      <c r="P1250" s="420">
        <v>151</v>
      </c>
      <c r="Q1250" s="420" t="s">
        <v>32</v>
      </c>
      <c r="R1250" s="420">
        <v>62941</v>
      </c>
      <c r="S1250" s="420">
        <v>85</v>
      </c>
      <c r="T1250" s="420">
        <v>4257</v>
      </c>
      <c r="U1250" s="420" t="s">
        <v>136</v>
      </c>
      <c r="V1250" s="420">
        <v>0</v>
      </c>
      <c r="W1250" s="420">
        <v>1</v>
      </c>
      <c r="X1250" s="420">
        <v>85</v>
      </c>
      <c r="Y1250" s="558"/>
      <c r="Z1250" s="558"/>
      <c r="AA1250" s="558"/>
      <c r="AB1250" s="420"/>
      <c r="AC1250" s="558">
        <v>185</v>
      </c>
      <c r="AD1250" s="420"/>
      <c r="AE1250" s="420"/>
      <c r="AF1250" s="420"/>
      <c r="AG1250" s="420"/>
      <c r="AH1250" s="549"/>
      <c r="AI1250" s="558"/>
      <c r="AJ1250" s="420"/>
      <c r="AK1250" s="558"/>
      <c r="AL1250" s="420"/>
      <c r="AM1250" s="420"/>
      <c r="AN1250" s="420"/>
      <c r="AO1250" s="420"/>
      <c r="AP1250" s="420"/>
      <c r="AQ1250" s="606"/>
      <c r="AR1250" s="574"/>
      <c r="AS1250" s="574"/>
      <c r="AT1250" s="574"/>
      <c r="AU1250" s="574"/>
      <c r="AV1250" s="574"/>
      <c r="AW1250" s="574"/>
      <c r="AX1250" s="574"/>
      <c r="AY1250" s="574"/>
      <c r="AZ1250" s="574"/>
      <c r="BA1250" s="574"/>
      <c r="BB1250" s="574"/>
      <c r="BC1250" s="574"/>
      <c r="BD1250" s="574"/>
      <c r="BE1250" s="574"/>
      <c r="BF1250" s="574"/>
      <c r="BG1250" s="574"/>
      <c r="BH1250" s="607"/>
    </row>
    <row r="1251" spans="1:60" s="412" customFormat="1" ht="24" x14ac:dyDescent="0.2">
      <c r="A1251" s="324"/>
      <c r="B1251" s="324"/>
      <c r="C1251" s="324"/>
      <c r="D1251" s="324"/>
      <c r="E1251" s="325"/>
      <c r="F1251" s="569"/>
      <c r="G1251" s="325"/>
      <c r="H1251" s="569"/>
      <c r="I1251" s="569"/>
      <c r="J1251" s="569"/>
      <c r="K1251" s="569"/>
      <c r="L1251" s="325"/>
      <c r="M1251" s="325"/>
      <c r="N1251" s="325"/>
      <c r="O1251" s="329"/>
      <c r="P1251" s="420">
        <v>152</v>
      </c>
      <c r="Q1251" s="420" t="s">
        <v>32</v>
      </c>
      <c r="R1251" s="420">
        <v>19208</v>
      </c>
      <c r="S1251" s="420">
        <v>273</v>
      </c>
      <c r="T1251" s="420">
        <v>2368</v>
      </c>
      <c r="U1251" s="420" t="s">
        <v>136</v>
      </c>
      <c r="V1251" s="420">
        <v>0</v>
      </c>
      <c r="W1251" s="420">
        <v>1</v>
      </c>
      <c r="X1251" s="420">
        <v>29</v>
      </c>
      <c r="Y1251" s="558">
        <v>129</v>
      </c>
      <c r="Z1251" s="558"/>
      <c r="AA1251" s="558"/>
      <c r="AB1251" s="420"/>
      <c r="AC1251" s="558"/>
      <c r="AD1251" s="420"/>
      <c r="AE1251" s="420"/>
      <c r="AF1251" s="420"/>
      <c r="AG1251" s="420"/>
      <c r="AH1251" s="549"/>
      <c r="AI1251" s="558"/>
      <c r="AJ1251" s="420"/>
      <c r="AK1251" s="559"/>
      <c r="AL1251" s="420"/>
      <c r="AM1251" s="420"/>
      <c r="AN1251" s="420"/>
      <c r="AO1251" s="420"/>
      <c r="AP1251" s="420"/>
      <c r="AQ1251" s="606"/>
      <c r="AR1251" s="574"/>
      <c r="AS1251" s="574"/>
      <c r="AT1251" s="574"/>
      <c r="AU1251" s="574"/>
      <c r="AV1251" s="574"/>
      <c r="AW1251" s="574"/>
      <c r="AX1251" s="574"/>
      <c r="AY1251" s="574"/>
      <c r="AZ1251" s="574"/>
      <c r="BA1251" s="574"/>
      <c r="BB1251" s="574"/>
      <c r="BC1251" s="574"/>
      <c r="BD1251" s="574"/>
      <c r="BE1251" s="574"/>
      <c r="BF1251" s="574"/>
      <c r="BG1251" s="574"/>
      <c r="BH1251" s="607"/>
    </row>
    <row r="1252" spans="1:60" s="412" customFormat="1" ht="24" x14ac:dyDescent="0.2">
      <c r="A1252" s="324"/>
      <c r="B1252" s="324"/>
      <c r="C1252" s="324"/>
      <c r="D1252" s="324"/>
      <c r="E1252" s="325"/>
      <c r="F1252" s="569"/>
      <c r="G1252" s="325"/>
      <c r="H1252" s="569"/>
      <c r="I1252" s="569"/>
      <c r="J1252" s="569"/>
      <c r="K1252" s="569"/>
      <c r="L1252" s="325"/>
      <c r="M1252" s="325"/>
      <c r="N1252" s="325"/>
      <c r="O1252" s="329"/>
      <c r="P1252" s="420">
        <v>153</v>
      </c>
      <c r="Q1252" s="420" t="s">
        <v>32</v>
      </c>
      <c r="R1252" s="420">
        <v>62920</v>
      </c>
      <c r="S1252" s="420">
        <v>71</v>
      </c>
      <c r="T1252" s="420">
        <v>4236</v>
      </c>
      <c r="U1252" s="420" t="s">
        <v>136</v>
      </c>
      <c r="V1252" s="420">
        <v>3</v>
      </c>
      <c r="W1252" s="420">
        <v>1</v>
      </c>
      <c r="X1252" s="420">
        <v>50</v>
      </c>
      <c r="Y1252" s="558">
        <v>1350</v>
      </c>
      <c r="Z1252" s="558"/>
      <c r="AA1252" s="558"/>
      <c r="AB1252" s="420"/>
      <c r="AC1252" s="558"/>
      <c r="AD1252" s="420"/>
      <c r="AE1252" s="420"/>
      <c r="AF1252" s="420"/>
      <c r="AG1252" s="420"/>
      <c r="AH1252" s="549"/>
      <c r="AI1252" s="558"/>
      <c r="AJ1252" s="549"/>
      <c r="AK1252" s="559"/>
      <c r="AL1252" s="420"/>
      <c r="AM1252" s="420"/>
      <c r="AN1252" s="420"/>
      <c r="AO1252" s="420"/>
      <c r="AP1252" s="420"/>
      <c r="AQ1252" s="606"/>
      <c r="AR1252" s="574"/>
      <c r="AS1252" s="574"/>
      <c r="AT1252" s="574"/>
      <c r="AU1252" s="574"/>
      <c r="AV1252" s="574"/>
      <c r="AW1252" s="574"/>
      <c r="AX1252" s="574"/>
      <c r="AY1252" s="574"/>
      <c r="AZ1252" s="574"/>
      <c r="BA1252" s="574"/>
      <c r="BB1252" s="574"/>
      <c r="BC1252" s="574"/>
      <c r="BD1252" s="574"/>
      <c r="BE1252" s="574"/>
      <c r="BF1252" s="574"/>
      <c r="BG1252" s="574"/>
      <c r="BH1252" s="607"/>
    </row>
    <row r="1253" spans="1:60" s="412" customFormat="1" ht="24" x14ac:dyDescent="0.2">
      <c r="A1253" s="324"/>
      <c r="B1253" s="324"/>
      <c r="C1253" s="324"/>
      <c r="D1253" s="324"/>
      <c r="E1253" s="325"/>
      <c r="F1253" s="569"/>
      <c r="G1253" s="325"/>
      <c r="H1253" s="569"/>
      <c r="I1253" s="569"/>
      <c r="J1253" s="569"/>
      <c r="K1253" s="569"/>
      <c r="L1253" s="325"/>
      <c r="M1253" s="325"/>
      <c r="N1253" s="325"/>
      <c r="O1253" s="329"/>
      <c r="P1253" s="420">
        <v>154</v>
      </c>
      <c r="Q1253" s="420" t="s">
        <v>32</v>
      </c>
      <c r="R1253" s="420">
        <v>62942</v>
      </c>
      <c r="S1253" s="420">
        <v>86</v>
      </c>
      <c r="T1253" s="420">
        <v>4258</v>
      </c>
      <c r="U1253" s="420" t="s">
        <v>136</v>
      </c>
      <c r="V1253" s="420">
        <v>0</v>
      </c>
      <c r="W1253" s="420">
        <v>2</v>
      </c>
      <c r="X1253" s="420">
        <v>0</v>
      </c>
      <c r="Y1253" s="558">
        <v>200</v>
      </c>
      <c r="Z1253" s="558"/>
      <c r="AA1253" s="558"/>
      <c r="AB1253" s="420"/>
      <c r="AC1253" s="558"/>
      <c r="AD1253" s="420"/>
      <c r="AE1253" s="420"/>
      <c r="AF1253" s="420"/>
      <c r="AG1253" s="420"/>
      <c r="AH1253" s="549"/>
      <c r="AI1253" s="558"/>
      <c r="AJ1253" s="549"/>
      <c r="AK1253" s="559"/>
      <c r="AL1253" s="420"/>
      <c r="AM1253" s="420"/>
      <c r="AN1253" s="420"/>
      <c r="AO1253" s="420"/>
      <c r="AP1253" s="420"/>
      <c r="AQ1253" s="606"/>
      <c r="AR1253" s="574"/>
      <c r="AS1253" s="574"/>
      <c r="AT1253" s="574"/>
      <c r="AU1253" s="574"/>
      <c r="AV1253" s="574"/>
      <c r="AW1253" s="574"/>
      <c r="AX1253" s="574"/>
      <c r="AY1253" s="574"/>
      <c r="AZ1253" s="574"/>
      <c r="BA1253" s="574"/>
      <c r="BB1253" s="574"/>
      <c r="BC1253" s="574"/>
      <c r="BD1253" s="574"/>
      <c r="BE1253" s="574"/>
      <c r="BF1253" s="574"/>
      <c r="BG1253" s="574"/>
      <c r="BH1253" s="607"/>
    </row>
    <row r="1254" spans="1:60" s="412" customFormat="1" ht="24" x14ac:dyDescent="0.2">
      <c r="A1254" s="324"/>
      <c r="B1254" s="324"/>
      <c r="C1254" s="324"/>
      <c r="D1254" s="324"/>
      <c r="E1254" s="325"/>
      <c r="F1254" s="569"/>
      <c r="G1254" s="325"/>
      <c r="H1254" s="569"/>
      <c r="I1254" s="569"/>
      <c r="J1254" s="569"/>
      <c r="K1254" s="569"/>
      <c r="L1254" s="325"/>
      <c r="M1254" s="325"/>
      <c r="N1254" s="325"/>
      <c r="O1254" s="329"/>
      <c r="P1254" s="420">
        <v>155</v>
      </c>
      <c r="Q1254" s="420" t="s">
        <v>32</v>
      </c>
      <c r="R1254" s="420">
        <v>18895</v>
      </c>
      <c r="S1254" s="420">
        <v>274</v>
      </c>
      <c r="T1254" s="420">
        <v>1506</v>
      </c>
      <c r="U1254" s="420" t="s">
        <v>136</v>
      </c>
      <c r="V1254" s="420">
        <v>0</v>
      </c>
      <c r="W1254" s="420">
        <v>1</v>
      </c>
      <c r="X1254" s="420">
        <v>90</v>
      </c>
      <c r="Y1254" s="558">
        <v>190</v>
      </c>
      <c r="Z1254" s="558"/>
      <c r="AA1254" s="558"/>
      <c r="AB1254" s="420"/>
      <c r="AC1254" s="558"/>
      <c r="AD1254" s="420"/>
      <c r="AE1254" s="420"/>
      <c r="AF1254" s="420"/>
      <c r="AG1254" s="420"/>
      <c r="AH1254" s="420"/>
      <c r="AI1254" s="558"/>
      <c r="AJ1254" s="549"/>
      <c r="AK1254" s="558"/>
      <c r="AL1254" s="420"/>
      <c r="AM1254" s="420"/>
      <c r="AN1254" s="420"/>
      <c r="AO1254" s="420"/>
      <c r="AP1254" s="420"/>
      <c r="AQ1254" s="606"/>
      <c r="AR1254" s="574"/>
      <c r="AS1254" s="574"/>
      <c r="AT1254" s="574"/>
      <c r="AU1254" s="574"/>
      <c r="AV1254" s="574"/>
      <c r="AW1254" s="574"/>
      <c r="AX1254" s="574"/>
      <c r="AY1254" s="574"/>
      <c r="AZ1254" s="574"/>
      <c r="BA1254" s="574"/>
      <c r="BB1254" s="574"/>
      <c r="BC1254" s="574"/>
      <c r="BD1254" s="574"/>
      <c r="BE1254" s="574"/>
      <c r="BF1254" s="574"/>
      <c r="BG1254" s="574"/>
      <c r="BH1254" s="607"/>
    </row>
    <row r="1255" spans="1:60" s="412" customFormat="1" ht="24" x14ac:dyDescent="0.2">
      <c r="A1255" s="324"/>
      <c r="B1255" s="324"/>
      <c r="C1255" s="324"/>
      <c r="D1255" s="324"/>
      <c r="E1255" s="325"/>
      <c r="F1255" s="569"/>
      <c r="G1255" s="325"/>
      <c r="H1255" s="569"/>
      <c r="I1255" s="569"/>
      <c r="J1255" s="569"/>
      <c r="K1255" s="569"/>
      <c r="L1255" s="325"/>
      <c r="M1255" s="325"/>
      <c r="N1255" s="325"/>
      <c r="O1255" s="329"/>
      <c r="P1255" s="420">
        <v>156</v>
      </c>
      <c r="Q1255" s="420" t="s">
        <v>32</v>
      </c>
      <c r="R1255" s="420">
        <v>62943</v>
      </c>
      <c r="S1255" s="420">
        <v>88</v>
      </c>
      <c r="T1255" s="420">
        <v>4259</v>
      </c>
      <c r="U1255" s="420" t="s">
        <v>136</v>
      </c>
      <c r="V1255" s="420">
        <v>0</v>
      </c>
      <c r="W1255" s="420">
        <v>1</v>
      </c>
      <c r="X1255" s="420">
        <v>50</v>
      </c>
      <c r="Y1255" s="558">
        <v>150</v>
      </c>
      <c r="Z1255" s="558"/>
      <c r="AA1255" s="558"/>
      <c r="AB1255" s="420"/>
      <c r="AC1255" s="558"/>
      <c r="AD1255" s="420"/>
      <c r="AE1255" s="420"/>
      <c r="AF1255" s="420"/>
      <c r="AG1255" s="420"/>
      <c r="AH1255" s="420"/>
      <c r="AI1255" s="558"/>
      <c r="AJ1255" s="549"/>
      <c r="AK1255" s="558"/>
      <c r="AL1255" s="420"/>
      <c r="AM1255" s="420"/>
      <c r="AN1255" s="420"/>
      <c r="AO1255" s="420"/>
      <c r="AP1255" s="420"/>
      <c r="AQ1255" s="606"/>
      <c r="AR1255" s="574"/>
      <c r="AS1255" s="574"/>
      <c r="AT1255" s="574"/>
      <c r="AU1255" s="574"/>
      <c r="AV1255" s="574"/>
      <c r="AW1255" s="574"/>
      <c r="AX1255" s="574"/>
      <c r="AY1255" s="574"/>
      <c r="AZ1255" s="574"/>
      <c r="BA1255" s="574"/>
      <c r="BB1255" s="574"/>
      <c r="BC1255" s="574"/>
      <c r="BD1255" s="574"/>
      <c r="BE1255" s="574"/>
      <c r="BF1255" s="574"/>
      <c r="BG1255" s="574"/>
      <c r="BH1255" s="607"/>
    </row>
    <row r="1256" spans="1:60" s="412" customFormat="1" ht="24" x14ac:dyDescent="0.2">
      <c r="A1256" s="324"/>
      <c r="B1256" s="324"/>
      <c r="C1256" s="324"/>
      <c r="D1256" s="324"/>
      <c r="E1256" s="325"/>
      <c r="F1256" s="569"/>
      <c r="G1256" s="325"/>
      <c r="H1256" s="569"/>
      <c r="I1256" s="569"/>
      <c r="J1256" s="569"/>
      <c r="K1256" s="569"/>
      <c r="L1256" s="325"/>
      <c r="M1256" s="325"/>
      <c r="N1256" s="325"/>
      <c r="O1256" s="329"/>
      <c r="P1256" s="420">
        <v>157</v>
      </c>
      <c r="Q1256" s="420" t="s">
        <v>32</v>
      </c>
      <c r="R1256" s="420">
        <v>18523</v>
      </c>
      <c r="S1256" s="420">
        <v>254</v>
      </c>
      <c r="T1256" s="420">
        <v>330</v>
      </c>
      <c r="U1256" s="420" t="s">
        <v>136</v>
      </c>
      <c r="V1256" s="420">
        <v>0</v>
      </c>
      <c r="W1256" s="420">
        <v>0</v>
      </c>
      <c r="X1256" s="420">
        <v>45</v>
      </c>
      <c r="Y1256" s="558">
        <v>2.25</v>
      </c>
      <c r="Z1256" s="558"/>
      <c r="AA1256" s="558">
        <v>42.75</v>
      </c>
      <c r="AB1256" s="420"/>
      <c r="AC1256" s="558"/>
      <c r="AD1256" s="420"/>
      <c r="AE1256" s="420"/>
      <c r="AF1256" s="420"/>
      <c r="AG1256" s="420"/>
      <c r="AH1256" s="420"/>
      <c r="AI1256" s="558"/>
      <c r="AJ1256" s="549"/>
      <c r="AK1256" s="558"/>
      <c r="AL1256" s="420"/>
      <c r="AM1256" s="420"/>
      <c r="AN1256" s="420"/>
      <c r="AO1256" s="420"/>
      <c r="AP1256" s="420"/>
      <c r="AQ1256" s="606"/>
      <c r="AR1256" s="574"/>
      <c r="AS1256" s="574"/>
      <c r="AT1256" s="574"/>
      <c r="AU1256" s="574"/>
      <c r="AV1256" s="574"/>
      <c r="AW1256" s="574"/>
      <c r="AX1256" s="574"/>
      <c r="AY1256" s="574"/>
      <c r="AZ1256" s="574"/>
      <c r="BA1256" s="574"/>
      <c r="BB1256" s="574"/>
      <c r="BC1256" s="574"/>
      <c r="BD1256" s="574"/>
      <c r="BE1256" s="574"/>
      <c r="BF1256" s="574"/>
      <c r="BG1256" s="574"/>
      <c r="BH1256" s="607"/>
    </row>
    <row r="1257" spans="1:60" s="412" customFormat="1" ht="56.25" x14ac:dyDescent="0.2">
      <c r="A1257" s="324"/>
      <c r="B1257" s="324"/>
      <c r="C1257" s="324"/>
      <c r="D1257" s="324"/>
      <c r="E1257" s="325"/>
      <c r="F1257" s="569"/>
      <c r="G1257" s="325"/>
      <c r="H1257" s="569"/>
      <c r="I1257" s="569"/>
      <c r="J1257" s="569"/>
      <c r="K1257" s="569"/>
      <c r="L1257" s="325"/>
      <c r="M1257" s="325"/>
      <c r="N1257" s="325"/>
      <c r="O1257" s="329"/>
      <c r="P1257" s="420"/>
      <c r="Q1257" s="420"/>
      <c r="R1257" s="420"/>
      <c r="S1257" s="420"/>
      <c r="T1257" s="420"/>
      <c r="U1257" s="420"/>
      <c r="V1257" s="420"/>
      <c r="W1257" s="420"/>
      <c r="X1257" s="420"/>
      <c r="Y1257" s="558"/>
      <c r="Z1257" s="558"/>
      <c r="AA1257" s="558"/>
      <c r="AB1257" s="420"/>
      <c r="AC1257" s="558"/>
      <c r="AD1257" s="420">
        <v>1</v>
      </c>
      <c r="AE1257" s="420">
        <v>137</v>
      </c>
      <c r="AF1257" s="413" t="s">
        <v>55</v>
      </c>
      <c r="AG1257" s="420" t="s">
        <v>35</v>
      </c>
      <c r="AH1257" s="549">
        <v>180</v>
      </c>
      <c r="AI1257" s="558"/>
      <c r="AJ1257" s="420"/>
      <c r="AK1257" s="559">
        <v>180</v>
      </c>
      <c r="AL1257" s="420"/>
      <c r="AM1257" s="420">
        <f>AO1257+1</f>
        <v>12</v>
      </c>
      <c r="AN1257" s="413" t="s">
        <v>53</v>
      </c>
      <c r="AO1257" s="420">
        <v>11</v>
      </c>
      <c r="AP1257" s="420">
        <v>10</v>
      </c>
      <c r="AQ1257" s="606"/>
      <c r="AR1257" s="574"/>
      <c r="AS1257" s="574"/>
      <c r="AT1257" s="574"/>
      <c r="AU1257" s="574"/>
      <c r="AV1257" s="574"/>
      <c r="AW1257" s="574"/>
      <c r="AX1257" s="574"/>
      <c r="AY1257" s="574"/>
      <c r="AZ1257" s="574"/>
      <c r="BA1257" s="574"/>
      <c r="BB1257" s="574"/>
      <c r="BC1257" s="574"/>
      <c r="BD1257" s="574"/>
      <c r="BE1257" s="574"/>
      <c r="BF1257" s="574"/>
      <c r="BG1257" s="574"/>
      <c r="BH1257" s="607"/>
    </row>
    <row r="1258" spans="1:60" s="418" customFormat="1" ht="24" x14ac:dyDescent="0.2">
      <c r="A1258" s="324"/>
      <c r="B1258" s="324"/>
      <c r="C1258" s="324"/>
      <c r="D1258" s="324"/>
      <c r="E1258" s="325"/>
      <c r="F1258" s="569"/>
      <c r="G1258" s="325"/>
      <c r="H1258" s="569"/>
      <c r="I1258" s="569"/>
      <c r="J1258" s="569"/>
      <c r="K1258" s="569"/>
      <c r="L1258" s="325"/>
      <c r="M1258" s="325"/>
      <c r="N1258" s="325"/>
      <c r="O1258" s="329"/>
      <c r="P1258" s="420">
        <v>158</v>
      </c>
      <c r="Q1258" s="420" t="s">
        <v>32</v>
      </c>
      <c r="R1258" s="420">
        <v>18521</v>
      </c>
      <c r="S1258" s="420">
        <v>252</v>
      </c>
      <c r="T1258" s="420">
        <v>646</v>
      </c>
      <c r="U1258" s="420" t="s">
        <v>136</v>
      </c>
      <c r="V1258" s="420">
        <v>0</v>
      </c>
      <c r="W1258" s="420">
        <v>0</v>
      </c>
      <c r="X1258" s="420">
        <v>67</v>
      </c>
      <c r="Y1258" s="558">
        <v>9.25</v>
      </c>
      <c r="Z1258" s="558"/>
      <c r="AA1258" s="558">
        <v>57.75</v>
      </c>
      <c r="AB1258" s="420"/>
      <c r="AC1258" s="558"/>
      <c r="AD1258" s="420"/>
      <c r="AE1258" s="420"/>
      <c r="AF1258" s="420"/>
      <c r="AG1258" s="420"/>
      <c r="AH1258" s="549"/>
      <c r="AI1258" s="558"/>
      <c r="AJ1258" s="549"/>
      <c r="AK1258" s="558"/>
      <c r="AL1258" s="420"/>
      <c r="AM1258" s="420"/>
      <c r="AN1258" s="420"/>
      <c r="AO1258" s="420"/>
      <c r="AP1258" s="420"/>
      <c r="AQ1258" s="580"/>
      <c r="AR1258" s="337"/>
      <c r="AS1258" s="337"/>
      <c r="AT1258" s="337"/>
      <c r="AU1258" s="337"/>
      <c r="AV1258" s="337"/>
      <c r="AW1258" s="337"/>
      <c r="AX1258" s="337"/>
      <c r="AY1258" s="337"/>
      <c r="AZ1258" s="337"/>
      <c r="BA1258" s="337"/>
      <c r="BB1258" s="337"/>
      <c r="BC1258" s="337"/>
      <c r="BD1258" s="337"/>
      <c r="BE1258" s="337"/>
      <c r="BF1258" s="337"/>
      <c r="BG1258" s="337"/>
      <c r="BH1258" s="581"/>
    </row>
    <row r="1259" spans="1:60" s="613" customFormat="1" ht="56.25" x14ac:dyDescent="0.2">
      <c r="A1259" s="324"/>
      <c r="B1259" s="324"/>
      <c r="C1259" s="324"/>
      <c r="D1259" s="324"/>
      <c r="E1259" s="325"/>
      <c r="F1259" s="569"/>
      <c r="G1259" s="325"/>
      <c r="H1259" s="569"/>
      <c r="I1259" s="569"/>
      <c r="J1259" s="569"/>
      <c r="K1259" s="569"/>
      <c r="L1259" s="325"/>
      <c r="M1259" s="325"/>
      <c r="N1259" s="325"/>
      <c r="O1259" s="329"/>
      <c r="P1259" s="608"/>
      <c r="Q1259" s="608"/>
      <c r="R1259" s="608"/>
      <c r="S1259" s="608"/>
      <c r="T1259" s="608"/>
      <c r="U1259" s="608"/>
      <c r="V1259" s="608"/>
      <c r="W1259" s="608"/>
      <c r="X1259" s="608"/>
      <c r="Y1259" s="609"/>
      <c r="Z1259" s="609"/>
      <c r="AA1259" s="609"/>
      <c r="AB1259" s="608"/>
      <c r="AC1259" s="609"/>
      <c r="AD1259" s="608">
        <v>3</v>
      </c>
      <c r="AE1259" s="608">
        <v>289</v>
      </c>
      <c r="AF1259" s="610" t="s">
        <v>55</v>
      </c>
      <c r="AG1259" s="608" t="s">
        <v>35</v>
      </c>
      <c r="AH1259" s="611">
        <v>100</v>
      </c>
      <c r="AI1259" s="609"/>
      <c r="AJ1259" s="611"/>
      <c r="AK1259" s="559">
        <v>100</v>
      </c>
      <c r="AL1259" s="608"/>
      <c r="AM1259" s="420">
        <f>AO1259+1</f>
        <v>3</v>
      </c>
      <c r="AN1259" s="420" t="s">
        <v>148</v>
      </c>
      <c r="AO1259" s="608">
        <v>2</v>
      </c>
      <c r="AP1259" s="608">
        <v>1</v>
      </c>
      <c r="AQ1259" s="580"/>
      <c r="AR1259" s="337"/>
      <c r="AS1259" s="337"/>
      <c r="AT1259" s="337"/>
      <c r="AU1259" s="337"/>
      <c r="AV1259" s="337"/>
      <c r="AW1259" s="337"/>
      <c r="AX1259" s="337"/>
      <c r="AY1259" s="337"/>
      <c r="AZ1259" s="337"/>
      <c r="BA1259" s="337"/>
      <c r="BB1259" s="337"/>
      <c r="BC1259" s="337"/>
      <c r="BD1259" s="337"/>
      <c r="BE1259" s="337"/>
      <c r="BF1259" s="337"/>
      <c r="BG1259" s="337"/>
      <c r="BH1259" s="612"/>
    </row>
    <row r="1260" spans="1:60" s="418" customFormat="1" ht="56.25" x14ac:dyDescent="0.2">
      <c r="A1260" s="324"/>
      <c r="B1260" s="324"/>
      <c r="C1260" s="324"/>
      <c r="D1260" s="324"/>
      <c r="E1260" s="325"/>
      <c r="F1260" s="569"/>
      <c r="G1260" s="325"/>
      <c r="H1260" s="569"/>
      <c r="I1260" s="569"/>
      <c r="J1260" s="569"/>
      <c r="K1260" s="569"/>
      <c r="L1260" s="325"/>
      <c r="M1260" s="325"/>
      <c r="N1260" s="325"/>
      <c r="O1260" s="329"/>
      <c r="P1260" s="420"/>
      <c r="Q1260" s="420"/>
      <c r="R1260" s="420"/>
      <c r="S1260" s="420"/>
      <c r="T1260" s="420"/>
      <c r="U1260" s="420"/>
      <c r="V1260" s="420"/>
      <c r="W1260" s="420"/>
      <c r="X1260" s="420"/>
      <c r="Y1260" s="558"/>
      <c r="Z1260" s="558"/>
      <c r="AA1260" s="558"/>
      <c r="AB1260" s="420"/>
      <c r="AC1260" s="558"/>
      <c r="AD1260" s="420">
        <v>4</v>
      </c>
      <c r="AE1260" s="608">
        <v>289</v>
      </c>
      <c r="AF1260" s="413" t="s">
        <v>55</v>
      </c>
      <c r="AG1260" s="420" t="s">
        <v>35</v>
      </c>
      <c r="AH1260" s="549">
        <v>100</v>
      </c>
      <c r="AI1260" s="558"/>
      <c r="AJ1260" s="549"/>
      <c r="AK1260" s="559">
        <v>100</v>
      </c>
      <c r="AL1260" s="420"/>
      <c r="AM1260" s="420">
        <f>AO1260+1</f>
        <v>3</v>
      </c>
      <c r="AN1260" s="413" t="s">
        <v>53</v>
      </c>
      <c r="AO1260" s="420">
        <v>2</v>
      </c>
      <c r="AP1260" s="420">
        <v>1</v>
      </c>
      <c r="AQ1260" s="580"/>
      <c r="AR1260" s="337"/>
      <c r="AS1260" s="337"/>
      <c r="AT1260" s="337"/>
      <c r="AU1260" s="337"/>
      <c r="AV1260" s="337"/>
      <c r="AW1260" s="337"/>
      <c r="AX1260" s="337"/>
      <c r="AY1260" s="337"/>
      <c r="AZ1260" s="337"/>
      <c r="BA1260" s="337"/>
      <c r="BB1260" s="337"/>
      <c r="BC1260" s="337"/>
      <c r="BD1260" s="337"/>
      <c r="BE1260" s="337"/>
      <c r="BF1260" s="337"/>
      <c r="BG1260" s="337"/>
      <c r="BH1260" s="581"/>
    </row>
    <row r="1261" spans="1:60" s="418" customFormat="1" ht="37.5" x14ac:dyDescent="0.2">
      <c r="A1261" s="324"/>
      <c r="B1261" s="324"/>
      <c r="C1261" s="324"/>
      <c r="D1261" s="324"/>
      <c r="E1261" s="325"/>
      <c r="F1261" s="569"/>
      <c r="G1261" s="325"/>
      <c r="H1261" s="569"/>
      <c r="I1261" s="569"/>
      <c r="J1261" s="569"/>
      <c r="K1261" s="569"/>
      <c r="L1261" s="325"/>
      <c r="M1261" s="325"/>
      <c r="N1261" s="325"/>
      <c r="O1261" s="329"/>
      <c r="P1261" s="420"/>
      <c r="Q1261" s="420"/>
      <c r="R1261" s="420"/>
      <c r="S1261" s="420"/>
      <c r="T1261" s="420"/>
      <c r="U1261" s="420"/>
      <c r="V1261" s="420"/>
      <c r="W1261" s="420"/>
      <c r="X1261" s="420"/>
      <c r="Y1261" s="558" t="s">
        <v>149</v>
      </c>
      <c r="Z1261" s="558"/>
      <c r="AA1261" s="558"/>
      <c r="AB1261" s="420"/>
      <c r="AC1261" s="558"/>
      <c r="AD1261" s="420">
        <v>5</v>
      </c>
      <c r="AE1261" s="420">
        <v>289</v>
      </c>
      <c r="AF1261" s="420" t="s">
        <v>37</v>
      </c>
      <c r="AG1261" s="420" t="s">
        <v>35</v>
      </c>
      <c r="AH1261" s="549">
        <v>68</v>
      </c>
      <c r="AI1261" s="558"/>
      <c r="AJ1261" s="549"/>
      <c r="AK1261" s="559">
        <v>68</v>
      </c>
      <c r="AL1261" s="420"/>
      <c r="AM1261" s="420">
        <f>AO1261+1</f>
        <v>3</v>
      </c>
      <c r="AN1261" s="413" t="s">
        <v>53</v>
      </c>
      <c r="AO1261" s="420">
        <v>2</v>
      </c>
      <c r="AP1261" s="420">
        <v>1</v>
      </c>
      <c r="AQ1261" s="580"/>
      <c r="AR1261" s="337"/>
      <c r="AS1261" s="337"/>
      <c r="AT1261" s="337"/>
      <c r="AU1261" s="337"/>
      <c r="AV1261" s="337"/>
      <c r="AW1261" s="337"/>
      <c r="AX1261" s="337"/>
      <c r="AY1261" s="337"/>
      <c r="AZ1261" s="337"/>
      <c r="BA1261" s="337"/>
      <c r="BB1261" s="337"/>
      <c r="BC1261" s="337"/>
      <c r="BD1261" s="337"/>
      <c r="BE1261" s="337"/>
      <c r="BF1261" s="337"/>
      <c r="BG1261" s="337"/>
      <c r="BH1261" s="581"/>
    </row>
    <row r="1262" spans="1:60" s="337" customFormat="1" ht="24" x14ac:dyDescent="0.2">
      <c r="A1262" s="324"/>
      <c r="B1262" s="324"/>
      <c r="C1262" s="324"/>
      <c r="D1262" s="324"/>
      <c r="E1262" s="325"/>
      <c r="F1262" s="569"/>
      <c r="G1262" s="325"/>
      <c r="H1262" s="569"/>
      <c r="I1262" s="569"/>
      <c r="J1262" s="569"/>
      <c r="K1262" s="569"/>
      <c r="L1262" s="325"/>
      <c r="M1262" s="325"/>
      <c r="N1262" s="325"/>
      <c r="O1262" s="329"/>
      <c r="P1262" s="550"/>
      <c r="Q1262" s="602"/>
      <c r="R1262" s="602"/>
      <c r="S1262" s="602"/>
      <c r="T1262" s="602"/>
      <c r="U1262" s="602"/>
      <c r="V1262" s="602"/>
      <c r="W1262" s="602"/>
      <c r="X1262" s="602"/>
      <c r="Y1262" s="601"/>
      <c r="Z1262" s="601"/>
      <c r="AA1262" s="601"/>
      <c r="AB1262" s="602"/>
      <c r="AC1262" s="601"/>
      <c r="AD1262" s="550"/>
      <c r="AE1262" s="550"/>
      <c r="AF1262" s="550"/>
      <c r="AG1262" s="550"/>
      <c r="AH1262" s="563"/>
      <c r="AI1262" s="564"/>
      <c r="AJ1262" s="563"/>
      <c r="AK1262" s="614"/>
      <c r="AL1262" s="550"/>
      <c r="AM1262" s="550"/>
      <c r="AN1262" s="550"/>
      <c r="AO1262" s="550"/>
      <c r="AP1262" s="550"/>
    </row>
    <row r="1263" spans="1:60" s="1" customFormat="1" ht="24" x14ac:dyDescent="0.2">
      <c r="E1263" s="304"/>
      <c r="F1263" s="567"/>
      <c r="G1263" s="304"/>
      <c r="H1263" s="567"/>
      <c r="I1263" s="567"/>
      <c r="J1263" s="567"/>
      <c r="K1263" s="567"/>
      <c r="L1263" s="304"/>
      <c r="M1263" s="304"/>
      <c r="N1263" s="304"/>
      <c r="O1263" s="306"/>
      <c r="P1263" s="345" t="s">
        <v>460</v>
      </c>
      <c r="Q1263" s="346"/>
      <c r="R1263" s="346"/>
      <c r="S1263" s="346"/>
      <c r="T1263" s="346"/>
      <c r="U1263" s="346"/>
      <c r="V1263" s="1012" t="str">
        <f>B1272</f>
        <v>นาง</v>
      </c>
      <c r="W1263" s="1012"/>
      <c r="X1263" s="1013" t="str">
        <f>C1272</f>
        <v xml:space="preserve">ละมุล  </v>
      </c>
      <c r="Y1263" s="1013"/>
      <c r="Z1263" s="1013" t="str">
        <f>D1272</f>
        <v>ชัชวาลย์</v>
      </c>
      <c r="AA1263" s="1013"/>
      <c r="AB1263" s="1013"/>
      <c r="AC1263" s="1014"/>
      <c r="AD1263" s="345" t="s">
        <v>461</v>
      </c>
      <c r="AE1263" s="730"/>
      <c r="AF1263" s="346"/>
      <c r="AG1263" s="745" t="str">
        <f>B1272</f>
        <v>นาง</v>
      </c>
      <c r="AH1263" s="731" t="str">
        <f>C1272</f>
        <v xml:space="preserve">ละมุล  </v>
      </c>
      <c r="AI1263" s="346"/>
      <c r="AJ1263" s="346" t="str">
        <f>D1272</f>
        <v>ชัชวาลย์</v>
      </c>
      <c r="AK1263" s="346"/>
      <c r="AL1263" s="346"/>
      <c r="AM1263" s="346"/>
      <c r="AN1263" s="347"/>
    </row>
    <row r="1264" spans="1:60" s="1" customFormat="1" ht="24" x14ac:dyDescent="0.2">
      <c r="E1264" s="304"/>
      <c r="F1264" s="567"/>
      <c r="G1264" s="304"/>
      <c r="H1264" s="567"/>
      <c r="I1264" s="567"/>
      <c r="J1264" s="567"/>
      <c r="K1264" s="567"/>
      <c r="L1264" s="304"/>
      <c r="M1264" s="304"/>
      <c r="N1264" s="304"/>
      <c r="O1264" s="306"/>
      <c r="P1264" s="307" t="s">
        <v>462</v>
      </c>
      <c r="Q1264" s="308"/>
      <c r="R1264" s="308"/>
      <c r="S1264" s="1007" t="str">
        <f>E1272</f>
        <v>41/1</v>
      </c>
      <c r="T1264" s="1008"/>
      <c r="U1264" s="310" t="str">
        <f>F1272</f>
        <v>หมูที่</v>
      </c>
      <c r="V1264" s="1009">
        <f>G1272</f>
        <v>15</v>
      </c>
      <c r="W1264" s="1009"/>
      <c r="X1264" s="308"/>
      <c r="Y1264" s="311"/>
      <c r="Z1264" s="312" t="str">
        <f>H1272</f>
        <v>ถนน</v>
      </c>
      <c r="AA1264" s="313"/>
      <c r="AB1264" s="308"/>
      <c r="AC1264" s="309"/>
      <c r="AD1264" s="307" t="s">
        <v>462</v>
      </c>
      <c r="AE1264" s="728"/>
      <c r="AF1264" s="728"/>
      <c r="AG1264" s="314" t="str">
        <f>E1272</f>
        <v>41/1</v>
      </c>
      <c r="AH1264" s="308"/>
      <c r="AI1264" s="315" t="str">
        <f>F1272</f>
        <v>หมูที่</v>
      </c>
      <c r="AJ1264" s="727">
        <f>G1272</f>
        <v>15</v>
      </c>
      <c r="AK1264" s="308"/>
      <c r="AL1264" s="315" t="str">
        <f>H1272</f>
        <v>ถนน</v>
      </c>
      <c r="AM1264" s="308"/>
      <c r="AN1264" s="309"/>
    </row>
    <row r="1265" spans="1:60" s="1" customFormat="1" ht="24" x14ac:dyDescent="0.2">
      <c r="E1265" s="304"/>
      <c r="F1265" s="567"/>
      <c r="G1265" s="304"/>
      <c r="H1265" s="567"/>
      <c r="I1265" s="567"/>
      <c r="J1265" s="567"/>
      <c r="K1265" s="567"/>
      <c r="L1265" s="304"/>
      <c r="M1265" s="304"/>
      <c r="N1265" s="304"/>
      <c r="O1265" s="306"/>
      <c r="P1265" s="307" t="s">
        <v>463</v>
      </c>
      <c r="Q1265" s="308"/>
      <c r="R1265" s="308"/>
      <c r="S1265" s="308"/>
      <c r="T1265" s="308"/>
      <c r="U1265" s="1009" t="str">
        <f>I1272</f>
        <v>ตำบลตะขบ</v>
      </c>
      <c r="V1265" s="993"/>
      <c r="W1265" s="993"/>
      <c r="X1265" s="993"/>
      <c r="Y1265" s="312"/>
      <c r="Z1265" s="315" t="str">
        <f>J1272</f>
        <v>อำเภอปักธงชัย</v>
      </c>
      <c r="AA1265" s="313"/>
      <c r="AB1265" s="308"/>
      <c r="AC1265" s="308"/>
      <c r="AD1265" s="307" t="s">
        <v>463</v>
      </c>
      <c r="AE1265" s="728"/>
      <c r="AF1265" s="308"/>
      <c r="AG1265" s="308"/>
      <c r="AH1265" s="308"/>
      <c r="AI1265" s="315" t="str">
        <f>I1272</f>
        <v>ตำบลตะขบ</v>
      </c>
      <c r="AJ1265" s="308"/>
      <c r="AK1265" s="308"/>
      <c r="AL1265" s="315" t="str">
        <f>J1272</f>
        <v>อำเภอปักธงชัย</v>
      </c>
      <c r="AM1265" s="308"/>
      <c r="AN1265" s="309"/>
    </row>
    <row r="1266" spans="1:60" s="1" customFormat="1" ht="24" x14ac:dyDescent="0.2">
      <c r="E1266" s="304"/>
      <c r="F1266" s="567"/>
      <c r="G1266" s="304"/>
      <c r="H1266" s="567"/>
      <c r="I1266" s="567"/>
      <c r="J1266" s="567"/>
      <c r="K1266" s="567"/>
      <c r="L1266" s="304"/>
      <c r="M1266" s="304"/>
      <c r="N1266" s="304"/>
      <c r="O1266" s="306"/>
      <c r="P1266" s="316" t="str">
        <f>K1272</f>
        <v>จังหวัดนครราชสีมา</v>
      </c>
      <c r="Q1266" s="317"/>
      <c r="R1266" s="317"/>
      <c r="S1266" s="317"/>
      <c r="T1266" s="317"/>
      <c r="U1266" s="317" t="s">
        <v>464</v>
      </c>
      <c r="V1266" s="317"/>
      <c r="W1266" s="317"/>
      <c r="X1266" s="317"/>
      <c r="Y1266" s="318"/>
      <c r="Z1266" s="317"/>
      <c r="AA1266" s="319"/>
      <c r="AB1266" s="317"/>
      <c r="AC1266" s="317"/>
      <c r="AD1266" s="316" t="str">
        <f>K1272</f>
        <v>จังหวัดนครราชสีมา</v>
      </c>
      <c r="AE1266" s="744"/>
      <c r="AF1266" s="317"/>
      <c r="AG1266" s="317"/>
      <c r="AH1266" s="317"/>
      <c r="AI1266" s="317" t="s">
        <v>464</v>
      </c>
      <c r="AJ1266" s="317"/>
      <c r="AK1266" s="317"/>
      <c r="AL1266" s="317"/>
      <c r="AM1266" s="317"/>
      <c r="AN1266" s="320"/>
    </row>
    <row r="1267" spans="1:60" s="323" customFormat="1" ht="24" x14ac:dyDescent="0.2">
      <c r="A1267" s="753"/>
      <c r="B1267" s="753"/>
      <c r="C1267" s="753"/>
      <c r="D1267" s="753"/>
      <c r="E1267" s="9"/>
      <c r="F1267" s="568"/>
      <c r="G1267" s="9"/>
      <c r="H1267" s="568"/>
      <c r="I1267" s="568"/>
      <c r="J1267" s="568"/>
      <c r="K1267" s="568"/>
      <c r="L1267" s="9"/>
      <c r="M1267" s="9"/>
      <c r="N1267" s="9"/>
      <c r="O1267" s="306"/>
      <c r="P1267" s="1004" t="s">
        <v>5</v>
      </c>
      <c r="Q1267" s="1005"/>
      <c r="R1267" s="1005"/>
      <c r="S1267" s="1005"/>
      <c r="T1267" s="1005"/>
      <c r="U1267" s="1005"/>
      <c r="V1267" s="1005"/>
      <c r="W1267" s="1005"/>
      <c r="X1267" s="1005"/>
      <c r="Y1267" s="1005"/>
      <c r="Z1267" s="1005"/>
      <c r="AA1267" s="1005"/>
      <c r="AB1267" s="1005"/>
      <c r="AC1267" s="1006"/>
      <c r="AD1267" s="1004" t="s">
        <v>6</v>
      </c>
      <c r="AE1267" s="1005"/>
      <c r="AF1267" s="1005"/>
      <c r="AG1267" s="1005"/>
      <c r="AH1267" s="1005"/>
      <c r="AI1267" s="1005"/>
      <c r="AJ1267" s="1005"/>
      <c r="AK1267" s="1005"/>
      <c r="AL1267" s="1005"/>
      <c r="AM1267" s="1005"/>
      <c r="AN1267" s="1006"/>
    </row>
    <row r="1268" spans="1:60" s="323" customFormat="1" ht="24" customHeight="1" x14ac:dyDescent="0.2">
      <c r="A1268" s="753"/>
      <c r="B1268" s="753"/>
      <c r="C1268" s="753"/>
      <c r="D1268" s="753"/>
      <c r="E1268" s="9"/>
      <c r="F1268" s="568"/>
      <c r="G1268" s="9"/>
      <c r="H1268" s="568"/>
      <c r="I1268" s="568"/>
      <c r="J1268" s="568"/>
      <c r="K1268" s="568"/>
      <c r="L1268" s="9"/>
      <c r="M1268" s="9"/>
      <c r="N1268" s="9"/>
      <c r="O1268" s="306"/>
      <c r="P1268" s="995" t="s">
        <v>7</v>
      </c>
      <c r="Q1268" s="995" t="s">
        <v>8</v>
      </c>
      <c r="R1268" s="995" t="s">
        <v>9</v>
      </c>
      <c r="S1268" s="1010" t="s">
        <v>10</v>
      </c>
      <c r="T1268" s="1011"/>
      <c r="U1268" s="995" t="s">
        <v>11</v>
      </c>
      <c r="V1268" s="1004" t="s">
        <v>12</v>
      </c>
      <c r="W1268" s="1005"/>
      <c r="X1268" s="1006"/>
      <c r="Y1268" s="1004" t="s">
        <v>13</v>
      </c>
      <c r="Z1268" s="1005"/>
      <c r="AA1268" s="1005"/>
      <c r="AB1268" s="1005"/>
      <c r="AC1268" s="1006"/>
      <c r="AD1268" s="995" t="s">
        <v>7</v>
      </c>
      <c r="AE1268" s="995" t="s">
        <v>14</v>
      </c>
      <c r="AF1268" s="995" t="s">
        <v>15</v>
      </c>
      <c r="AG1268" s="995" t="s">
        <v>16</v>
      </c>
      <c r="AH1268" s="1021" t="s">
        <v>17</v>
      </c>
      <c r="AI1268" s="1004" t="s">
        <v>18</v>
      </c>
      <c r="AJ1268" s="1005"/>
      <c r="AK1268" s="1005"/>
      <c r="AL1268" s="1006"/>
      <c r="AM1268" s="995" t="s">
        <v>19</v>
      </c>
      <c r="AN1268" s="995" t="s">
        <v>20</v>
      </c>
      <c r="AO1268" s="1027" t="s">
        <v>19</v>
      </c>
      <c r="AP1268" s="1027" t="s">
        <v>19</v>
      </c>
    </row>
    <row r="1269" spans="1:60" s="323" customFormat="1" ht="24" customHeight="1" x14ac:dyDescent="0.2">
      <c r="A1269" s="753"/>
      <c r="B1269" s="753"/>
      <c r="C1269" s="753"/>
      <c r="D1269" s="753"/>
      <c r="E1269" s="9"/>
      <c r="F1269" s="568"/>
      <c r="G1269" s="9"/>
      <c r="H1269" s="568"/>
      <c r="I1269" s="568"/>
      <c r="J1269" s="568"/>
      <c r="K1269" s="568"/>
      <c r="L1269" s="9"/>
      <c r="M1269" s="9"/>
      <c r="N1269" s="9"/>
      <c r="O1269" s="306"/>
      <c r="P1269" s="996"/>
      <c r="Q1269" s="996"/>
      <c r="R1269" s="996"/>
      <c r="S1269" s="995" t="s">
        <v>21</v>
      </c>
      <c r="T1269" s="995" t="s">
        <v>22</v>
      </c>
      <c r="U1269" s="996"/>
      <c r="V1269" s="1015" t="s">
        <v>23</v>
      </c>
      <c r="W1269" s="1015" t="s">
        <v>24</v>
      </c>
      <c r="X1269" s="1015" t="s">
        <v>25</v>
      </c>
      <c r="Y1269" s="1018" t="s">
        <v>26</v>
      </c>
      <c r="Z1269" s="995" t="s">
        <v>27</v>
      </c>
      <c r="AA1269" s="995" t="s">
        <v>28</v>
      </c>
      <c r="AB1269" s="995" t="s">
        <v>29</v>
      </c>
      <c r="AC1269" s="995" t="s">
        <v>30</v>
      </c>
      <c r="AD1269" s="996"/>
      <c r="AE1269" s="996"/>
      <c r="AF1269" s="996"/>
      <c r="AG1269" s="996"/>
      <c r="AH1269" s="1022"/>
      <c r="AI1269" s="995" t="s">
        <v>31</v>
      </c>
      <c r="AJ1269" s="998" t="s">
        <v>27</v>
      </c>
      <c r="AK1269" s="1001" t="s">
        <v>28</v>
      </c>
      <c r="AL1269" s="995" t="s">
        <v>29</v>
      </c>
      <c r="AM1269" s="996"/>
      <c r="AN1269" s="996"/>
      <c r="AO1269" s="1028"/>
      <c r="AP1269" s="1028"/>
    </row>
    <row r="1270" spans="1:60" s="323" customFormat="1" ht="24" x14ac:dyDescent="0.2">
      <c r="A1270" s="753"/>
      <c r="B1270" s="753"/>
      <c r="C1270" s="753"/>
      <c r="D1270" s="753"/>
      <c r="E1270" s="9"/>
      <c r="F1270" s="568"/>
      <c r="G1270" s="9"/>
      <c r="H1270" s="568"/>
      <c r="I1270" s="568"/>
      <c r="J1270" s="568"/>
      <c r="K1270" s="568"/>
      <c r="L1270" s="9"/>
      <c r="M1270" s="9"/>
      <c r="N1270" s="9"/>
      <c r="O1270" s="306"/>
      <c r="P1270" s="996"/>
      <c r="Q1270" s="996"/>
      <c r="R1270" s="996"/>
      <c r="S1270" s="996"/>
      <c r="T1270" s="996"/>
      <c r="U1270" s="996"/>
      <c r="V1270" s="1016"/>
      <c r="W1270" s="1016"/>
      <c r="X1270" s="1016"/>
      <c r="Y1270" s="1019"/>
      <c r="Z1270" s="996"/>
      <c r="AA1270" s="996"/>
      <c r="AB1270" s="996"/>
      <c r="AC1270" s="996"/>
      <c r="AD1270" s="996"/>
      <c r="AE1270" s="996"/>
      <c r="AF1270" s="996"/>
      <c r="AG1270" s="996"/>
      <c r="AH1270" s="1022"/>
      <c r="AI1270" s="996"/>
      <c r="AJ1270" s="999"/>
      <c r="AK1270" s="1002"/>
      <c r="AL1270" s="996"/>
      <c r="AM1270" s="996"/>
      <c r="AN1270" s="996"/>
      <c r="AO1270" s="1028"/>
      <c r="AP1270" s="1028"/>
    </row>
    <row r="1271" spans="1:60" s="323" customFormat="1" ht="48" customHeight="1" x14ac:dyDescent="0.2">
      <c r="A1271" s="753" t="s">
        <v>465</v>
      </c>
      <c r="B1271" s="306" t="s">
        <v>466</v>
      </c>
      <c r="C1271" s="749" t="s">
        <v>467</v>
      </c>
      <c r="D1271" s="749" t="s">
        <v>468</v>
      </c>
      <c r="E1271" s="749" t="s">
        <v>469</v>
      </c>
      <c r="F1271" s="749"/>
      <c r="G1271" s="520" t="s">
        <v>470</v>
      </c>
      <c r="H1271" s="749" t="s">
        <v>471</v>
      </c>
      <c r="I1271" s="749" t="s">
        <v>472</v>
      </c>
      <c r="J1271" s="749" t="s">
        <v>473</v>
      </c>
      <c r="K1271" s="749" t="s">
        <v>474</v>
      </c>
      <c r="L1271" s="520" t="s">
        <v>475</v>
      </c>
      <c r="M1271" s="9" t="s">
        <v>476</v>
      </c>
      <c r="N1271" s="9" t="s">
        <v>477</v>
      </c>
      <c r="O1271" s="306" t="s">
        <v>478</v>
      </c>
      <c r="P1271" s="997"/>
      <c r="Q1271" s="997"/>
      <c r="R1271" s="997"/>
      <c r="S1271" s="997"/>
      <c r="T1271" s="997"/>
      <c r="U1271" s="997"/>
      <c r="V1271" s="1017"/>
      <c r="W1271" s="1017"/>
      <c r="X1271" s="1017"/>
      <c r="Y1271" s="1020"/>
      <c r="Z1271" s="997"/>
      <c r="AA1271" s="997"/>
      <c r="AB1271" s="997"/>
      <c r="AC1271" s="997"/>
      <c r="AD1271" s="997"/>
      <c r="AE1271" s="997"/>
      <c r="AF1271" s="997"/>
      <c r="AG1271" s="997"/>
      <c r="AH1271" s="1023"/>
      <c r="AI1271" s="997"/>
      <c r="AJ1271" s="1000"/>
      <c r="AK1271" s="1003"/>
      <c r="AL1271" s="997"/>
      <c r="AM1271" s="997"/>
      <c r="AN1271" s="997"/>
      <c r="AO1271" s="1029"/>
      <c r="AP1271" s="1029"/>
    </row>
    <row r="1272" spans="1:60" s="418" customFormat="1" ht="24" x14ac:dyDescent="0.2">
      <c r="A1272" s="324"/>
      <c r="B1272" s="324" t="s">
        <v>487</v>
      </c>
      <c r="C1272" s="324" t="s">
        <v>783</v>
      </c>
      <c r="D1272" s="324" t="s">
        <v>733</v>
      </c>
      <c r="E1272" s="325" t="s">
        <v>150</v>
      </c>
      <c r="F1272" s="326" t="s">
        <v>510</v>
      </c>
      <c r="G1272" s="325">
        <v>15</v>
      </c>
      <c r="H1272" s="569" t="s">
        <v>471</v>
      </c>
      <c r="I1272" s="305" t="s">
        <v>483</v>
      </c>
      <c r="J1272" s="305" t="s">
        <v>484</v>
      </c>
      <c r="K1272" s="305" t="s">
        <v>485</v>
      </c>
      <c r="L1272" s="304">
        <v>30150</v>
      </c>
      <c r="M1272" s="325"/>
      <c r="N1272" s="325" t="s">
        <v>784</v>
      </c>
      <c r="O1272" s="329"/>
      <c r="P1272" s="420">
        <v>159</v>
      </c>
      <c r="Q1272" s="420" t="s">
        <v>32</v>
      </c>
      <c r="R1272" s="420">
        <v>52893</v>
      </c>
      <c r="S1272" s="420">
        <v>396</v>
      </c>
      <c r="T1272" s="420">
        <v>3638</v>
      </c>
      <c r="U1272" s="420" t="s">
        <v>136</v>
      </c>
      <c r="V1272" s="420">
        <v>0</v>
      </c>
      <c r="W1272" s="420">
        <v>0</v>
      </c>
      <c r="X1272" s="420">
        <v>97</v>
      </c>
      <c r="Y1272" s="558">
        <v>92.5</v>
      </c>
      <c r="Z1272" s="558"/>
      <c r="AA1272" s="558">
        <v>4.5</v>
      </c>
      <c r="AB1272" s="420"/>
      <c r="AC1272" s="558"/>
      <c r="AD1272" s="420"/>
      <c r="AE1272" s="420"/>
      <c r="AF1272" s="420"/>
      <c r="AG1272" s="420"/>
      <c r="AH1272" s="549"/>
      <c r="AI1272" s="558"/>
      <c r="AJ1272" s="420"/>
      <c r="AK1272" s="558"/>
      <c r="AL1272" s="420"/>
      <c r="AM1272" s="420"/>
      <c r="AN1272" s="420"/>
      <c r="AO1272" s="420"/>
      <c r="AP1272" s="420"/>
      <c r="AQ1272" s="580"/>
      <c r="AR1272" s="337"/>
      <c r="AS1272" s="337"/>
      <c r="AT1272" s="337"/>
      <c r="AU1272" s="337"/>
      <c r="AV1272" s="337"/>
      <c r="AW1272" s="337"/>
      <c r="AX1272" s="337"/>
      <c r="AY1272" s="337"/>
      <c r="AZ1272" s="337"/>
      <c r="BA1272" s="337"/>
      <c r="BB1272" s="337"/>
      <c r="BC1272" s="337"/>
      <c r="BD1272" s="337"/>
      <c r="BE1272" s="337"/>
      <c r="BF1272" s="337"/>
      <c r="BG1272" s="337"/>
      <c r="BH1272" s="581"/>
    </row>
    <row r="1273" spans="1:60" s="418" customFormat="1" ht="24" x14ac:dyDescent="0.2">
      <c r="A1273" s="324"/>
      <c r="B1273" s="324"/>
      <c r="C1273" s="324"/>
      <c r="D1273" s="324"/>
      <c r="E1273" s="325"/>
      <c r="F1273" s="569"/>
      <c r="G1273" s="325"/>
      <c r="H1273" s="569"/>
      <c r="I1273" s="569"/>
      <c r="J1273" s="569"/>
      <c r="K1273" s="569"/>
      <c r="L1273" s="325"/>
      <c r="M1273" s="325"/>
      <c r="N1273" s="325"/>
      <c r="O1273" s="329"/>
      <c r="P1273" s="420"/>
      <c r="Q1273" s="420"/>
      <c r="R1273" s="420"/>
      <c r="S1273" s="420"/>
      <c r="T1273" s="420"/>
      <c r="U1273" s="420"/>
      <c r="V1273" s="420"/>
      <c r="W1273" s="420"/>
      <c r="X1273" s="420"/>
      <c r="Y1273" s="558"/>
      <c r="Z1273" s="558"/>
      <c r="AA1273" s="558"/>
      <c r="AB1273" s="420"/>
      <c r="AC1273" s="558"/>
      <c r="AD1273" s="420">
        <v>1</v>
      </c>
      <c r="AE1273" s="420" t="s">
        <v>150</v>
      </c>
      <c r="AF1273" s="413" t="s">
        <v>37</v>
      </c>
      <c r="AG1273" s="420" t="s">
        <v>35</v>
      </c>
      <c r="AH1273" s="549">
        <v>18</v>
      </c>
      <c r="AI1273" s="558"/>
      <c r="AJ1273" s="420"/>
      <c r="AK1273" s="558">
        <v>18</v>
      </c>
      <c r="AL1273" s="420"/>
      <c r="AM1273" s="420">
        <f>AO1273+1</f>
        <v>32</v>
      </c>
      <c r="AN1273" s="413" t="s">
        <v>36</v>
      </c>
      <c r="AO1273" s="420">
        <v>31</v>
      </c>
      <c r="AP1273" s="420">
        <v>30</v>
      </c>
      <c r="AQ1273" s="580"/>
      <c r="AR1273" s="337"/>
      <c r="AS1273" s="337"/>
      <c r="AT1273" s="337"/>
      <c r="AU1273" s="337"/>
      <c r="AV1273" s="337"/>
      <c r="AW1273" s="337"/>
      <c r="AX1273" s="337"/>
      <c r="AY1273" s="337"/>
      <c r="AZ1273" s="337"/>
      <c r="BA1273" s="337"/>
      <c r="BB1273" s="337"/>
      <c r="BC1273" s="337"/>
      <c r="BD1273" s="337"/>
      <c r="BE1273" s="337"/>
      <c r="BF1273" s="337"/>
      <c r="BG1273" s="337"/>
      <c r="BH1273" s="581"/>
    </row>
    <row r="1274" spans="1:60" s="418" customFormat="1" ht="24" x14ac:dyDescent="0.2">
      <c r="A1274" s="324"/>
      <c r="B1274" s="324"/>
      <c r="C1274" s="324"/>
      <c r="D1274" s="324"/>
      <c r="E1274" s="325"/>
      <c r="F1274" s="569"/>
      <c r="G1274" s="325"/>
      <c r="H1274" s="569"/>
      <c r="I1274" s="569"/>
      <c r="J1274" s="569"/>
      <c r="K1274" s="569"/>
      <c r="L1274" s="325"/>
      <c r="M1274" s="325"/>
      <c r="N1274" s="325"/>
      <c r="O1274" s="329"/>
      <c r="P1274" s="420">
        <v>160</v>
      </c>
      <c r="Q1274" s="420" t="s">
        <v>32</v>
      </c>
      <c r="R1274" s="420">
        <v>55529</v>
      </c>
      <c r="S1274" s="420">
        <v>433</v>
      </c>
      <c r="T1274" s="420">
        <v>3804</v>
      </c>
      <c r="U1274" s="420" t="s">
        <v>135</v>
      </c>
      <c r="V1274" s="420">
        <v>3</v>
      </c>
      <c r="W1274" s="420">
        <v>1</v>
      </c>
      <c r="X1274" s="420">
        <v>69</v>
      </c>
      <c r="Y1274" s="546">
        <v>1369</v>
      </c>
      <c r="Z1274" s="558"/>
      <c r="AA1274" s="558"/>
      <c r="AB1274" s="420"/>
      <c r="AC1274" s="558"/>
      <c r="AD1274" s="420"/>
      <c r="AE1274" s="420"/>
      <c r="AF1274" s="420"/>
      <c r="AG1274" s="420"/>
      <c r="AH1274" s="549"/>
      <c r="AI1274" s="558"/>
      <c r="AJ1274" s="549"/>
      <c r="AK1274" s="558"/>
      <c r="AL1274" s="420"/>
      <c r="AM1274" s="420"/>
      <c r="AN1274" s="420"/>
      <c r="AO1274" s="420"/>
      <c r="AP1274" s="420"/>
      <c r="AQ1274" s="580"/>
      <c r="AR1274" s="337"/>
      <c r="AS1274" s="337"/>
      <c r="AT1274" s="337"/>
      <c r="AU1274" s="337"/>
      <c r="AV1274" s="337"/>
      <c r="AW1274" s="337"/>
      <c r="AX1274" s="337"/>
      <c r="AY1274" s="337"/>
      <c r="AZ1274" s="337"/>
      <c r="BA1274" s="337"/>
      <c r="BB1274" s="337"/>
      <c r="BC1274" s="337"/>
      <c r="BD1274" s="337"/>
      <c r="BE1274" s="337"/>
      <c r="BF1274" s="337"/>
      <c r="BG1274" s="337"/>
      <c r="BH1274" s="581"/>
    </row>
    <row r="1275" spans="1:60" s="418" customFormat="1" ht="24" x14ac:dyDescent="0.2">
      <c r="A1275" s="324"/>
      <c r="B1275" s="324"/>
      <c r="C1275" s="324"/>
      <c r="D1275" s="324"/>
      <c r="E1275" s="325"/>
      <c r="F1275" s="569"/>
      <c r="G1275" s="325"/>
      <c r="H1275" s="569"/>
      <c r="I1275" s="569"/>
      <c r="J1275" s="569"/>
      <c r="K1275" s="569"/>
      <c r="L1275" s="325"/>
      <c r="M1275" s="325"/>
      <c r="N1275" s="325"/>
      <c r="O1275" s="329"/>
      <c r="P1275" s="420">
        <v>161</v>
      </c>
      <c r="Q1275" s="420" t="s">
        <v>32</v>
      </c>
      <c r="R1275" s="420">
        <v>32174</v>
      </c>
      <c r="S1275" s="420">
        <v>88</v>
      </c>
      <c r="T1275" s="420">
        <v>2137</v>
      </c>
      <c r="U1275" s="420" t="s">
        <v>135</v>
      </c>
      <c r="V1275" s="420">
        <v>2</v>
      </c>
      <c r="W1275" s="420">
        <v>0</v>
      </c>
      <c r="X1275" s="420">
        <v>61</v>
      </c>
      <c r="Y1275" s="558">
        <v>861</v>
      </c>
      <c r="Z1275" s="558"/>
      <c r="AA1275" s="558"/>
      <c r="AB1275" s="420"/>
      <c r="AC1275" s="558"/>
      <c r="AD1275" s="420"/>
      <c r="AE1275" s="420"/>
      <c r="AF1275" s="420"/>
      <c r="AG1275" s="420"/>
      <c r="AH1275" s="549"/>
      <c r="AI1275" s="558"/>
      <c r="AJ1275" s="549"/>
      <c r="AK1275" s="558"/>
      <c r="AL1275" s="420"/>
      <c r="AM1275" s="420"/>
      <c r="AN1275" s="420"/>
      <c r="AO1275" s="420"/>
      <c r="AP1275" s="420"/>
      <c r="AQ1275" s="580"/>
      <c r="AR1275" s="337"/>
      <c r="AS1275" s="337"/>
      <c r="AT1275" s="337"/>
      <c r="AU1275" s="337"/>
      <c r="AV1275" s="337"/>
      <c r="AW1275" s="337"/>
      <c r="AX1275" s="337"/>
      <c r="AY1275" s="337"/>
      <c r="AZ1275" s="337"/>
      <c r="BA1275" s="337"/>
      <c r="BB1275" s="337"/>
      <c r="BC1275" s="337"/>
      <c r="BD1275" s="337"/>
      <c r="BE1275" s="337"/>
      <c r="BF1275" s="337"/>
      <c r="BG1275" s="337"/>
      <c r="BH1275" s="581"/>
    </row>
    <row r="1276" spans="1:60" s="337" customFormat="1" ht="24" x14ac:dyDescent="0.2">
      <c r="A1276" s="324"/>
      <c r="B1276" s="324"/>
      <c r="C1276" s="324"/>
      <c r="D1276" s="324"/>
      <c r="E1276" s="325"/>
      <c r="F1276" s="569"/>
      <c r="G1276" s="325"/>
      <c r="H1276" s="569"/>
      <c r="I1276" s="569"/>
      <c r="J1276" s="569"/>
      <c r="K1276" s="569"/>
      <c r="L1276" s="325"/>
      <c r="M1276" s="325"/>
      <c r="N1276" s="325"/>
      <c r="O1276" s="329"/>
      <c r="P1276" s="550">
        <v>162</v>
      </c>
      <c r="Q1276" s="420" t="s">
        <v>32</v>
      </c>
      <c r="R1276" s="550">
        <v>32515</v>
      </c>
      <c r="S1276" s="550">
        <v>86</v>
      </c>
      <c r="T1276" s="550">
        <v>622</v>
      </c>
      <c r="U1276" s="420" t="s">
        <v>135</v>
      </c>
      <c r="V1276" s="550">
        <v>1</v>
      </c>
      <c r="W1276" s="550">
        <v>3</v>
      </c>
      <c r="X1276" s="550">
        <v>52</v>
      </c>
      <c r="Y1276" s="564">
        <v>752</v>
      </c>
      <c r="Z1276" s="564"/>
      <c r="AA1276" s="564"/>
      <c r="AB1276" s="550"/>
      <c r="AC1276" s="564"/>
      <c r="AD1276" s="550"/>
      <c r="AE1276" s="550"/>
      <c r="AF1276" s="550"/>
      <c r="AG1276" s="550"/>
      <c r="AH1276" s="563"/>
      <c r="AI1276" s="564"/>
      <c r="AJ1276" s="563"/>
      <c r="AK1276" s="564"/>
      <c r="AL1276" s="550"/>
      <c r="AM1276" s="550"/>
      <c r="AN1276" s="550"/>
      <c r="AO1276" s="550"/>
      <c r="AP1276" s="550"/>
    </row>
    <row r="1277" spans="1:60" s="337" customFormat="1" ht="24" x14ac:dyDescent="0.2">
      <c r="A1277" s="324"/>
      <c r="B1277" s="324"/>
      <c r="C1277" s="324"/>
      <c r="D1277" s="324"/>
      <c r="E1277" s="325"/>
      <c r="F1277" s="569"/>
      <c r="G1277" s="325"/>
      <c r="H1277" s="569"/>
      <c r="I1277" s="569"/>
      <c r="J1277" s="569"/>
      <c r="K1277" s="569"/>
      <c r="L1277" s="325"/>
      <c r="M1277" s="325"/>
      <c r="N1277" s="325"/>
      <c r="O1277" s="329"/>
      <c r="P1277" s="529"/>
      <c r="Q1277" s="529"/>
      <c r="R1277" s="529"/>
      <c r="S1277" s="529"/>
      <c r="T1277" s="529"/>
      <c r="U1277" s="529"/>
      <c r="V1277" s="529"/>
      <c r="W1277" s="529"/>
      <c r="X1277" s="529"/>
      <c r="Y1277" s="615"/>
      <c r="Z1277" s="615"/>
      <c r="AA1277" s="615"/>
      <c r="AB1277" s="529"/>
      <c r="AC1277" s="615"/>
      <c r="AD1277" s="529"/>
      <c r="AE1277" s="529"/>
      <c r="AF1277" s="529"/>
      <c r="AG1277" s="529"/>
      <c r="AH1277" s="616"/>
      <c r="AI1277" s="615"/>
      <c r="AJ1277" s="616"/>
      <c r="AK1277" s="615"/>
      <c r="AL1277" s="529"/>
      <c r="AM1277" s="529"/>
      <c r="AN1277" s="529"/>
      <c r="AO1277" s="529"/>
      <c r="AP1277" s="529"/>
    </row>
    <row r="1278" spans="1:60" s="337" customFormat="1" ht="24" x14ac:dyDescent="0.2">
      <c r="A1278" s="324"/>
      <c r="B1278" s="324"/>
      <c r="C1278" s="324"/>
      <c r="D1278" s="324"/>
      <c r="E1278" s="325"/>
      <c r="F1278" s="569"/>
      <c r="G1278" s="325"/>
      <c r="H1278" s="569"/>
      <c r="I1278" s="569"/>
      <c r="J1278" s="569"/>
      <c r="K1278" s="569"/>
      <c r="L1278" s="325"/>
      <c r="M1278" s="325"/>
      <c r="N1278" s="325"/>
      <c r="O1278" s="329"/>
      <c r="P1278" s="529"/>
      <c r="Q1278" s="529"/>
      <c r="R1278" s="529"/>
      <c r="S1278" s="529"/>
      <c r="T1278" s="529"/>
      <c r="U1278" s="529"/>
      <c r="V1278" s="529"/>
      <c r="W1278" s="529"/>
      <c r="X1278" s="529"/>
      <c r="Y1278" s="615"/>
      <c r="Z1278" s="615"/>
      <c r="AA1278" s="615"/>
      <c r="AB1278" s="529"/>
      <c r="AC1278" s="615"/>
      <c r="AD1278" s="529"/>
      <c r="AE1278" s="529"/>
      <c r="AF1278" s="529"/>
      <c r="AG1278" s="529"/>
      <c r="AH1278" s="616"/>
      <c r="AI1278" s="615"/>
      <c r="AJ1278" s="616"/>
      <c r="AK1278" s="615"/>
      <c r="AL1278" s="529"/>
      <c r="AM1278" s="529"/>
      <c r="AN1278" s="529"/>
      <c r="AO1278" s="529"/>
      <c r="AP1278" s="529"/>
    </row>
    <row r="1279" spans="1:60" s="1" customFormat="1" ht="24" x14ac:dyDescent="0.2">
      <c r="E1279" s="304"/>
      <c r="F1279" s="567"/>
      <c r="G1279" s="304"/>
      <c r="H1279" s="567"/>
      <c r="I1279" s="567"/>
      <c r="J1279" s="567"/>
      <c r="K1279" s="567"/>
      <c r="L1279" s="304"/>
      <c r="M1279" s="304"/>
      <c r="N1279" s="304"/>
      <c r="O1279" s="306"/>
      <c r="P1279" s="345" t="s">
        <v>460</v>
      </c>
      <c r="Q1279" s="346"/>
      <c r="R1279" s="346"/>
      <c r="S1279" s="346"/>
      <c r="T1279" s="346"/>
      <c r="U1279" s="346"/>
      <c r="V1279" s="1012" t="str">
        <f>B1288</f>
        <v>นาง</v>
      </c>
      <c r="W1279" s="1012"/>
      <c r="X1279" s="1013" t="str">
        <f>C1288</f>
        <v>สุภาวดี</v>
      </c>
      <c r="Y1279" s="1013"/>
      <c r="Z1279" s="1013" t="str">
        <f>D1288</f>
        <v xml:space="preserve">  ดลพัฒนชัย</v>
      </c>
      <c r="AA1279" s="1013"/>
      <c r="AB1279" s="1013"/>
      <c r="AC1279" s="1014"/>
      <c r="AD1279" s="345" t="s">
        <v>461</v>
      </c>
      <c r="AE1279" s="730"/>
      <c r="AF1279" s="346"/>
      <c r="AG1279" s="745" t="str">
        <f>B1288</f>
        <v>นาง</v>
      </c>
      <c r="AH1279" s="731" t="str">
        <f>C1288</f>
        <v>สุภาวดี</v>
      </c>
      <c r="AI1279" s="346"/>
      <c r="AJ1279" s="346" t="str">
        <f>D1288</f>
        <v xml:space="preserve">  ดลพัฒนชัย</v>
      </c>
      <c r="AK1279" s="346"/>
      <c r="AL1279" s="346"/>
      <c r="AM1279" s="346"/>
      <c r="AN1279" s="347"/>
    </row>
    <row r="1280" spans="1:60" s="1" customFormat="1" ht="24" x14ac:dyDescent="0.2">
      <c r="E1280" s="304"/>
      <c r="F1280" s="567"/>
      <c r="G1280" s="304"/>
      <c r="H1280" s="567"/>
      <c r="I1280" s="567"/>
      <c r="J1280" s="567"/>
      <c r="K1280" s="567"/>
      <c r="L1280" s="304"/>
      <c r="M1280" s="304"/>
      <c r="N1280" s="304"/>
      <c r="O1280" s="306"/>
      <c r="P1280" s="307" t="s">
        <v>462</v>
      </c>
      <c r="Q1280" s="308"/>
      <c r="R1280" s="308"/>
      <c r="S1280" s="1007">
        <f>E1288</f>
        <v>97</v>
      </c>
      <c r="T1280" s="1008"/>
      <c r="U1280" s="310" t="str">
        <f>F1288</f>
        <v>หมูที่</v>
      </c>
      <c r="V1280" s="1009">
        <f>G1288</f>
        <v>15</v>
      </c>
      <c r="W1280" s="1009"/>
      <c r="X1280" s="308"/>
      <c r="Y1280" s="311"/>
      <c r="Z1280" s="312" t="str">
        <f>H1288</f>
        <v>ถนน</v>
      </c>
      <c r="AA1280" s="313"/>
      <c r="AB1280" s="308"/>
      <c r="AC1280" s="309"/>
      <c r="AD1280" s="307" t="s">
        <v>462</v>
      </c>
      <c r="AE1280" s="728"/>
      <c r="AF1280" s="728"/>
      <c r="AG1280" s="314">
        <f>E1288</f>
        <v>97</v>
      </c>
      <c r="AH1280" s="308"/>
      <c r="AI1280" s="315" t="str">
        <f>F1288</f>
        <v>หมูที่</v>
      </c>
      <c r="AJ1280" s="727">
        <f>G1288</f>
        <v>15</v>
      </c>
      <c r="AK1280" s="308"/>
      <c r="AL1280" s="315" t="str">
        <f>H1288</f>
        <v>ถนน</v>
      </c>
      <c r="AM1280" s="308"/>
      <c r="AN1280" s="309"/>
    </row>
    <row r="1281" spans="1:60" s="1" customFormat="1" ht="24" x14ac:dyDescent="0.2">
      <c r="E1281" s="304"/>
      <c r="F1281" s="567"/>
      <c r="G1281" s="304"/>
      <c r="H1281" s="567"/>
      <c r="I1281" s="567"/>
      <c r="J1281" s="567"/>
      <c r="K1281" s="567"/>
      <c r="L1281" s="304"/>
      <c r="M1281" s="304"/>
      <c r="N1281" s="304"/>
      <c r="O1281" s="306"/>
      <c r="P1281" s="307" t="s">
        <v>463</v>
      </c>
      <c r="Q1281" s="308"/>
      <c r="R1281" s="308"/>
      <c r="S1281" s="308"/>
      <c r="T1281" s="308"/>
      <c r="U1281" s="1009" t="str">
        <f>I1288</f>
        <v>ตำบลตะขบ</v>
      </c>
      <c r="V1281" s="993"/>
      <c r="W1281" s="993"/>
      <c r="X1281" s="993"/>
      <c r="Y1281" s="312"/>
      <c r="Z1281" s="315" t="str">
        <f>J1288</f>
        <v>อำเภอปักธงชัย</v>
      </c>
      <c r="AA1281" s="313"/>
      <c r="AB1281" s="308"/>
      <c r="AC1281" s="308"/>
      <c r="AD1281" s="307" t="s">
        <v>463</v>
      </c>
      <c r="AE1281" s="728"/>
      <c r="AF1281" s="308"/>
      <c r="AG1281" s="308"/>
      <c r="AH1281" s="308"/>
      <c r="AI1281" s="315" t="str">
        <f>I1288</f>
        <v>ตำบลตะขบ</v>
      </c>
      <c r="AJ1281" s="308"/>
      <c r="AK1281" s="308"/>
      <c r="AL1281" s="315" t="str">
        <f>J1288</f>
        <v>อำเภอปักธงชัย</v>
      </c>
      <c r="AM1281" s="308"/>
      <c r="AN1281" s="309"/>
    </row>
    <row r="1282" spans="1:60" s="1" customFormat="1" ht="24" x14ac:dyDescent="0.2">
      <c r="E1282" s="304"/>
      <c r="F1282" s="567"/>
      <c r="G1282" s="304"/>
      <c r="H1282" s="567"/>
      <c r="I1282" s="567"/>
      <c r="J1282" s="567"/>
      <c r="K1282" s="567"/>
      <c r="L1282" s="304"/>
      <c r="M1282" s="304"/>
      <c r="N1282" s="304"/>
      <c r="O1282" s="306"/>
      <c r="P1282" s="316" t="str">
        <f>K1288</f>
        <v>จังหวัดนครราชสีมา</v>
      </c>
      <c r="Q1282" s="317"/>
      <c r="R1282" s="317"/>
      <c r="S1282" s="317"/>
      <c r="T1282" s="317"/>
      <c r="U1282" s="317" t="s">
        <v>464</v>
      </c>
      <c r="V1282" s="317"/>
      <c r="W1282" s="317"/>
      <c r="X1282" s="317"/>
      <c r="Y1282" s="318"/>
      <c r="Z1282" s="317"/>
      <c r="AA1282" s="319"/>
      <c r="AB1282" s="317"/>
      <c r="AC1282" s="317"/>
      <c r="AD1282" s="316" t="str">
        <f>K1288</f>
        <v>จังหวัดนครราชสีมา</v>
      </c>
      <c r="AE1282" s="744"/>
      <c r="AF1282" s="317"/>
      <c r="AG1282" s="317"/>
      <c r="AH1282" s="317"/>
      <c r="AI1282" s="317" t="s">
        <v>464</v>
      </c>
      <c r="AJ1282" s="317"/>
      <c r="AK1282" s="317"/>
      <c r="AL1282" s="317"/>
      <c r="AM1282" s="317"/>
      <c r="AN1282" s="320"/>
    </row>
    <row r="1283" spans="1:60" s="323" customFormat="1" ht="24" x14ac:dyDescent="0.2">
      <c r="A1283" s="753"/>
      <c r="B1283" s="753"/>
      <c r="C1283" s="753"/>
      <c r="D1283" s="753"/>
      <c r="E1283" s="9"/>
      <c r="F1283" s="568"/>
      <c r="G1283" s="9"/>
      <c r="H1283" s="568"/>
      <c r="I1283" s="568"/>
      <c r="J1283" s="568"/>
      <c r="K1283" s="568"/>
      <c r="L1283" s="9"/>
      <c r="M1283" s="9"/>
      <c r="N1283" s="9"/>
      <c r="O1283" s="306"/>
      <c r="P1283" s="1004" t="s">
        <v>5</v>
      </c>
      <c r="Q1283" s="1005"/>
      <c r="R1283" s="1005"/>
      <c r="S1283" s="1005"/>
      <c r="T1283" s="1005"/>
      <c r="U1283" s="1005"/>
      <c r="V1283" s="1005"/>
      <c r="W1283" s="1005"/>
      <c r="X1283" s="1005"/>
      <c r="Y1283" s="1005"/>
      <c r="Z1283" s="1005"/>
      <c r="AA1283" s="1005"/>
      <c r="AB1283" s="1005"/>
      <c r="AC1283" s="1006"/>
      <c r="AD1283" s="1004" t="s">
        <v>6</v>
      </c>
      <c r="AE1283" s="1005"/>
      <c r="AF1283" s="1005"/>
      <c r="AG1283" s="1005"/>
      <c r="AH1283" s="1005"/>
      <c r="AI1283" s="1005"/>
      <c r="AJ1283" s="1005"/>
      <c r="AK1283" s="1005"/>
      <c r="AL1283" s="1005"/>
      <c r="AM1283" s="1005"/>
      <c r="AN1283" s="1006"/>
    </row>
    <row r="1284" spans="1:60" s="323" customFormat="1" ht="24" customHeight="1" x14ac:dyDescent="0.2">
      <c r="A1284" s="753"/>
      <c r="B1284" s="753"/>
      <c r="C1284" s="753"/>
      <c r="D1284" s="753"/>
      <c r="E1284" s="9"/>
      <c r="F1284" s="568"/>
      <c r="G1284" s="9"/>
      <c r="H1284" s="568"/>
      <c r="I1284" s="568"/>
      <c r="J1284" s="568"/>
      <c r="K1284" s="568"/>
      <c r="L1284" s="9"/>
      <c r="M1284" s="9"/>
      <c r="N1284" s="9"/>
      <c r="O1284" s="306"/>
      <c r="P1284" s="995" t="s">
        <v>7</v>
      </c>
      <c r="Q1284" s="995" t="s">
        <v>8</v>
      </c>
      <c r="R1284" s="995" t="s">
        <v>9</v>
      </c>
      <c r="S1284" s="1010" t="s">
        <v>10</v>
      </c>
      <c r="T1284" s="1011"/>
      <c r="U1284" s="995" t="s">
        <v>11</v>
      </c>
      <c r="V1284" s="1004" t="s">
        <v>12</v>
      </c>
      <c r="W1284" s="1005"/>
      <c r="X1284" s="1006"/>
      <c r="Y1284" s="1004" t="s">
        <v>13</v>
      </c>
      <c r="Z1284" s="1005"/>
      <c r="AA1284" s="1005"/>
      <c r="AB1284" s="1005"/>
      <c r="AC1284" s="1006"/>
      <c r="AD1284" s="995" t="s">
        <v>7</v>
      </c>
      <c r="AE1284" s="995" t="s">
        <v>14</v>
      </c>
      <c r="AF1284" s="995" t="s">
        <v>15</v>
      </c>
      <c r="AG1284" s="995" t="s">
        <v>16</v>
      </c>
      <c r="AH1284" s="1021" t="s">
        <v>17</v>
      </c>
      <c r="AI1284" s="1004" t="s">
        <v>18</v>
      </c>
      <c r="AJ1284" s="1005"/>
      <c r="AK1284" s="1005"/>
      <c r="AL1284" s="1006"/>
      <c r="AM1284" s="995" t="s">
        <v>19</v>
      </c>
      <c r="AN1284" s="995" t="s">
        <v>20</v>
      </c>
      <c r="AO1284" s="1027" t="s">
        <v>19</v>
      </c>
      <c r="AP1284" s="1027" t="s">
        <v>19</v>
      </c>
    </row>
    <row r="1285" spans="1:60" s="323" customFormat="1" ht="24" customHeight="1" x14ac:dyDescent="0.2">
      <c r="A1285" s="753"/>
      <c r="B1285" s="753"/>
      <c r="C1285" s="753"/>
      <c r="D1285" s="753"/>
      <c r="E1285" s="9"/>
      <c r="F1285" s="568"/>
      <c r="G1285" s="9"/>
      <c r="H1285" s="568"/>
      <c r="I1285" s="568"/>
      <c r="J1285" s="568"/>
      <c r="K1285" s="568"/>
      <c r="L1285" s="9"/>
      <c r="M1285" s="9"/>
      <c r="N1285" s="9"/>
      <c r="O1285" s="306"/>
      <c r="P1285" s="996"/>
      <c r="Q1285" s="996"/>
      <c r="R1285" s="996"/>
      <c r="S1285" s="995" t="s">
        <v>21</v>
      </c>
      <c r="T1285" s="995" t="s">
        <v>22</v>
      </c>
      <c r="U1285" s="996"/>
      <c r="V1285" s="1015" t="s">
        <v>23</v>
      </c>
      <c r="W1285" s="1015" t="s">
        <v>24</v>
      </c>
      <c r="X1285" s="1015" t="s">
        <v>25</v>
      </c>
      <c r="Y1285" s="1018" t="s">
        <v>26</v>
      </c>
      <c r="Z1285" s="995" t="s">
        <v>27</v>
      </c>
      <c r="AA1285" s="995" t="s">
        <v>28</v>
      </c>
      <c r="AB1285" s="995" t="s">
        <v>29</v>
      </c>
      <c r="AC1285" s="995" t="s">
        <v>30</v>
      </c>
      <c r="AD1285" s="996"/>
      <c r="AE1285" s="996"/>
      <c r="AF1285" s="996"/>
      <c r="AG1285" s="996"/>
      <c r="AH1285" s="1022"/>
      <c r="AI1285" s="995" t="s">
        <v>31</v>
      </c>
      <c r="AJ1285" s="998" t="s">
        <v>27</v>
      </c>
      <c r="AK1285" s="1001" t="s">
        <v>28</v>
      </c>
      <c r="AL1285" s="995" t="s">
        <v>29</v>
      </c>
      <c r="AM1285" s="996"/>
      <c r="AN1285" s="996"/>
      <c r="AO1285" s="1028"/>
      <c r="AP1285" s="1028"/>
    </row>
    <row r="1286" spans="1:60" s="323" customFormat="1" ht="24" x14ac:dyDescent="0.2">
      <c r="A1286" s="753"/>
      <c r="B1286" s="753"/>
      <c r="C1286" s="753"/>
      <c r="D1286" s="753"/>
      <c r="E1286" s="9"/>
      <c r="F1286" s="568"/>
      <c r="G1286" s="9"/>
      <c r="H1286" s="568"/>
      <c r="I1286" s="568"/>
      <c r="J1286" s="568"/>
      <c r="K1286" s="568"/>
      <c r="L1286" s="9"/>
      <c r="M1286" s="9"/>
      <c r="N1286" s="9"/>
      <c r="O1286" s="306"/>
      <c r="P1286" s="996"/>
      <c r="Q1286" s="996"/>
      <c r="R1286" s="996"/>
      <c r="S1286" s="996"/>
      <c r="T1286" s="996"/>
      <c r="U1286" s="996"/>
      <c r="V1286" s="1016"/>
      <c r="W1286" s="1016"/>
      <c r="X1286" s="1016"/>
      <c r="Y1286" s="1019"/>
      <c r="Z1286" s="996"/>
      <c r="AA1286" s="996"/>
      <c r="AB1286" s="996"/>
      <c r="AC1286" s="996"/>
      <c r="AD1286" s="996"/>
      <c r="AE1286" s="996"/>
      <c r="AF1286" s="996"/>
      <c r="AG1286" s="996"/>
      <c r="AH1286" s="1022"/>
      <c r="AI1286" s="996"/>
      <c r="AJ1286" s="999"/>
      <c r="AK1286" s="1002"/>
      <c r="AL1286" s="996"/>
      <c r="AM1286" s="996"/>
      <c r="AN1286" s="996"/>
      <c r="AO1286" s="1028"/>
      <c r="AP1286" s="1028"/>
    </row>
    <row r="1287" spans="1:60" s="323" customFormat="1" ht="48" customHeight="1" x14ac:dyDescent="0.2">
      <c r="A1287" s="753" t="s">
        <v>465</v>
      </c>
      <c r="B1287" s="306" t="s">
        <v>466</v>
      </c>
      <c r="C1287" s="749" t="s">
        <v>467</v>
      </c>
      <c r="D1287" s="749" t="s">
        <v>468</v>
      </c>
      <c r="E1287" s="749" t="s">
        <v>469</v>
      </c>
      <c r="F1287" s="749"/>
      <c r="G1287" s="520" t="s">
        <v>470</v>
      </c>
      <c r="H1287" s="749" t="s">
        <v>471</v>
      </c>
      <c r="I1287" s="749" t="s">
        <v>472</v>
      </c>
      <c r="J1287" s="749" t="s">
        <v>473</v>
      </c>
      <c r="K1287" s="749" t="s">
        <v>474</v>
      </c>
      <c r="L1287" s="520" t="s">
        <v>475</v>
      </c>
      <c r="M1287" s="9" t="s">
        <v>476</v>
      </c>
      <c r="N1287" s="9" t="s">
        <v>477</v>
      </c>
      <c r="O1287" s="306" t="s">
        <v>478</v>
      </c>
      <c r="P1287" s="997"/>
      <c r="Q1287" s="997"/>
      <c r="R1287" s="997"/>
      <c r="S1287" s="997"/>
      <c r="T1287" s="997"/>
      <c r="U1287" s="997"/>
      <c r="V1287" s="1017"/>
      <c r="W1287" s="1017"/>
      <c r="X1287" s="1017"/>
      <c r="Y1287" s="1020"/>
      <c r="Z1287" s="997"/>
      <c r="AA1287" s="997"/>
      <c r="AB1287" s="997"/>
      <c r="AC1287" s="997"/>
      <c r="AD1287" s="997"/>
      <c r="AE1287" s="997"/>
      <c r="AF1287" s="997"/>
      <c r="AG1287" s="997"/>
      <c r="AH1287" s="1023"/>
      <c r="AI1287" s="997"/>
      <c r="AJ1287" s="1000"/>
      <c r="AK1287" s="1003"/>
      <c r="AL1287" s="997"/>
      <c r="AM1287" s="997"/>
      <c r="AN1287" s="997"/>
      <c r="AO1287" s="1029"/>
      <c r="AP1287" s="1029"/>
    </row>
    <row r="1288" spans="1:60" s="418" customFormat="1" ht="24" x14ac:dyDescent="0.2">
      <c r="A1288" s="324"/>
      <c r="B1288" s="324" t="s">
        <v>487</v>
      </c>
      <c r="C1288" s="324" t="s">
        <v>785</v>
      </c>
      <c r="D1288" s="324" t="s">
        <v>786</v>
      </c>
      <c r="E1288" s="325">
        <v>97</v>
      </c>
      <c r="F1288" s="326" t="s">
        <v>510</v>
      </c>
      <c r="G1288" s="325">
        <v>15</v>
      </c>
      <c r="H1288" s="569" t="s">
        <v>471</v>
      </c>
      <c r="I1288" s="305" t="s">
        <v>483</v>
      </c>
      <c r="J1288" s="305" t="s">
        <v>484</v>
      </c>
      <c r="K1288" s="305" t="s">
        <v>485</v>
      </c>
      <c r="L1288" s="304">
        <v>30150</v>
      </c>
      <c r="M1288" s="325"/>
      <c r="N1288" s="325" t="s">
        <v>787</v>
      </c>
      <c r="O1288" s="329"/>
      <c r="P1288" s="420">
        <v>163</v>
      </c>
      <c r="Q1288" s="420" t="s">
        <v>32</v>
      </c>
      <c r="R1288" s="420">
        <v>36888</v>
      </c>
      <c r="S1288" s="420">
        <v>339</v>
      </c>
      <c r="T1288" s="420">
        <v>296</v>
      </c>
      <c r="U1288" s="420" t="s">
        <v>136</v>
      </c>
      <c r="V1288" s="420">
        <v>0</v>
      </c>
      <c r="W1288" s="420">
        <v>0</v>
      </c>
      <c r="X1288" s="420">
        <v>50</v>
      </c>
      <c r="Y1288" s="558">
        <v>12.5</v>
      </c>
      <c r="Z1288" s="558"/>
      <c r="AA1288" s="558">
        <v>37.5</v>
      </c>
      <c r="AB1288" s="420"/>
      <c r="AC1288" s="558"/>
      <c r="AD1288" s="420"/>
      <c r="AE1288" s="420"/>
      <c r="AF1288" s="420"/>
      <c r="AG1288" s="420"/>
      <c r="AH1288" s="549"/>
      <c r="AI1288" s="558"/>
      <c r="AJ1288" s="549"/>
      <c r="AK1288" s="558"/>
      <c r="AL1288" s="420"/>
      <c r="AM1288" s="420"/>
      <c r="AN1288" s="420"/>
      <c r="AO1288" s="420"/>
      <c r="AP1288" s="420"/>
      <c r="AQ1288" s="580"/>
      <c r="AR1288" s="337"/>
      <c r="AS1288" s="337"/>
      <c r="AT1288" s="337"/>
      <c r="AU1288" s="337"/>
      <c r="AV1288" s="337"/>
      <c r="AW1288" s="337"/>
      <c r="AX1288" s="337"/>
      <c r="AY1288" s="337"/>
      <c r="AZ1288" s="337"/>
      <c r="BA1288" s="337"/>
      <c r="BB1288" s="337"/>
      <c r="BC1288" s="337"/>
      <c r="BD1288" s="337"/>
      <c r="BE1288" s="337"/>
      <c r="BF1288" s="337"/>
      <c r="BG1288" s="337"/>
      <c r="BH1288" s="581"/>
    </row>
    <row r="1289" spans="1:60" s="418" customFormat="1" ht="37.5" x14ac:dyDescent="0.2">
      <c r="A1289" s="324"/>
      <c r="B1289" s="324"/>
      <c r="C1289" s="324"/>
      <c r="D1289" s="324"/>
      <c r="E1289" s="325"/>
      <c r="F1289" s="569"/>
      <c r="G1289" s="325"/>
      <c r="H1289" s="569"/>
      <c r="I1289" s="569"/>
      <c r="J1289" s="569"/>
      <c r="K1289" s="569"/>
      <c r="L1289" s="325"/>
      <c r="M1289" s="325"/>
      <c r="N1289" s="325"/>
      <c r="O1289" s="329"/>
      <c r="P1289" s="420"/>
      <c r="Q1289" s="420"/>
      <c r="R1289" s="420"/>
      <c r="S1289" s="420"/>
      <c r="T1289" s="420"/>
      <c r="U1289" s="420"/>
      <c r="V1289" s="420"/>
      <c r="W1289" s="420"/>
      <c r="X1289" s="420"/>
      <c r="Y1289" s="558"/>
      <c r="Z1289" s="558"/>
      <c r="AA1289" s="558"/>
      <c r="AB1289" s="420"/>
      <c r="AC1289" s="558"/>
      <c r="AD1289" s="420">
        <v>1</v>
      </c>
      <c r="AE1289" s="420">
        <v>97</v>
      </c>
      <c r="AF1289" s="413" t="s">
        <v>151</v>
      </c>
      <c r="AG1289" s="420" t="s">
        <v>35</v>
      </c>
      <c r="AH1289" s="549">
        <v>150</v>
      </c>
      <c r="AI1289" s="558"/>
      <c r="AJ1289" s="549"/>
      <c r="AK1289" s="559">
        <v>150</v>
      </c>
      <c r="AL1289" s="420"/>
      <c r="AM1289" s="420">
        <f>AO1289+1</f>
        <v>22</v>
      </c>
      <c r="AN1289" s="420" t="s">
        <v>152</v>
      </c>
      <c r="AO1289" s="420">
        <v>21</v>
      </c>
      <c r="AP1289" s="420">
        <v>20</v>
      </c>
      <c r="AQ1289" s="580"/>
      <c r="AR1289" s="337"/>
      <c r="AS1289" s="337"/>
      <c r="AT1289" s="337"/>
      <c r="AU1289" s="337"/>
      <c r="AV1289" s="337"/>
      <c r="AW1289" s="337"/>
      <c r="AX1289" s="337"/>
      <c r="AY1289" s="337"/>
      <c r="AZ1289" s="337"/>
      <c r="BA1289" s="337"/>
      <c r="BB1289" s="337"/>
      <c r="BC1289" s="337"/>
      <c r="BD1289" s="337"/>
      <c r="BE1289" s="337"/>
      <c r="BF1289" s="337"/>
      <c r="BG1289" s="337"/>
      <c r="BH1289" s="581"/>
    </row>
    <row r="1290" spans="1:60" s="337" customFormat="1" ht="24" x14ac:dyDescent="0.2">
      <c r="A1290" s="324"/>
      <c r="B1290" s="324"/>
      <c r="C1290" s="324"/>
      <c r="D1290" s="324"/>
      <c r="E1290" s="325"/>
      <c r="F1290" s="569"/>
      <c r="G1290" s="325"/>
      <c r="H1290" s="569"/>
      <c r="I1290" s="569"/>
      <c r="J1290" s="569"/>
      <c r="K1290" s="569"/>
      <c r="L1290" s="325"/>
      <c r="M1290" s="325"/>
      <c r="N1290" s="325"/>
      <c r="O1290" s="329"/>
      <c r="P1290" s="420"/>
      <c r="Q1290" s="420"/>
      <c r="R1290" s="420"/>
      <c r="S1290" s="420"/>
      <c r="T1290" s="420"/>
      <c r="U1290" s="420"/>
      <c r="V1290" s="420"/>
      <c r="W1290" s="420"/>
      <c r="X1290" s="420"/>
      <c r="Y1290" s="558"/>
      <c r="Z1290" s="558"/>
      <c r="AA1290" s="558"/>
      <c r="AB1290" s="420"/>
      <c r="AC1290" s="558"/>
      <c r="AD1290" s="420"/>
      <c r="AE1290" s="420"/>
      <c r="AF1290" s="420"/>
      <c r="AG1290" s="420"/>
      <c r="AH1290" s="549"/>
      <c r="AI1290" s="558"/>
      <c r="AJ1290" s="549"/>
      <c r="AK1290" s="558"/>
      <c r="AL1290" s="420"/>
      <c r="AM1290" s="420"/>
      <c r="AN1290" s="420"/>
      <c r="AO1290" s="599"/>
      <c r="AP1290" s="599"/>
    </row>
    <row r="1291" spans="1:60" s="337" customFormat="1" ht="24" x14ac:dyDescent="0.2">
      <c r="A1291" s="324"/>
      <c r="B1291" s="324"/>
      <c r="C1291" s="324"/>
      <c r="D1291" s="324"/>
      <c r="E1291" s="325"/>
      <c r="F1291" s="569"/>
      <c r="G1291" s="325"/>
      <c r="H1291" s="569"/>
      <c r="I1291" s="569"/>
      <c r="J1291" s="569"/>
      <c r="K1291" s="569"/>
      <c r="L1291" s="325"/>
      <c r="M1291" s="325"/>
      <c r="N1291" s="325"/>
      <c r="O1291" s="329"/>
      <c r="P1291" s="420"/>
      <c r="Q1291" s="420"/>
      <c r="R1291" s="420"/>
      <c r="S1291" s="420"/>
      <c r="T1291" s="420"/>
      <c r="U1291" s="420"/>
      <c r="V1291" s="420"/>
      <c r="W1291" s="420"/>
      <c r="X1291" s="420"/>
      <c r="Y1291" s="558"/>
      <c r="Z1291" s="558"/>
      <c r="AA1291" s="558"/>
      <c r="AB1291" s="420"/>
      <c r="AC1291" s="558"/>
      <c r="AD1291" s="420"/>
      <c r="AE1291" s="420"/>
      <c r="AF1291" s="420"/>
      <c r="AG1291" s="420"/>
      <c r="AH1291" s="549"/>
      <c r="AI1291" s="558"/>
      <c r="AJ1291" s="549"/>
      <c r="AK1291" s="558"/>
      <c r="AL1291" s="420"/>
      <c r="AM1291" s="420"/>
      <c r="AN1291" s="420"/>
      <c r="AO1291" s="599"/>
      <c r="AP1291" s="599"/>
    </row>
    <row r="1292" spans="1:60" s="1" customFormat="1" ht="24" x14ac:dyDescent="0.2">
      <c r="E1292" s="304"/>
      <c r="F1292" s="567"/>
      <c r="G1292" s="304"/>
      <c r="H1292" s="567"/>
      <c r="I1292" s="567"/>
      <c r="J1292" s="567"/>
      <c r="K1292" s="567"/>
      <c r="L1292" s="304"/>
      <c r="M1292" s="304"/>
      <c r="N1292" s="304"/>
      <c r="O1292" s="306"/>
      <c r="P1292" s="345" t="s">
        <v>460</v>
      </c>
      <c r="Q1292" s="346"/>
      <c r="R1292" s="346"/>
      <c r="S1292" s="346"/>
      <c r="T1292" s="346"/>
      <c r="U1292" s="346"/>
      <c r="V1292" s="1012" t="str">
        <f>B1301</f>
        <v>นางสาว</v>
      </c>
      <c r="W1292" s="1012"/>
      <c r="X1292" s="1013" t="str">
        <f>C1301</f>
        <v xml:space="preserve">ละม่อม </v>
      </c>
      <c r="Y1292" s="1013"/>
      <c r="Z1292" s="1013" t="str">
        <f>D1301</f>
        <v xml:space="preserve"> กล้าหาญ</v>
      </c>
      <c r="AA1292" s="1013"/>
      <c r="AB1292" s="1013"/>
      <c r="AC1292" s="1014"/>
      <c r="AD1292" s="345" t="s">
        <v>461</v>
      </c>
      <c r="AE1292" s="730"/>
      <c r="AF1292" s="346"/>
      <c r="AG1292" s="745" t="str">
        <f>B1301</f>
        <v>นางสาว</v>
      </c>
      <c r="AH1292" s="731" t="str">
        <f>C1301</f>
        <v xml:space="preserve">ละม่อม </v>
      </c>
      <c r="AI1292" s="346"/>
      <c r="AJ1292" s="346" t="str">
        <f>D1301</f>
        <v xml:space="preserve"> กล้าหาญ</v>
      </c>
      <c r="AK1292" s="346"/>
      <c r="AL1292" s="346"/>
      <c r="AM1292" s="346"/>
      <c r="AN1292" s="347"/>
    </row>
    <row r="1293" spans="1:60" s="1" customFormat="1" ht="24" x14ac:dyDescent="0.2">
      <c r="E1293" s="304"/>
      <c r="F1293" s="567"/>
      <c r="G1293" s="304"/>
      <c r="H1293" s="567"/>
      <c r="I1293" s="567"/>
      <c r="J1293" s="567"/>
      <c r="K1293" s="567"/>
      <c r="L1293" s="304"/>
      <c r="M1293" s="304"/>
      <c r="N1293" s="304"/>
      <c r="O1293" s="306"/>
      <c r="P1293" s="307" t="s">
        <v>462</v>
      </c>
      <c r="Q1293" s="308"/>
      <c r="R1293" s="308"/>
      <c r="S1293" s="1007">
        <f>E1301</f>
        <v>102</v>
      </c>
      <c r="T1293" s="1008"/>
      <c r="U1293" s="310" t="str">
        <f>F1301</f>
        <v>หมูที่</v>
      </c>
      <c r="V1293" s="1009">
        <f>G1301</f>
        <v>15</v>
      </c>
      <c r="W1293" s="1009"/>
      <c r="X1293" s="308"/>
      <c r="Y1293" s="311"/>
      <c r="Z1293" s="312" t="str">
        <f>H1301</f>
        <v>ถนน</v>
      </c>
      <c r="AA1293" s="313"/>
      <c r="AB1293" s="308"/>
      <c r="AC1293" s="309"/>
      <c r="AD1293" s="307" t="s">
        <v>462</v>
      </c>
      <c r="AE1293" s="728"/>
      <c r="AF1293" s="728"/>
      <c r="AG1293" s="314">
        <f>E1301</f>
        <v>102</v>
      </c>
      <c r="AH1293" s="308"/>
      <c r="AI1293" s="315" t="str">
        <f>F1301</f>
        <v>หมูที่</v>
      </c>
      <c r="AJ1293" s="727">
        <f>G1301</f>
        <v>15</v>
      </c>
      <c r="AK1293" s="308"/>
      <c r="AL1293" s="315" t="str">
        <f>H1301</f>
        <v>ถนน</v>
      </c>
      <c r="AM1293" s="308"/>
      <c r="AN1293" s="309"/>
    </row>
    <row r="1294" spans="1:60" s="1" customFormat="1" ht="24" x14ac:dyDescent="0.2">
      <c r="E1294" s="304"/>
      <c r="F1294" s="567"/>
      <c r="G1294" s="304"/>
      <c r="H1294" s="567"/>
      <c r="I1294" s="567"/>
      <c r="J1294" s="567"/>
      <c r="K1294" s="567"/>
      <c r="L1294" s="304"/>
      <c r="M1294" s="304"/>
      <c r="N1294" s="304"/>
      <c r="O1294" s="306"/>
      <c r="P1294" s="307" t="s">
        <v>463</v>
      </c>
      <c r="Q1294" s="308"/>
      <c r="R1294" s="308"/>
      <c r="S1294" s="308"/>
      <c r="T1294" s="308"/>
      <c r="U1294" s="1009" t="str">
        <f>I1301</f>
        <v>ตำบลตะขบ</v>
      </c>
      <c r="V1294" s="993"/>
      <c r="W1294" s="993"/>
      <c r="X1294" s="993"/>
      <c r="Y1294" s="312"/>
      <c r="Z1294" s="315" t="str">
        <f>J1301</f>
        <v>อำเภอปักธงชัย</v>
      </c>
      <c r="AA1294" s="313"/>
      <c r="AB1294" s="308"/>
      <c r="AC1294" s="308"/>
      <c r="AD1294" s="307" t="s">
        <v>463</v>
      </c>
      <c r="AE1294" s="728"/>
      <c r="AF1294" s="308"/>
      <c r="AG1294" s="308"/>
      <c r="AH1294" s="308"/>
      <c r="AI1294" s="315" t="str">
        <f>I1301</f>
        <v>ตำบลตะขบ</v>
      </c>
      <c r="AJ1294" s="308"/>
      <c r="AK1294" s="308"/>
      <c r="AL1294" s="315" t="str">
        <f>J1301</f>
        <v>อำเภอปักธงชัย</v>
      </c>
      <c r="AM1294" s="308"/>
      <c r="AN1294" s="309"/>
    </row>
    <row r="1295" spans="1:60" s="1" customFormat="1" ht="24" x14ac:dyDescent="0.2">
      <c r="E1295" s="304"/>
      <c r="F1295" s="567"/>
      <c r="G1295" s="304"/>
      <c r="H1295" s="567"/>
      <c r="I1295" s="567"/>
      <c r="J1295" s="567"/>
      <c r="K1295" s="567"/>
      <c r="L1295" s="304"/>
      <c r="M1295" s="304"/>
      <c r="N1295" s="304"/>
      <c r="O1295" s="306"/>
      <c r="P1295" s="316" t="str">
        <f>K1301</f>
        <v>จังหวัดนครราชสีมา</v>
      </c>
      <c r="Q1295" s="317"/>
      <c r="R1295" s="317"/>
      <c r="S1295" s="317"/>
      <c r="T1295" s="317"/>
      <c r="U1295" s="317" t="s">
        <v>464</v>
      </c>
      <c r="V1295" s="317"/>
      <c r="W1295" s="317"/>
      <c r="X1295" s="317"/>
      <c r="Y1295" s="318"/>
      <c r="Z1295" s="317"/>
      <c r="AA1295" s="319"/>
      <c r="AB1295" s="317"/>
      <c r="AC1295" s="317"/>
      <c r="AD1295" s="316" t="str">
        <f>K1301</f>
        <v>จังหวัดนครราชสีมา</v>
      </c>
      <c r="AE1295" s="744"/>
      <c r="AF1295" s="317"/>
      <c r="AG1295" s="317"/>
      <c r="AH1295" s="317"/>
      <c r="AI1295" s="317" t="s">
        <v>464</v>
      </c>
      <c r="AJ1295" s="317"/>
      <c r="AK1295" s="317"/>
      <c r="AL1295" s="317"/>
      <c r="AM1295" s="317"/>
      <c r="AN1295" s="320"/>
    </row>
    <row r="1296" spans="1:60" s="323" customFormat="1" ht="24" x14ac:dyDescent="0.2">
      <c r="A1296" s="753"/>
      <c r="B1296" s="753"/>
      <c r="C1296" s="753"/>
      <c r="D1296" s="753"/>
      <c r="E1296" s="9"/>
      <c r="F1296" s="568"/>
      <c r="G1296" s="9"/>
      <c r="H1296" s="568"/>
      <c r="I1296" s="568"/>
      <c r="J1296" s="568"/>
      <c r="K1296" s="568"/>
      <c r="L1296" s="9"/>
      <c r="M1296" s="9"/>
      <c r="N1296" s="9"/>
      <c r="O1296" s="306"/>
      <c r="P1296" s="1004" t="s">
        <v>5</v>
      </c>
      <c r="Q1296" s="1005"/>
      <c r="R1296" s="1005"/>
      <c r="S1296" s="1005"/>
      <c r="T1296" s="1005"/>
      <c r="U1296" s="1005"/>
      <c r="V1296" s="1005"/>
      <c r="W1296" s="1005"/>
      <c r="X1296" s="1005"/>
      <c r="Y1296" s="1005"/>
      <c r="Z1296" s="1005"/>
      <c r="AA1296" s="1005"/>
      <c r="AB1296" s="1005"/>
      <c r="AC1296" s="1006"/>
      <c r="AD1296" s="1004" t="s">
        <v>6</v>
      </c>
      <c r="AE1296" s="1005"/>
      <c r="AF1296" s="1005"/>
      <c r="AG1296" s="1005"/>
      <c r="AH1296" s="1005"/>
      <c r="AI1296" s="1005"/>
      <c r="AJ1296" s="1005"/>
      <c r="AK1296" s="1005"/>
      <c r="AL1296" s="1005"/>
      <c r="AM1296" s="1005"/>
      <c r="AN1296" s="1006"/>
    </row>
    <row r="1297" spans="1:60" s="323" customFormat="1" ht="24" customHeight="1" x14ac:dyDescent="0.2">
      <c r="A1297" s="753"/>
      <c r="B1297" s="753"/>
      <c r="C1297" s="753"/>
      <c r="D1297" s="753"/>
      <c r="E1297" s="9"/>
      <c r="F1297" s="568"/>
      <c r="G1297" s="9"/>
      <c r="H1297" s="568"/>
      <c r="I1297" s="568"/>
      <c r="J1297" s="568"/>
      <c r="K1297" s="568"/>
      <c r="L1297" s="9"/>
      <c r="M1297" s="9"/>
      <c r="N1297" s="9"/>
      <c r="O1297" s="306"/>
      <c r="P1297" s="995" t="s">
        <v>7</v>
      </c>
      <c r="Q1297" s="995" t="s">
        <v>8</v>
      </c>
      <c r="R1297" s="995" t="s">
        <v>9</v>
      </c>
      <c r="S1297" s="1010" t="s">
        <v>10</v>
      </c>
      <c r="T1297" s="1011"/>
      <c r="U1297" s="995" t="s">
        <v>11</v>
      </c>
      <c r="V1297" s="1004" t="s">
        <v>12</v>
      </c>
      <c r="W1297" s="1005"/>
      <c r="X1297" s="1006"/>
      <c r="Y1297" s="1004" t="s">
        <v>13</v>
      </c>
      <c r="Z1297" s="1005"/>
      <c r="AA1297" s="1005"/>
      <c r="AB1297" s="1005"/>
      <c r="AC1297" s="1006"/>
      <c r="AD1297" s="995" t="s">
        <v>7</v>
      </c>
      <c r="AE1297" s="995" t="s">
        <v>14</v>
      </c>
      <c r="AF1297" s="995" t="s">
        <v>15</v>
      </c>
      <c r="AG1297" s="995" t="s">
        <v>16</v>
      </c>
      <c r="AH1297" s="1021" t="s">
        <v>17</v>
      </c>
      <c r="AI1297" s="1004" t="s">
        <v>18</v>
      </c>
      <c r="AJ1297" s="1005"/>
      <c r="AK1297" s="1005"/>
      <c r="AL1297" s="1006"/>
      <c r="AM1297" s="995" t="s">
        <v>19</v>
      </c>
      <c r="AN1297" s="995" t="s">
        <v>20</v>
      </c>
      <c r="AO1297" s="1027" t="s">
        <v>19</v>
      </c>
      <c r="AP1297" s="1027" t="s">
        <v>19</v>
      </c>
    </row>
    <row r="1298" spans="1:60" s="323" customFormat="1" ht="24" customHeight="1" x14ac:dyDescent="0.2">
      <c r="A1298" s="753"/>
      <c r="B1298" s="753"/>
      <c r="C1298" s="753"/>
      <c r="D1298" s="753"/>
      <c r="E1298" s="9"/>
      <c r="F1298" s="568"/>
      <c r="G1298" s="9"/>
      <c r="H1298" s="568"/>
      <c r="I1298" s="568"/>
      <c r="J1298" s="568"/>
      <c r="K1298" s="568"/>
      <c r="L1298" s="9"/>
      <c r="M1298" s="9"/>
      <c r="N1298" s="9"/>
      <c r="O1298" s="306"/>
      <c r="P1298" s="996"/>
      <c r="Q1298" s="996"/>
      <c r="R1298" s="996"/>
      <c r="S1298" s="995" t="s">
        <v>21</v>
      </c>
      <c r="T1298" s="995" t="s">
        <v>22</v>
      </c>
      <c r="U1298" s="996"/>
      <c r="V1298" s="1015" t="s">
        <v>23</v>
      </c>
      <c r="W1298" s="1015" t="s">
        <v>24</v>
      </c>
      <c r="X1298" s="1015" t="s">
        <v>25</v>
      </c>
      <c r="Y1298" s="1018" t="s">
        <v>26</v>
      </c>
      <c r="Z1298" s="995" t="s">
        <v>27</v>
      </c>
      <c r="AA1298" s="995" t="s">
        <v>28</v>
      </c>
      <c r="AB1298" s="995" t="s">
        <v>29</v>
      </c>
      <c r="AC1298" s="995" t="s">
        <v>30</v>
      </c>
      <c r="AD1298" s="996"/>
      <c r="AE1298" s="996"/>
      <c r="AF1298" s="996"/>
      <c r="AG1298" s="996"/>
      <c r="AH1298" s="1022"/>
      <c r="AI1298" s="995" t="s">
        <v>31</v>
      </c>
      <c r="AJ1298" s="998" t="s">
        <v>27</v>
      </c>
      <c r="AK1298" s="1001" t="s">
        <v>28</v>
      </c>
      <c r="AL1298" s="995" t="s">
        <v>29</v>
      </c>
      <c r="AM1298" s="996"/>
      <c r="AN1298" s="996"/>
      <c r="AO1298" s="1028"/>
      <c r="AP1298" s="1028"/>
    </row>
    <row r="1299" spans="1:60" s="323" customFormat="1" ht="24" x14ac:dyDescent="0.2">
      <c r="A1299" s="753"/>
      <c r="B1299" s="753"/>
      <c r="C1299" s="753"/>
      <c r="D1299" s="753"/>
      <c r="E1299" s="9"/>
      <c r="F1299" s="568"/>
      <c r="G1299" s="9"/>
      <c r="H1299" s="568"/>
      <c r="I1299" s="568"/>
      <c r="J1299" s="568"/>
      <c r="K1299" s="568"/>
      <c r="L1299" s="9"/>
      <c r="M1299" s="9"/>
      <c r="N1299" s="9"/>
      <c r="O1299" s="306"/>
      <c r="P1299" s="996"/>
      <c r="Q1299" s="996"/>
      <c r="R1299" s="996"/>
      <c r="S1299" s="996"/>
      <c r="T1299" s="996"/>
      <c r="U1299" s="996"/>
      <c r="V1299" s="1016"/>
      <c r="W1299" s="1016"/>
      <c r="X1299" s="1016"/>
      <c r="Y1299" s="1019"/>
      <c r="Z1299" s="996"/>
      <c r="AA1299" s="996"/>
      <c r="AB1299" s="996"/>
      <c r="AC1299" s="996"/>
      <c r="AD1299" s="996"/>
      <c r="AE1299" s="996"/>
      <c r="AF1299" s="996"/>
      <c r="AG1299" s="996"/>
      <c r="AH1299" s="1022"/>
      <c r="AI1299" s="996"/>
      <c r="AJ1299" s="999"/>
      <c r="AK1299" s="1002"/>
      <c r="AL1299" s="996"/>
      <c r="AM1299" s="996"/>
      <c r="AN1299" s="996"/>
      <c r="AO1299" s="1028"/>
      <c r="AP1299" s="1028"/>
    </row>
    <row r="1300" spans="1:60" s="323" customFormat="1" ht="47.25" customHeight="1" x14ac:dyDescent="0.2">
      <c r="A1300" s="753" t="s">
        <v>465</v>
      </c>
      <c r="B1300" s="306" t="s">
        <v>466</v>
      </c>
      <c r="C1300" s="749" t="s">
        <v>467</v>
      </c>
      <c r="D1300" s="749" t="s">
        <v>468</v>
      </c>
      <c r="E1300" s="749" t="s">
        <v>469</v>
      </c>
      <c r="F1300" s="749"/>
      <c r="G1300" s="520" t="s">
        <v>470</v>
      </c>
      <c r="H1300" s="749" t="s">
        <v>471</v>
      </c>
      <c r="I1300" s="749" t="s">
        <v>472</v>
      </c>
      <c r="J1300" s="749" t="s">
        <v>473</v>
      </c>
      <c r="K1300" s="749" t="s">
        <v>474</v>
      </c>
      <c r="L1300" s="520" t="s">
        <v>475</v>
      </c>
      <c r="M1300" s="9" t="s">
        <v>476</v>
      </c>
      <c r="N1300" s="9" t="s">
        <v>477</v>
      </c>
      <c r="O1300" s="306" t="s">
        <v>478</v>
      </c>
      <c r="P1300" s="997"/>
      <c r="Q1300" s="997"/>
      <c r="R1300" s="997"/>
      <c r="S1300" s="997"/>
      <c r="T1300" s="997"/>
      <c r="U1300" s="997"/>
      <c r="V1300" s="1017"/>
      <c r="W1300" s="1017"/>
      <c r="X1300" s="1017"/>
      <c r="Y1300" s="1020"/>
      <c r="Z1300" s="997"/>
      <c r="AA1300" s="997"/>
      <c r="AB1300" s="997"/>
      <c r="AC1300" s="997"/>
      <c r="AD1300" s="997"/>
      <c r="AE1300" s="997"/>
      <c r="AF1300" s="997"/>
      <c r="AG1300" s="997"/>
      <c r="AH1300" s="1023"/>
      <c r="AI1300" s="997"/>
      <c r="AJ1300" s="1000"/>
      <c r="AK1300" s="1003"/>
      <c r="AL1300" s="997"/>
      <c r="AM1300" s="997"/>
      <c r="AN1300" s="997"/>
      <c r="AO1300" s="1029"/>
      <c r="AP1300" s="1029"/>
    </row>
    <row r="1301" spans="1:60" s="418" customFormat="1" ht="24" x14ac:dyDescent="0.2">
      <c r="A1301" s="324"/>
      <c r="B1301" s="324" t="s">
        <v>496</v>
      </c>
      <c r="C1301" s="324" t="s">
        <v>788</v>
      </c>
      <c r="D1301" s="324" t="s">
        <v>789</v>
      </c>
      <c r="E1301" s="325">
        <v>102</v>
      </c>
      <c r="F1301" s="326" t="s">
        <v>510</v>
      </c>
      <c r="G1301" s="325">
        <v>15</v>
      </c>
      <c r="H1301" s="569" t="s">
        <v>471</v>
      </c>
      <c r="I1301" s="305" t="s">
        <v>483</v>
      </c>
      <c r="J1301" s="305" t="s">
        <v>484</v>
      </c>
      <c r="K1301" s="305" t="s">
        <v>485</v>
      </c>
      <c r="L1301" s="304">
        <v>30150</v>
      </c>
      <c r="M1301" s="325"/>
      <c r="N1301" s="325" t="s">
        <v>790</v>
      </c>
      <c r="O1301" s="329"/>
      <c r="P1301" s="420">
        <v>164</v>
      </c>
      <c r="Q1301" s="420" t="s">
        <v>32</v>
      </c>
      <c r="R1301" s="420">
        <v>62945</v>
      </c>
      <c r="S1301" s="420">
        <v>90</v>
      </c>
      <c r="T1301" s="420">
        <v>4261</v>
      </c>
      <c r="U1301" s="420" t="s">
        <v>136</v>
      </c>
      <c r="V1301" s="420">
        <v>0</v>
      </c>
      <c r="W1301" s="420">
        <v>0</v>
      </c>
      <c r="X1301" s="420">
        <v>76</v>
      </c>
      <c r="Y1301" s="558">
        <v>71.325000000000003</v>
      </c>
      <c r="Z1301" s="558"/>
      <c r="AA1301" s="558">
        <v>4.6749999999999998</v>
      </c>
      <c r="AB1301" s="420"/>
      <c r="AC1301" s="558"/>
      <c r="AD1301" s="420"/>
      <c r="AE1301" s="420"/>
      <c r="AF1301" s="420"/>
      <c r="AG1301" s="420"/>
      <c r="AH1301" s="549"/>
      <c r="AI1301" s="558"/>
      <c r="AJ1301" s="549"/>
      <c r="AK1301" s="559"/>
      <c r="AL1301" s="420"/>
      <c r="AM1301" s="420"/>
      <c r="AN1301" s="420"/>
      <c r="AO1301" s="420"/>
      <c r="AP1301" s="420"/>
      <c r="AQ1301" s="580"/>
      <c r="AR1301" s="337"/>
      <c r="AS1301" s="337"/>
      <c r="AT1301" s="337"/>
      <c r="AU1301" s="337"/>
      <c r="AV1301" s="337"/>
      <c r="AW1301" s="337"/>
      <c r="AX1301" s="337"/>
      <c r="AY1301" s="337"/>
      <c r="AZ1301" s="337"/>
      <c r="BA1301" s="337"/>
      <c r="BB1301" s="337"/>
      <c r="BC1301" s="337"/>
      <c r="BD1301" s="337"/>
      <c r="BE1301" s="337"/>
      <c r="BF1301" s="337"/>
      <c r="BG1301" s="337"/>
      <c r="BH1301" s="581"/>
    </row>
    <row r="1302" spans="1:60" s="418" customFormat="1" ht="55.5" customHeight="1" x14ac:dyDescent="0.2">
      <c r="A1302" s="324"/>
      <c r="B1302" s="324"/>
      <c r="C1302" s="324"/>
      <c r="D1302" s="324"/>
      <c r="E1302" s="325"/>
      <c r="F1302" s="569"/>
      <c r="G1302" s="325"/>
      <c r="H1302" s="569"/>
      <c r="I1302" s="569"/>
      <c r="J1302" s="569"/>
      <c r="K1302" s="569"/>
      <c r="L1302" s="325"/>
      <c r="M1302" s="325"/>
      <c r="N1302" s="325"/>
      <c r="O1302" s="329"/>
      <c r="P1302" s="420"/>
      <c r="Q1302" s="420"/>
      <c r="R1302" s="420"/>
      <c r="S1302" s="420"/>
      <c r="T1302" s="420"/>
      <c r="U1302" s="420"/>
      <c r="V1302" s="420"/>
      <c r="W1302" s="420"/>
      <c r="X1302" s="420"/>
      <c r="Y1302" s="558"/>
      <c r="Z1302" s="558"/>
      <c r="AA1302" s="558"/>
      <c r="AB1302" s="420"/>
      <c r="AC1302" s="558"/>
      <c r="AD1302" s="420">
        <v>1</v>
      </c>
      <c r="AE1302" s="420">
        <v>102</v>
      </c>
      <c r="AF1302" s="413" t="s">
        <v>55</v>
      </c>
      <c r="AG1302" s="413" t="s">
        <v>56</v>
      </c>
      <c r="AH1302" s="549">
        <f>16</f>
        <v>16</v>
      </c>
      <c r="AI1302" s="558"/>
      <c r="AJ1302" s="549"/>
      <c r="AK1302" s="559">
        <v>16</v>
      </c>
      <c r="AL1302" s="420"/>
      <c r="AM1302" s="420">
        <f>AO1302+1</f>
        <v>19</v>
      </c>
      <c r="AN1302" s="413" t="s">
        <v>118</v>
      </c>
      <c r="AO1302" s="420">
        <v>18</v>
      </c>
      <c r="AP1302" s="420">
        <v>17</v>
      </c>
      <c r="AQ1302" s="580"/>
      <c r="AR1302" s="337"/>
      <c r="AS1302" s="337"/>
      <c r="AT1302" s="337"/>
      <c r="AU1302" s="337"/>
      <c r="AV1302" s="337"/>
      <c r="AW1302" s="337"/>
      <c r="AX1302" s="337"/>
      <c r="AY1302" s="337"/>
      <c r="AZ1302" s="337"/>
      <c r="BA1302" s="337"/>
      <c r="BB1302" s="337"/>
      <c r="BC1302" s="337"/>
      <c r="BD1302" s="337"/>
      <c r="BE1302" s="337"/>
      <c r="BF1302" s="337"/>
      <c r="BG1302" s="337"/>
      <c r="BH1302" s="581"/>
    </row>
    <row r="1303" spans="1:60" s="418" customFormat="1" ht="56.25" x14ac:dyDescent="0.2">
      <c r="A1303" s="324"/>
      <c r="B1303" s="324"/>
      <c r="C1303" s="324"/>
      <c r="D1303" s="324"/>
      <c r="E1303" s="325"/>
      <c r="F1303" s="569"/>
      <c r="G1303" s="325"/>
      <c r="H1303" s="569"/>
      <c r="I1303" s="569"/>
      <c r="J1303" s="569"/>
      <c r="K1303" s="569"/>
      <c r="L1303" s="325"/>
      <c r="M1303" s="325"/>
      <c r="N1303" s="325"/>
      <c r="O1303" s="329"/>
      <c r="P1303" s="420"/>
      <c r="Q1303" s="420"/>
      <c r="R1303" s="420"/>
      <c r="S1303" s="420"/>
      <c r="T1303" s="420"/>
      <c r="U1303" s="420"/>
      <c r="V1303" s="420"/>
      <c r="W1303" s="420"/>
      <c r="X1303" s="420"/>
      <c r="Y1303" s="558"/>
      <c r="Z1303" s="558"/>
      <c r="AA1303" s="558"/>
      <c r="AB1303" s="420"/>
      <c r="AC1303" s="558"/>
      <c r="AD1303" s="420">
        <v>2</v>
      </c>
      <c r="AE1303" s="420">
        <v>102</v>
      </c>
      <c r="AF1303" s="413" t="s">
        <v>55</v>
      </c>
      <c r="AG1303" s="413" t="s">
        <v>56</v>
      </c>
      <c r="AH1303" s="549">
        <v>16</v>
      </c>
      <c r="AI1303" s="558"/>
      <c r="AJ1303" s="549"/>
      <c r="AK1303" s="559">
        <v>16</v>
      </c>
      <c r="AL1303" s="420"/>
      <c r="AM1303" s="420">
        <f>AO1303+1</f>
        <v>19</v>
      </c>
      <c r="AN1303" s="420" t="s">
        <v>153</v>
      </c>
      <c r="AO1303" s="420">
        <v>18</v>
      </c>
      <c r="AP1303" s="420">
        <v>17</v>
      </c>
      <c r="AQ1303" s="580"/>
      <c r="AR1303" s="337"/>
      <c r="AS1303" s="337"/>
      <c r="AT1303" s="337"/>
      <c r="AU1303" s="337"/>
      <c r="AV1303" s="337"/>
      <c r="AW1303" s="337"/>
      <c r="AX1303" s="337"/>
      <c r="AY1303" s="337"/>
      <c r="AZ1303" s="337"/>
      <c r="BA1303" s="337"/>
      <c r="BB1303" s="337"/>
      <c r="BC1303" s="337"/>
      <c r="BD1303" s="337"/>
      <c r="BE1303" s="337"/>
      <c r="BF1303" s="337"/>
      <c r="BG1303" s="337"/>
      <c r="BH1303" s="581"/>
    </row>
    <row r="1304" spans="1:60" s="418" customFormat="1" ht="42" customHeight="1" x14ac:dyDescent="0.2">
      <c r="A1304" s="324"/>
      <c r="B1304" s="324"/>
      <c r="C1304" s="324"/>
      <c r="D1304" s="324"/>
      <c r="E1304" s="325"/>
      <c r="F1304" s="569"/>
      <c r="G1304" s="325"/>
      <c r="H1304" s="569"/>
      <c r="I1304" s="569"/>
      <c r="J1304" s="569"/>
      <c r="K1304" s="569"/>
      <c r="L1304" s="325"/>
      <c r="M1304" s="325"/>
      <c r="N1304" s="325"/>
      <c r="O1304" s="329"/>
      <c r="P1304" s="420"/>
      <c r="Q1304" s="420"/>
      <c r="R1304" s="420"/>
      <c r="S1304" s="420"/>
      <c r="T1304" s="420"/>
      <c r="U1304" s="420"/>
      <c r="V1304" s="420"/>
      <c r="W1304" s="420"/>
      <c r="X1304" s="420"/>
      <c r="Y1304" s="558"/>
      <c r="Z1304" s="558"/>
      <c r="AA1304" s="558"/>
      <c r="AB1304" s="420"/>
      <c r="AC1304" s="558"/>
      <c r="AD1304" s="420">
        <v>3</v>
      </c>
      <c r="AE1304" s="420">
        <v>102</v>
      </c>
      <c r="AF1304" s="413" t="s">
        <v>37</v>
      </c>
      <c r="AG1304" s="420" t="s">
        <v>35</v>
      </c>
      <c r="AH1304" s="549">
        <v>2.7</v>
      </c>
      <c r="AI1304" s="558"/>
      <c r="AJ1304" s="549"/>
      <c r="AK1304" s="559">
        <v>2.7</v>
      </c>
      <c r="AL1304" s="420"/>
      <c r="AM1304" s="420">
        <f>AO1304+1</f>
        <v>6</v>
      </c>
      <c r="AN1304" s="420" t="s">
        <v>154</v>
      </c>
      <c r="AO1304" s="420">
        <v>5</v>
      </c>
      <c r="AP1304" s="420">
        <v>4</v>
      </c>
      <c r="AQ1304" s="580"/>
      <c r="AR1304" s="337"/>
      <c r="AS1304" s="337"/>
      <c r="AT1304" s="337"/>
      <c r="AU1304" s="337"/>
      <c r="AV1304" s="337"/>
      <c r="AW1304" s="337"/>
      <c r="AX1304" s="337"/>
      <c r="AY1304" s="337"/>
      <c r="AZ1304" s="337"/>
      <c r="BA1304" s="337"/>
      <c r="BB1304" s="337"/>
      <c r="BC1304" s="337"/>
      <c r="BD1304" s="337"/>
      <c r="BE1304" s="337"/>
      <c r="BF1304" s="337"/>
      <c r="BG1304" s="337"/>
      <c r="BH1304" s="581"/>
    </row>
    <row r="1305" spans="1:60" s="418" customFormat="1" ht="24" x14ac:dyDescent="0.2">
      <c r="A1305" s="324"/>
      <c r="B1305" s="324"/>
      <c r="C1305" s="324"/>
      <c r="D1305" s="324"/>
      <c r="E1305" s="325"/>
      <c r="F1305" s="569"/>
      <c r="G1305" s="325"/>
      <c r="H1305" s="569"/>
      <c r="I1305" s="569"/>
      <c r="J1305" s="569"/>
      <c r="K1305" s="569"/>
      <c r="L1305" s="325"/>
      <c r="M1305" s="325"/>
      <c r="N1305" s="325"/>
      <c r="O1305" s="329"/>
      <c r="P1305" s="420"/>
      <c r="Q1305" s="420"/>
      <c r="R1305" s="420"/>
      <c r="S1305" s="420"/>
      <c r="T1305" s="420"/>
      <c r="U1305" s="420"/>
      <c r="V1305" s="420"/>
      <c r="W1305" s="420"/>
      <c r="X1305" s="420"/>
      <c r="Y1305" s="558"/>
      <c r="Z1305" s="558"/>
      <c r="AA1305" s="558"/>
      <c r="AB1305" s="420"/>
      <c r="AC1305" s="558"/>
      <c r="AD1305" s="420"/>
      <c r="AE1305" s="420"/>
      <c r="AF1305" s="420"/>
      <c r="AG1305" s="420"/>
      <c r="AH1305" s="549"/>
      <c r="AI1305" s="558"/>
      <c r="AJ1305" s="549"/>
      <c r="AK1305" s="559"/>
      <c r="AL1305" s="420"/>
      <c r="AM1305" s="420"/>
      <c r="AN1305" s="420"/>
      <c r="AO1305" s="420"/>
      <c r="AP1305" s="420"/>
      <c r="AQ1305" s="580"/>
      <c r="AR1305" s="337"/>
      <c r="AS1305" s="337"/>
      <c r="AT1305" s="337"/>
      <c r="AU1305" s="337"/>
      <c r="AV1305" s="337"/>
      <c r="AW1305" s="337"/>
      <c r="AX1305" s="337"/>
      <c r="AY1305" s="337"/>
      <c r="AZ1305" s="337"/>
      <c r="BA1305" s="337"/>
      <c r="BB1305" s="337"/>
      <c r="BC1305" s="337"/>
      <c r="BD1305" s="337"/>
      <c r="BE1305" s="337"/>
      <c r="BF1305" s="337"/>
      <c r="BG1305" s="337"/>
      <c r="BH1305" s="581"/>
    </row>
    <row r="1306" spans="1:60" s="1" customFormat="1" ht="24" x14ac:dyDescent="0.2">
      <c r="E1306" s="304"/>
      <c r="F1306" s="567"/>
      <c r="G1306" s="304"/>
      <c r="H1306" s="567"/>
      <c r="I1306" s="567"/>
      <c r="J1306" s="567"/>
      <c r="K1306" s="567"/>
      <c r="L1306" s="304"/>
      <c r="M1306" s="304"/>
      <c r="N1306" s="304"/>
      <c r="O1306" s="306"/>
      <c r="P1306" s="1046" t="s">
        <v>4</v>
      </c>
      <c r="Q1306" s="991"/>
      <c r="R1306" s="991"/>
      <c r="S1306" s="991"/>
      <c r="T1306" s="991"/>
      <c r="U1306" s="991"/>
      <c r="V1306" s="991"/>
      <c r="W1306" s="991"/>
      <c r="X1306" s="991"/>
      <c r="Y1306" s="991"/>
      <c r="Z1306" s="991"/>
      <c r="AA1306" s="991"/>
      <c r="AB1306" s="991"/>
      <c r="AC1306" s="991"/>
      <c r="AD1306" s="991"/>
      <c r="AE1306" s="991"/>
      <c r="AF1306" s="991"/>
      <c r="AG1306" s="991"/>
      <c r="AH1306" s="991"/>
      <c r="AI1306" s="991"/>
      <c r="AJ1306" s="991"/>
      <c r="AK1306" s="991"/>
      <c r="AL1306" s="991"/>
      <c r="AM1306" s="991"/>
      <c r="AN1306" s="991"/>
    </row>
    <row r="1307" spans="1:60" s="1" customFormat="1" ht="24" x14ac:dyDescent="0.2">
      <c r="E1307" s="304"/>
      <c r="F1307" s="567"/>
      <c r="G1307" s="304"/>
      <c r="H1307" s="567"/>
      <c r="I1307" s="567"/>
      <c r="J1307" s="567"/>
      <c r="K1307" s="567"/>
      <c r="L1307" s="304"/>
      <c r="M1307" s="304"/>
      <c r="N1307" s="304"/>
      <c r="O1307" s="306"/>
      <c r="P1307" s="345" t="s">
        <v>460</v>
      </c>
      <c r="Q1307" s="346"/>
      <c r="R1307" s="346"/>
      <c r="S1307" s="346"/>
      <c r="T1307" s="346"/>
      <c r="U1307" s="346"/>
      <c r="V1307" s="1012" t="str">
        <f>B1316</f>
        <v>นาย</v>
      </c>
      <c r="W1307" s="1012"/>
      <c r="X1307" s="1013" t="str">
        <f>C1316</f>
        <v xml:space="preserve">สุเทพ  </v>
      </c>
      <c r="Y1307" s="1013"/>
      <c r="Z1307" s="1013" t="str">
        <f>D1316</f>
        <v>เขียวนาค</v>
      </c>
      <c r="AA1307" s="1013"/>
      <c r="AB1307" s="1013"/>
      <c r="AC1307" s="1014"/>
      <c r="AD1307" s="345" t="s">
        <v>461</v>
      </c>
      <c r="AE1307" s="730"/>
      <c r="AF1307" s="346"/>
      <c r="AG1307" s="745" t="str">
        <f>B1316</f>
        <v>นาย</v>
      </c>
      <c r="AH1307" s="731" t="str">
        <f>C1316</f>
        <v xml:space="preserve">สุเทพ  </v>
      </c>
      <c r="AI1307" s="346"/>
      <c r="AJ1307" s="346" t="str">
        <f>D1316</f>
        <v>เขียวนาค</v>
      </c>
      <c r="AK1307" s="346"/>
      <c r="AL1307" s="346"/>
      <c r="AM1307" s="346"/>
      <c r="AN1307" s="347"/>
    </row>
    <row r="1308" spans="1:60" s="1" customFormat="1" ht="24" x14ac:dyDescent="0.2">
      <c r="E1308" s="304"/>
      <c r="F1308" s="567"/>
      <c r="G1308" s="304"/>
      <c r="H1308" s="567"/>
      <c r="I1308" s="567"/>
      <c r="J1308" s="567"/>
      <c r="K1308" s="567"/>
      <c r="L1308" s="304"/>
      <c r="M1308" s="304"/>
      <c r="N1308" s="304"/>
      <c r="O1308" s="306"/>
      <c r="P1308" s="307" t="s">
        <v>462</v>
      </c>
      <c r="Q1308" s="308"/>
      <c r="R1308" s="308"/>
      <c r="S1308" s="1007" t="str">
        <f>E1316</f>
        <v>49</v>
      </c>
      <c r="T1308" s="1008"/>
      <c r="U1308" s="310" t="str">
        <f>F1316</f>
        <v>หมูที่</v>
      </c>
      <c r="V1308" s="1009">
        <f>G1316</f>
        <v>15</v>
      </c>
      <c r="W1308" s="1009"/>
      <c r="X1308" s="308"/>
      <c r="Y1308" s="311"/>
      <c r="Z1308" s="312" t="str">
        <f>H1316</f>
        <v>ถนน</v>
      </c>
      <c r="AA1308" s="313"/>
      <c r="AB1308" s="308"/>
      <c r="AC1308" s="309"/>
      <c r="AD1308" s="307" t="s">
        <v>462</v>
      </c>
      <c r="AE1308" s="728"/>
      <c r="AF1308" s="728"/>
      <c r="AG1308" s="314" t="str">
        <f>E1316</f>
        <v>49</v>
      </c>
      <c r="AH1308" s="308"/>
      <c r="AI1308" s="315" t="str">
        <f>F1316</f>
        <v>หมูที่</v>
      </c>
      <c r="AJ1308" s="727">
        <f>G1316</f>
        <v>15</v>
      </c>
      <c r="AK1308" s="308"/>
      <c r="AL1308" s="315" t="str">
        <f>H1316</f>
        <v>ถนน</v>
      </c>
      <c r="AM1308" s="308"/>
      <c r="AN1308" s="309"/>
    </row>
    <row r="1309" spans="1:60" s="1" customFormat="1" ht="24" x14ac:dyDescent="0.2">
      <c r="E1309" s="304"/>
      <c r="F1309" s="567"/>
      <c r="G1309" s="304"/>
      <c r="H1309" s="567"/>
      <c r="I1309" s="567"/>
      <c r="J1309" s="567"/>
      <c r="K1309" s="567"/>
      <c r="L1309" s="304"/>
      <c r="M1309" s="304"/>
      <c r="N1309" s="304"/>
      <c r="O1309" s="306"/>
      <c r="P1309" s="307" t="s">
        <v>463</v>
      </c>
      <c r="Q1309" s="308"/>
      <c r="R1309" s="308"/>
      <c r="S1309" s="308"/>
      <c r="T1309" s="308"/>
      <c r="U1309" s="1009" t="str">
        <f>I1316</f>
        <v>ตำบลตะขบ</v>
      </c>
      <c r="V1309" s="993"/>
      <c r="W1309" s="993"/>
      <c r="X1309" s="993"/>
      <c r="Y1309" s="312"/>
      <c r="Z1309" s="315" t="str">
        <f>J1316</f>
        <v>อำเภอปักธงชัย</v>
      </c>
      <c r="AA1309" s="313"/>
      <c r="AB1309" s="308"/>
      <c r="AC1309" s="308"/>
      <c r="AD1309" s="307" t="s">
        <v>463</v>
      </c>
      <c r="AE1309" s="728"/>
      <c r="AF1309" s="308"/>
      <c r="AG1309" s="308"/>
      <c r="AH1309" s="308"/>
      <c r="AI1309" s="315" t="str">
        <f>I1316</f>
        <v>ตำบลตะขบ</v>
      </c>
      <c r="AJ1309" s="308"/>
      <c r="AK1309" s="308"/>
      <c r="AL1309" s="315" t="str">
        <f>J1316</f>
        <v>อำเภอปักธงชัย</v>
      </c>
      <c r="AM1309" s="308"/>
      <c r="AN1309" s="309"/>
    </row>
    <row r="1310" spans="1:60" s="1" customFormat="1" ht="24" x14ac:dyDescent="0.2">
      <c r="E1310" s="304"/>
      <c r="F1310" s="567"/>
      <c r="G1310" s="304"/>
      <c r="H1310" s="567"/>
      <c r="I1310" s="567"/>
      <c r="J1310" s="567"/>
      <c r="K1310" s="567"/>
      <c r="L1310" s="304"/>
      <c r="M1310" s="304"/>
      <c r="N1310" s="304"/>
      <c r="O1310" s="306"/>
      <c r="P1310" s="316" t="str">
        <f>K1316</f>
        <v>จังหวัดนครราชสีมา</v>
      </c>
      <c r="Q1310" s="317"/>
      <c r="R1310" s="317"/>
      <c r="S1310" s="317"/>
      <c r="T1310" s="317"/>
      <c r="U1310" s="317" t="s">
        <v>464</v>
      </c>
      <c r="V1310" s="317"/>
      <c r="W1310" s="317"/>
      <c r="X1310" s="317"/>
      <c r="Y1310" s="318"/>
      <c r="Z1310" s="317"/>
      <c r="AA1310" s="319"/>
      <c r="AB1310" s="317"/>
      <c r="AC1310" s="317"/>
      <c r="AD1310" s="316" t="str">
        <f>K1316</f>
        <v>จังหวัดนครราชสีมา</v>
      </c>
      <c r="AE1310" s="744"/>
      <c r="AF1310" s="317"/>
      <c r="AG1310" s="317"/>
      <c r="AH1310" s="317"/>
      <c r="AI1310" s="317" t="s">
        <v>464</v>
      </c>
      <c r="AJ1310" s="317"/>
      <c r="AK1310" s="317"/>
      <c r="AL1310" s="317"/>
      <c r="AM1310" s="317"/>
      <c r="AN1310" s="320"/>
    </row>
    <row r="1311" spans="1:60" s="323" customFormat="1" ht="24" x14ac:dyDescent="0.2">
      <c r="A1311" s="753"/>
      <c r="B1311" s="753"/>
      <c r="C1311" s="753"/>
      <c r="D1311" s="753"/>
      <c r="E1311" s="9"/>
      <c r="F1311" s="568"/>
      <c r="G1311" s="9"/>
      <c r="H1311" s="568"/>
      <c r="I1311" s="568"/>
      <c r="J1311" s="568"/>
      <c r="K1311" s="568"/>
      <c r="L1311" s="9"/>
      <c r="M1311" s="9"/>
      <c r="N1311" s="9"/>
      <c r="O1311" s="306"/>
      <c r="P1311" s="1004" t="s">
        <v>5</v>
      </c>
      <c r="Q1311" s="1005"/>
      <c r="R1311" s="1005"/>
      <c r="S1311" s="1005"/>
      <c r="T1311" s="1005"/>
      <c r="U1311" s="1005"/>
      <c r="V1311" s="1005"/>
      <c r="W1311" s="1005"/>
      <c r="X1311" s="1005"/>
      <c r="Y1311" s="1005"/>
      <c r="Z1311" s="1005"/>
      <c r="AA1311" s="1005"/>
      <c r="AB1311" s="1005"/>
      <c r="AC1311" s="1006"/>
      <c r="AD1311" s="1004" t="s">
        <v>6</v>
      </c>
      <c r="AE1311" s="1005"/>
      <c r="AF1311" s="1005"/>
      <c r="AG1311" s="1005"/>
      <c r="AH1311" s="1005"/>
      <c r="AI1311" s="1005"/>
      <c r="AJ1311" s="1005"/>
      <c r="AK1311" s="1005"/>
      <c r="AL1311" s="1005"/>
      <c r="AM1311" s="1005"/>
      <c r="AN1311" s="1006"/>
    </row>
    <row r="1312" spans="1:60" s="323" customFormat="1" ht="24" customHeight="1" x14ac:dyDescent="0.2">
      <c r="A1312" s="753"/>
      <c r="B1312" s="753"/>
      <c r="C1312" s="753"/>
      <c r="D1312" s="753"/>
      <c r="E1312" s="9"/>
      <c r="F1312" s="568"/>
      <c r="G1312" s="9"/>
      <c r="H1312" s="568"/>
      <c r="I1312" s="568"/>
      <c r="J1312" s="568"/>
      <c r="K1312" s="568"/>
      <c r="L1312" s="9"/>
      <c r="M1312" s="9"/>
      <c r="N1312" s="9"/>
      <c r="O1312" s="306"/>
      <c r="P1312" s="995" t="s">
        <v>7</v>
      </c>
      <c r="Q1312" s="995" t="s">
        <v>8</v>
      </c>
      <c r="R1312" s="995" t="s">
        <v>9</v>
      </c>
      <c r="S1312" s="1010" t="s">
        <v>10</v>
      </c>
      <c r="T1312" s="1011"/>
      <c r="U1312" s="995" t="s">
        <v>11</v>
      </c>
      <c r="V1312" s="1004" t="s">
        <v>12</v>
      </c>
      <c r="W1312" s="1005"/>
      <c r="X1312" s="1006"/>
      <c r="Y1312" s="1004" t="s">
        <v>13</v>
      </c>
      <c r="Z1312" s="1005"/>
      <c r="AA1312" s="1005"/>
      <c r="AB1312" s="1005"/>
      <c r="AC1312" s="1006"/>
      <c r="AD1312" s="995" t="s">
        <v>7</v>
      </c>
      <c r="AE1312" s="995" t="s">
        <v>14</v>
      </c>
      <c r="AF1312" s="995" t="s">
        <v>15</v>
      </c>
      <c r="AG1312" s="995" t="s">
        <v>16</v>
      </c>
      <c r="AH1312" s="1021" t="s">
        <v>17</v>
      </c>
      <c r="AI1312" s="1004" t="s">
        <v>18</v>
      </c>
      <c r="AJ1312" s="1005"/>
      <c r="AK1312" s="1005"/>
      <c r="AL1312" s="1006"/>
      <c r="AM1312" s="995" t="s">
        <v>19</v>
      </c>
      <c r="AN1312" s="995" t="s">
        <v>20</v>
      </c>
      <c r="AO1312" s="1027" t="s">
        <v>19</v>
      </c>
      <c r="AP1312" s="1027" t="s">
        <v>19</v>
      </c>
    </row>
    <row r="1313" spans="1:60" s="323" customFormat="1" ht="24" customHeight="1" x14ac:dyDescent="0.2">
      <c r="A1313" s="753"/>
      <c r="B1313" s="753"/>
      <c r="C1313" s="753"/>
      <c r="D1313" s="753"/>
      <c r="E1313" s="9"/>
      <c r="F1313" s="568"/>
      <c r="G1313" s="9"/>
      <c r="H1313" s="568"/>
      <c r="I1313" s="568"/>
      <c r="J1313" s="568"/>
      <c r="K1313" s="568"/>
      <c r="L1313" s="9"/>
      <c r="M1313" s="9"/>
      <c r="N1313" s="9"/>
      <c r="O1313" s="306"/>
      <c r="P1313" s="996"/>
      <c r="Q1313" s="996"/>
      <c r="R1313" s="996"/>
      <c r="S1313" s="995" t="s">
        <v>21</v>
      </c>
      <c r="T1313" s="995" t="s">
        <v>22</v>
      </c>
      <c r="U1313" s="996"/>
      <c r="V1313" s="1015" t="s">
        <v>23</v>
      </c>
      <c r="W1313" s="1015" t="s">
        <v>24</v>
      </c>
      <c r="X1313" s="1015" t="s">
        <v>25</v>
      </c>
      <c r="Y1313" s="1018" t="s">
        <v>26</v>
      </c>
      <c r="Z1313" s="995" t="s">
        <v>27</v>
      </c>
      <c r="AA1313" s="995" t="s">
        <v>28</v>
      </c>
      <c r="AB1313" s="995" t="s">
        <v>29</v>
      </c>
      <c r="AC1313" s="995" t="s">
        <v>30</v>
      </c>
      <c r="AD1313" s="996"/>
      <c r="AE1313" s="996"/>
      <c r="AF1313" s="996"/>
      <c r="AG1313" s="996"/>
      <c r="AH1313" s="1022"/>
      <c r="AI1313" s="995" t="s">
        <v>31</v>
      </c>
      <c r="AJ1313" s="998" t="s">
        <v>27</v>
      </c>
      <c r="AK1313" s="1001" t="s">
        <v>28</v>
      </c>
      <c r="AL1313" s="995" t="s">
        <v>29</v>
      </c>
      <c r="AM1313" s="996"/>
      <c r="AN1313" s="996"/>
      <c r="AO1313" s="1028"/>
      <c r="AP1313" s="1028"/>
    </row>
    <row r="1314" spans="1:60" s="323" customFormat="1" ht="24" x14ac:dyDescent="0.2">
      <c r="A1314" s="753"/>
      <c r="B1314" s="753"/>
      <c r="C1314" s="753"/>
      <c r="D1314" s="753"/>
      <c r="E1314" s="9"/>
      <c r="F1314" s="568"/>
      <c r="G1314" s="9"/>
      <c r="H1314" s="568"/>
      <c r="I1314" s="568"/>
      <c r="J1314" s="568"/>
      <c r="K1314" s="568"/>
      <c r="L1314" s="9"/>
      <c r="M1314" s="9"/>
      <c r="N1314" s="9"/>
      <c r="O1314" s="306"/>
      <c r="P1314" s="996"/>
      <c r="Q1314" s="996"/>
      <c r="R1314" s="996"/>
      <c r="S1314" s="996"/>
      <c r="T1314" s="996"/>
      <c r="U1314" s="996"/>
      <c r="V1314" s="1016"/>
      <c r="W1314" s="1016"/>
      <c r="X1314" s="1016"/>
      <c r="Y1314" s="1019"/>
      <c r="Z1314" s="996"/>
      <c r="AA1314" s="996"/>
      <c r="AB1314" s="996"/>
      <c r="AC1314" s="996"/>
      <c r="AD1314" s="996"/>
      <c r="AE1314" s="996"/>
      <c r="AF1314" s="996"/>
      <c r="AG1314" s="996"/>
      <c r="AH1314" s="1022"/>
      <c r="AI1314" s="996"/>
      <c r="AJ1314" s="999"/>
      <c r="AK1314" s="1002"/>
      <c r="AL1314" s="996"/>
      <c r="AM1314" s="996"/>
      <c r="AN1314" s="996"/>
      <c r="AO1314" s="1028"/>
      <c r="AP1314" s="1028"/>
    </row>
    <row r="1315" spans="1:60" s="323" customFormat="1" ht="51" customHeight="1" x14ac:dyDescent="0.2">
      <c r="A1315" s="753" t="s">
        <v>465</v>
      </c>
      <c r="B1315" s="306" t="s">
        <v>466</v>
      </c>
      <c r="C1315" s="749" t="s">
        <v>467</v>
      </c>
      <c r="D1315" s="749" t="s">
        <v>468</v>
      </c>
      <c r="E1315" s="749" t="s">
        <v>469</v>
      </c>
      <c r="F1315" s="749"/>
      <c r="G1315" s="520" t="s">
        <v>470</v>
      </c>
      <c r="H1315" s="749" t="s">
        <v>471</v>
      </c>
      <c r="I1315" s="749" t="s">
        <v>472</v>
      </c>
      <c r="J1315" s="749" t="s">
        <v>473</v>
      </c>
      <c r="K1315" s="749" t="s">
        <v>474</v>
      </c>
      <c r="L1315" s="520" t="s">
        <v>475</v>
      </c>
      <c r="M1315" s="9" t="s">
        <v>476</v>
      </c>
      <c r="N1315" s="9" t="s">
        <v>477</v>
      </c>
      <c r="O1315" s="306" t="s">
        <v>478</v>
      </c>
      <c r="P1315" s="997"/>
      <c r="Q1315" s="997"/>
      <c r="R1315" s="997"/>
      <c r="S1315" s="997"/>
      <c r="T1315" s="997"/>
      <c r="U1315" s="997"/>
      <c r="V1315" s="1017"/>
      <c r="W1315" s="1017"/>
      <c r="X1315" s="1017"/>
      <c r="Y1315" s="1020"/>
      <c r="Z1315" s="997"/>
      <c r="AA1315" s="997"/>
      <c r="AB1315" s="997"/>
      <c r="AC1315" s="997"/>
      <c r="AD1315" s="997"/>
      <c r="AE1315" s="997"/>
      <c r="AF1315" s="997"/>
      <c r="AG1315" s="997"/>
      <c r="AH1315" s="1023"/>
      <c r="AI1315" s="997"/>
      <c r="AJ1315" s="1000"/>
      <c r="AK1315" s="1003"/>
      <c r="AL1315" s="997"/>
      <c r="AM1315" s="997"/>
      <c r="AN1315" s="997"/>
      <c r="AO1315" s="1029"/>
      <c r="AP1315" s="1029"/>
    </row>
    <row r="1316" spans="1:60" s="418" customFormat="1" ht="24" x14ac:dyDescent="0.2">
      <c r="A1316" s="324"/>
      <c r="B1316" s="324" t="s">
        <v>479</v>
      </c>
      <c r="C1316" s="324" t="s">
        <v>791</v>
      </c>
      <c r="D1316" s="324" t="s">
        <v>792</v>
      </c>
      <c r="E1316" s="325" t="s">
        <v>793</v>
      </c>
      <c r="F1316" s="326" t="s">
        <v>510</v>
      </c>
      <c r="G1316" s="325">
        <v>15</v>
      </c>
      <c r="H1316" s="569" t="s">
        <v>471</v>
      </c>
      <c r="I1316" s="305" t="s">
        <v>483</v>
      </c>
      <c r="J1316" s="305" t="s">
        <v>484</v>
      </c>
      <c r="K1316" s="305" t="s">
        <v>485</v>
      </c>
      <c r="L1316" s="304">
        <v>30150</v>
      </c>
      <c r="M1316" s="325"/>
      <c r="N1316" s="325" t="s">
        <v>794</v>
      </c>
      <c r="O1316" s="329"/>
      <c r="P1316" s="420">
        <v>165</v>
      </c>
      <c r="Q1316" s="420" t="s">
        <v>32</v>
      </c>
      <c r="R1316" s="420">
        <v>62919</v>
      </c>
      <c r="S1316" s="420">
        <v>87</v>
      </c>
      <c r="T1316" s="420">
        <v>4235</v>
      </c>
      <c r="U1316" s="420" t="s">
        <v>136</v>
      </c>
      <c r="V1316" s="420">
        <v>0</v>
      </c>
      <c r="W1316" s="420">
        <v>1</v>
      </c>
      <c r="X1316" s="420">
        <v>17</v>
      </c>
      <c r="Y1316" s="558">
        <v>93</v>
      </c>
      <c r="Z1316" s="558"/>
      <c r="AA1316" s="558">
        <v>24</v>
      </c>
      <c r="AB1316" s="420"/>
      <c r="AC1316" s="558"/>
      <c r="AD1316" s="420"/>
      <c r="AE1316" s="420"/>
      <c r="AF1316" s="420"/>
      <c r="AG1316" s="420"/>
      <c r="AH1316" s="549"/>
      <c r="AI1316" s="558"/>
      <c r="AJ1316" s="549"/>
      <c r="AK1316" s="558"/>
      <c r="AL1316" s="420"/>
      <c r="AM1316" s="420"/>
      <c r="AN1316" s="420"/>
      <c r="AO1316" s="420"/>
      <c r="AP1316" s="420"/>
      <c r="AQ1316" s="580"/>
      <c r="AR1316" s="337"/>
      <c r="AS1316" s="337"/>
      <c r="AT1316" s="337"/>
      <c r="AU1316" s="337"/>
      <c r="AV1316" s="337"/>
      <c r="AW1316" s="337"/>
      <c r="AX1316" s="337"/>
      <c r="AY1316" s="337"/>
      <c r="AZ1316" s="337"/>
      <c r="BA1316" s="337"/>
      <c r="BB1316" s="337"/>
      <c r="BC1316" s="337"/>
      <c r="BD1316" s="337"/>
      <c r="BE1316" s="337"/>
      <c r="BF1316" s="337"/>
      <c r="BG1316" s="337"/>
      <c r="BH1316" s="581"/>
    </row>
    <row r="1317" spans="1:60" s="418" customFormat="1" ht="37.5" x14ac:dyDescent="0.2">
      <c r="A1317" s="324"/>
      <c r="B1317" s="324"/>
      <c r="C1317" s="324"/>
      <c r="D1317" s="324"/>
      <c r="E1317" s="325"/>
      <c r="F1317" s="569"/>
      <c r="G1317" s="325"/>
      <c r="H1317" s="569"/>
      <c r="I1317" s="569"/>
      <c r="J1317" s="569"/>
      <c r="K1317" s="569"/>
      <c r="L1317" s="325"/>
      <c r="M1317" s="325"/>
      <c r="N1317" s="325"/>
      <c r="O1317" s="329"/>
      <c r="P1317" s="420"/>
      <c r="Q1317" s="420"/>
      <c r="R1317" s="420"/>
      <c r="S1317" s="420"/>
      <c r="T1317" s="420"/>
      <c r="U1317" s="420"/>
      <c r="V1317" s="420"/>
      <c r="W1317" s="420"/>
      <c r="X1317" s="420"/>
      <c r="Y1317" s="558"/>
      <c r="Z1317" s="558"/>
      <c r="AA1317" s="558"/>
      <c r="AB1317" s="420"/>
      <c r="AC1317" s="558"/>
      <c r="AD1317" s="420"/>
      <c r="AE1317" s="420">
        <v>1</v>
      </c>
      <c r="AF1317" s="413" t="s">
        <v>151</v>
      </c>
      <c r="AG1317" s="420" t="s">
        <v>35</v>
      </c>
      <c r="AH1317" s="549">
        <v>96</v>
      </c>
      <c r="AI1317" s="558"/>
      <c r="AJ1317" s="549"/>
      <c r="AK1317" s="558">
        <v>96</v>
      </c>
      <c r="AL1317" s="420"/>
      <c r="AM1317" s="420">
        <f>AO1317+1</f>
        <v>27</v>
      </c>
      <c r="AN1317" s="420" t="s">
        <v>79</v>
      </c>
      <c r="AO1317" s="420">
        <v>26</v>
      </c>
      <c r="AP1317" s="420">
        <v>25</v>
      </c>
      <c r="AQ1317" s="580"/>
      <c r="AR1317" s="337"/>
      <c r="AS1317" s="337"/>
      <c r="AT1317" s="337"/>
      <c r="AU1317" s="337"/>
      <c r="AV1317" s="337"/>
      <c r="AW1317" s="337"/>
      <c r="AX1317" s="337"/>
      <c r="AY1317" s="337"/>
      <c r="AZ1317" s="337"/>
      <c r="BA1317" s="337"/>
      <c r="BB1317" s="337"/>
      <c r="BC1317" s="337"/>
      <c r="BD1317" s="337"/>
      <c r="BE1317" s="337"/>
      <c r="BF1317" s="337"/>
      <c r="BG1317" s="337"/>
      <c r="BH1317" s="581"/>
    </row>
    <row r="1318" spans="1:60" s="337" customFormat="1" ht="24" x14ac:dyDescent="0.2">
      <c r="A1318" s="324"/>
      <c r="B1318" s="324"/>
      <c r="C1318" s="324"/>
      <c r="D1318" s="324"/>
      <c r="E1318" s="325"/>
      <c r="F1318" s="569"/>
      <c r="G1318" s="325"/>
      <c r="H1318" s="569"/>
      <c r="I1318" s="569"/>
      <c r="J1318" s="569"/>
      <c r="K1318" s="569"/>
      <c r="L1318" s="325"/>
      <c r="M1318" s="325"/>
      <c r="N1318" s="325"/>
      <c r="O1318" s="329"/>
      <c r="P1318" s="550"/>
      <c r="Q1318" s="550"/>
      <c r="R1318" s="550"/>
      <c r="S1318" s="550"/>
      <c r="T1318" s="550"/>
      <c r="U1318" s="550"/>
      <c r="V1318" s="550"/>
      <c r="W1318" s="550"/>
      <c r="X1318" s="550"/>
      <c r="Y1318" s="564"/>
      <c r="Z1318" s="564"/>
      <c r="AA1318" s="564"/>
      <c r="AB1318" s="550"/>
      <c r="AC1318" s="564"/>
      <c r="AD1318" s="550"/>
      <c r="AE1318" s="550"/>
      <c r="AF1318" s="550"/>
      <c r="AG1318" s="550"/>
      <c r="AH1318" s="563"/>
      <c r="AI1318" s="564"/>
      <c r="AJ1318" s="563"/>
      <c r="AK1318" s="564"/>
      <c r="AL1318" s="550"/>
      <c r="AM1318" s="550"/>
      <c r="AN1318" s="550"/>
      <c r="AO1318" s="602"/>
      <c r="AP1318" s="602"/>
    </row>
    <row r="1319" spans="1:60" s="1" customFormat="1" ht="24" x14ac:dyDescent="0.2">
      <c r="E1319" s="304"/>
      <c r="F1319" s="567"/>
      <c r="G1319" s="304"/>
      <c r="H1319" s="567"/>
      <c r="I1319" s="567"/>
      <c r="J1319" s="567"/>
      <c r="K1319" s="567"/>
      <c r="L1319" s="304"/>
      <c r="M1319" s="304"/>
      <c r="N1319" s="304"/>
      <c r="O1319" s="306"/>
      <c r="P1319" s="345" t="s">
        <v>460</v>
      </c>
      <c r="Q1319" s="346"/>
      <c r="R1319" s="346"/>
      <c r="S1319" s="346"/>
      <c r="T1319" s="346"/>
      <c r="U1319" s="346"/>
      <c r="V1319" s="1012" t="str">
        <f>B1328</f>
        <v>นาย</v>
      </c>
      <c r="W1319" s="1012"/>
      <c r="X1319" s="1013" t="str">
        <f>C1328</f>
        <v>หลอด</v>
      </c>
      <c r="Y1319" s="1013"/>
      <c r="Z1319" s="1013" t="str">
        <f>D1328</f>
        <v>แพงสูงเนิน</v>
      </c>
      <c r="AA1319" s="1013"/>
      <c r="AB1319" s="1013"/>
      <c r="AC1319" s="1014"/>
      <c r="AD1319" s="345" t="s">
        <v>461</v>
      </c>
      <c r="AE1319" s="730"/>
      <c r="AF1319" s="346"/>
      <c r="AG1319" s="745" t="str">
        <f>B1328</f>
        <v>นาย</v>
      </c>
      <c r="AH1319" s="731" t="str">
        <f>C1328</f>
        <v>หลอด</v>
      </c>
      <c r="AI1319" s="346"/>
      <c r="AJ1319" s="346" t="str">
        <f>D1328</f>
        <v>แพงสูงเนิน</v>
      </c>
      <c r="AK1319" s="346"/>
      <c r="AL1319" s="346"/>
      <c r="AM1319" s="346"/>
      <c r="AN1319" s="347"/>
    </row>
    <row r="1320" spans="1:60" s="1" customFormat="1" ht="24" x14ac:dyDescent="0.2">
      <c r="E1320" s="304"/>
      <c r="F1320" s="567"/>
      <c r="G1320" s="304"/>
      <c r="H1320" s="567"/>
      <c r="I1320" s="567"/>
      <c r="J1320" s="567"/>
      <c r="K1320" s="567"/>
      <c r="L1320" s="304"/>
      <c r="M1320" s="304"/>
      <c r="N1320" s="304"/>
      <c r="O1320" s="306"/>
      <c r="P1320" s="307" t="s">
        <v>462</v>
      </c>
      <c r="Q1320" s="308"/>
      <c r="R1320" s="308"/>
      <c r="S1320" s="1007" t="str">
        <f>E1328</f>
        <v>209</v>
      </c>
      <c r="T1320" s="1008"/>
      <c r="U1320" s="310" t="str">
        <f>F1328</f>
        <v>หมูที่</v>
      </c>
      <c r="V1320" s="1009" t="str">
        <f>G1328</f>
        <v>15</v>
      </c>
      <c r="W1320" s="1009"/>
      <c r="X1320" s="308"/>
      <c r="Y1320" s="311"/>
      <c r="Z1320" s="312" t="str">
        <f>H1328</f>
        <v>ถนน</v>
      </c>
      <c r="AA1320" s="313"/>
      <c r="AB1320" s="308"/>
      <c r="AC1320" s="309"/>
      <c r="AD1320" s="307" t="s">
        <v>462</v>
      </c>
      <c r="AE1320" s="728"/>
      <c r="AF1320" s="728"/>
      <c r="AG1320" s="314" t="str">
        <f>E1328</f>
        <v>209</v>
      </c>
      <c r="AH1320" s="308"/>
      <c r="AI1320" s="315" t="str">
        <f>F1328</f>
        <v>หมูที่</v>
      </c>
      <c r="AJ1320" s="727" t="str">
        <f>G1328</f>
        <v>15</v>
      </c>
      <c r="AK1320" s="308"/>
      <c r="AL1320" s="315" t="str">
        <f>H1328</f>
        <v>ถนน</v>
      </c>
      <c r="AM1320" s="308"/>
      <c r="AN1320" s="309"/>
    </row>
    <row r="1321" spans="1:60" s="1" customFormat="1" ht="24" x14ac:dyDescent="0.2">
      <c r="E1321" s="304"/>
      <c r="F1321" s="567"/>
      <c r="G1321" s="304"/>
      <c r="H1321" s="567"/>
      <c r="I1321" s="567"/>
      <c r="J1321" s="567"/>
      <c r="K1321" s="567"/>
      <c r="L1321" s="304"/>
      <c r="M1321" s="304"/>
      <c r="N1321" s="304"/>
      <c r="O1321" s="306"/>
      <c r="P1321" s="307" t="s">
        <v>463</v>
      </c>
      <c r="Q1321" s="308"/>
      <c r="R1321" s="308"/>
      <c r="S1321" s="308"/>
      <c r="T1321" s="308"/>
      <c r="U1321" s="1009" t="str">
        <f>I1328</f>
        <v>ตำบลตะขบ</v>
      </c>
      <c r="V1321" s="993"/>
      <c r="W1321" s="993"/>
      <c r="X1321" s="993"/>
      <c r="Y1321" s="312"/>
      <c r="Z1321" s="315" t="str">
        <f>J1328</f>
        <v>อำเภอปักธงชัย</v>
      </c>
      <c r="AA1321" s="313"/>
      <c r="AB1321" s="308"/>
      <c r="AC1321" s="308"/>
      <c r="AD1321" s="307" t="s">
        <v>463</v>
      </c>
      <c r="AE1321" s="728"/>
      <c r="AF1321" s="308"/>
      <c r="AG1321" s="308"/>
      <c r="AH1321" s="308"/>
      <c r="AI1321" s="315" t="str">
        <f>I1328</f>
        <v>ตำบลตะขบ</v>
      </c>
      <c r="AJ1321" s="308"/>
      <c r="AK1321" s="308"/>
      <c r="AL1321" s="315" t="str">
        <f>J1328</f>
        <v>อำเภอปักธงชัย</v>
      </c>
      <c r="AM1321" s="308"/>
      <c r="AN1321" s="309"/>
    </row>
    <row r="1322" spans="1:60" s="1" customFormat="1" ht="24" x14ac:dyDescent="0.2">
      <c r="E1322" s="304"/>
      <c r="F1322" s="567"/>
      <c r="G1322" s="304"/>
      <c r="H1322" s="567"/>
      <c r="I1322" s="567"/>
      <c r="J1322" s="567"/>
      <c r="K1322" s="567"/>
      <c r="L1322" s="304"/>
      <c r="M1322" s="304"/>
      <c r="N1322" s="304"/>
      <c r="O1322" s="306"/>
      <c r="P1322" s="316" t="str">
        <f>K1328</f>
        <v>จังหวัดนครราชสีมา</v>
      </c>
      <c r="Q1322" s="317"/>
      <c r="R1322" s="317"/>
      <c r="S1322" s="317"/>
      <c r="T1322" s="317"/>
      <c r="U1322" s="317" t="s">
        <v>464</v>
      </c>
      <c r="V1322" s="317"/>
      <c r="W1322" s="317"/>
      <c r="X1322" s="317"/>
      <c r="Y1322" s="318"/>
      <c r="Z1322" s="317"/>
      <c r="AA1322" s="319"/>
      <c r="AB1322" s="317"/>
      <c r="AC1322" s="317"/>
      <c r="AD1322" s="316" t="str">
        <f>K1328</f>
        <v>จังหวัดนครราชสีมา</v>
      </c>
      <c r="AE1322" s="744"/>
      <c r="AF1322" s="317"/>
      <c r="AG1322" s="317"/>
      <c r="AH1322" s="317"/>
      <c r="AI1322" s="317" t="s">
        <v>464</v>
      </c>
      <c r="AJ1322" s="317"/>
      <c r="AK1322" s="317"/>
      <c r="AL1322" s="317"/>
      <c r="AM1322" s="317"/>
      <c r="AN1322" s="320"/>
    </row>
    <row r="1323" spans="1:60" s="323" customFormat="1" ht="24" x14ac:dyDescent="0.2">
      <c r="A1323" s="753"/>
      <c r="B1323" s="753"/>
      <c r="C1323" s="753"/>
      <c r="D1323" s="753"/>
      <c r="E1323" s="9"/>
      <c r="F1323" s="568"/>
      <c r="G1323" s="9"/>
      <c r="H1323" s="568"/>
      <c r="I1323" s="568"/>
      <c r="J1323" s="568"/>
      <c r="K1323" s="568"/>
      <c r="L1323" s="9"/>
      <c r="M1323" s="9"/>
      <c r="N1323" s="9"/>
      <c r="O1323" s="306"/>
      <c r="P1323" s="1004" t="s">
        <v>5</v>
      </c>
      <c r="Q1323" s="1005"/>
      <c r="R1323" s="1005"/>
      <c r="S1323" s="1005"/>
      <c r="T1323" s="1005"/>
      <c r="U1323" s="1005"/>
      <c r="V1323" s="1005"/>
      <c r="W1323" s="1005"/>
      <c r="X1323" s="1005"/>
      <c r="Y1323" s="1005"/>
      <c r="Z1323" s="1005"/>
      <c r="AA1323" s="1005"/>
      <c r="AB1323" s="1005"/>
      <c r="AC1323" s="1006"/>
      <c r="AD1323" s="1004" t="s">
        <v>6</v>
      </c>
      <c r="AE1323" s="1005"/>
      <c r="AF1323" s="1005"/>
      <c r="AG1323" s="1005"/>
      <c r="AH1323" s="1005"/>
      <c r="AI1323" s="1005"/>
      <c r="AJ1323" s="1005"/>
      <c r="AK1323" s="1005"/>
      <c r="AL1323" s="1005"/>
      <c r="AM1323" s="1005"/>
      <c r="AN1323" s="1006"/>
    </row>
    <row r="1324" spans="1:60" s="323" customFormat="1" ht="24" customHeight="1" x14ac:dyDescent="0.2">
      <c r="A1324" s="753"/>
      <c r="B1324" s="753"/>
      <c r="C1324" s="753"/>
      <c r="D1324" s="753"/>
      <c r="E1324" s="9"/>
      <c r="F1324" s="568"/>
      <c r="G1324" s="9"/>
      <c r="H1324" s="568"/>
      <c r="I1324" s="568"/>
      <c r="J1324" s="568"/>
      <c r="K1324" s="568"/>
      <c r="L1324" s="9"/>
      <c r="M1324" s="9"/>
      <c r="N1324" s="9"/>
      <c r="O1324" s="306"/>
      <c r="P1324" s="995" t="s">
        <v>7</v>
      </c>
      <c r="Q1324" s="995" t="s">
        <v>8</v>
      </c>
      <c r="R1324" s="995" t="s">
        <v>9</v>
      </c>
      <c r="S1324" s="1010" t="s">
        <v>10</v>
      </c>
      <c r="T1324" s="1011"/>
      <c r="U1324" s="995" t="s">
        <v>11</v>
      </c>
      <c r="V1324" s="1004" t="s">
        <v>12</v>
      </c>
      <c r="W1324" s="1005"/>
      <c r="X1324" s="1006"/>
      <c r="Y1324" s="1004" t="s">
        <v>13</v>
      </c>
      <c r="Z1324" s="1005"/>
      <c r="AA1324" s="1005"/>
      <c r="AB1324" s="1005"/>
      <c r="AC1324" s="1006"/>
      <c r="AD1324" s="995" t="s">
        <v>7</v>
      </c>
      <c r="AE1324" s="995" t="s">
        <v>14</v>
      </c>
      <c r="AF1324" s="995" t="s">
        <v>15</v>
      </c>
      <c r="AG1324" s="995" t="s">
        <v>16</v>
      </c>
      <c r="AH1324" s="1021" t="s">
        <v>17</v>
      </c>
      <c r="AI1324" s="1004" t="s">
        <v>18</v>
      </c>
      <c r="AJ1324" s="1005"/>
      <c r="AK1324" s="1005"/>
      <c r="AL1324" s="1006"/>
      <c r="AM1324" s="995" t="s">
        <v>19</v>
      </c>
      <c r="AN1324" s="995" t="s">
        <v>20</v>
      </c>
      <c r="AO1324" s="1027" t="s">
        <v>19</v>
      </c>
      <c r="AP1324" s="1027" t="s">
        <v>19</v>
      </c>
    </row>
    <row r="1325" spans="1:60" s="323" customFormat="1" ht="24" customHeight="1" x14ac:dyDescent="0.2">
      <c r="A1325" s="753"/>
      <c r="B1325" s="753"/>
      <c r="C1325" s="753"/>
      <c r="D1325" s="753"/>
      <c r="E1325" s="9"/>
      <c r="F1325" s="568"/>
      <c r="G1325" s="9"/>
      <c r="H1325" s="568"/>
      <c r="I1325" s="568"/>
      <c r="J1325" s="568"/>
      <c r="K1325" s="568"/>
      <c r="L1325" s="9"/>
      <c r="M1325" s="9"/>
      <c r="N1325" s="9"/>
      <c r="O1325" s="306"/>
      <c r="P1325" s="996"/>
      <c r="Q1325" s="996"/>
      <c r="R1325" s="996"/>
      <c r="S1325" s="995" t="s">
        <v>21</v>
      </c>
      <c r="T1325" s="995" t="s">
        <v>22</v>
      </c>
      <c r="U1325" s="996"/>
      <c r="V1325" s="1015" t="s">
        <v>23</v>
      </c>
      <c r="W1325" s="1015" t="s">
        <v>24</v>
      </c>
      <c r="X1325" s="1015" t="s">
        <v>25</v>
      </c>
      <c r="Y1325" s="1018" t="s">
        <v>26</v>
      </c>
      <c r="Z1325" s="995" t="s">
        <v>27</v>
      </c>
      <c r="AA1325" s="995" t="s">
        <v>28</v>
      </c>
      <c r="AB1325" s="995" t="s">
        <v>29</v>
      </c>
      <c r="AC1325" s="995" t="s">
        <v>30</v>
      </c>
      <c r="AD1325" s="996"/>
      <c r="AE1325" s="996"/>
      <c r="AF1325" s="996"/>
      <c r="AG1325" s="996"/>
      <c r="AH1325" s="1022"/>
      <c r="AI1325" s="995" t="s">
        <v>31</v>
      </c>
      <c r="AJ1325" s="998" t="s">
        <v>27</v>
      </c>
      <c r="AK1325" s="1001" t="s">
        <v>28</v>
      </c>
      <c r="AL1325" s="995" t="s">
        <v>29</v>
      </c>
      <c r="AM1325" s="996"/>
      <c r="AN1325" s="996"/>
      <c r="AO1325" s="1028"/>
      <c r="AP1325" s="1028"/>
    </row>
    <row r="1326" spans="1:60" s="323" customFormat="1" ht="24" x14ac:dyDescent="0.2">
      <c r="A1326" s="753"/>
      <c r="B1326" s="753"/>
      <c r="C1326" s="753"/>
      <c r="D1326" s="753"/>
      <c r="E1326" s="9"/>
      <c r="F1326" s="568"/>
      <c r="G1326" s="9"/>
      <c r="H1326" s="568"/>
      <c r="I1326" s="568"/>
      <c r="J1326" s="568"/>
      <c r="K1326" s="568"/>
      <c r="L1326" s="9"/>
      <c r="M1326" s="9"/>
      <c r="N1326" s="9"/>
      <c r="O1326" s="306"/>
      <c r="P1326" s="996"/>
      <c r="Q1326" s="996"/>
      <c r="R1326" s="996"/>
      <c r="S1326" s="996"/>
      <c r="T1326" s="996"/>
      <c r="U1326" s="996"/>
      <c r="V1326" s="1016"/>
      <c r="W1326" s="1016"/>
      <c r="X1326" s="1016"/>
      <c r="Y1326" s="1019"/>
      <c r="Z1326" s="996"/>
      <c r="AA1326" s="996"/>
      <c r="AB1326" s="996"/>
      <c r="AC1326" s="996"/>
      <c r="AD1326" s="996"/>
      <c r="AE1326" s="996"/>
      <c r="AF1326" s="996"/>
      <c r="AG1326" s="996"/>
      <c r="AH1326" s="1022"/>
      <c r="AI1326" s="996"/>
      <c r="AJ1326" s="999"/>
      <c r="AK1326" s="1002"/>
      <c r="AL1326" s="996"/>
      <c r="AM1326" s="996"/>
      <c r="AN1326" s="996"/>
      <c r="AO1326" s="1028"/>
      <c r="AP1326" s="1028"/>
    </row>
    <row r="1327" spans="1:60" s="323" customFormat="1" ht="46.5" customHeight="1" x14ac:dyDescent="0.2">
      <c r="A1327" s="753" t="s">
        <v>465</v>
      </c>
      <c r="B1327" s="306" t="s">
        <v>466</v>
      </c>
      <c r="C1327" s="749" t="s">
        <v>467</v>
      </c>
      <c r="D1327" s="749" t="s">
        <v>468</v>
      </c>
      <c r="E1327" s="749" t="s">
        <v>469</v>
      </c>
      <c r="F1327" s="749"/>
      <c r="G1327" s="520" t="s">
        <v>470</v>
      </c>
      <c r="H1327" s="749" t="s">
        <v>471</v>
      </c>
      <c r="I1327" s="749" t="s">
        <v>472</v>
      </c>
      <c r="J1327" s="749" t="s">
        <v>473</v>
      </c>
      <c r="K1327" s="749" t="s">
        <v>474</v>
      </c>
      <c r="L1327" s="520" t="s">
        <v>475</v>
      </c>
      <c r="M1327" s="9" t="s">
        <v>476</v>
      </c>
      <c r="N1327" s="9" t="s">
        <v>477</v>
      </c>
      <c r="O1327" s="306" t="s">
        <v>478</v>
      </c>
      <c r="P1327" s="997"/>
      <c r="Q1327" s="997"/>
      <c r="R1327" s="997"/>
      <c r="S1327" s="997"/>
      <c r="T1327" s="997"/>
      <c r="U1327" s="997"/>
      <c r="V1327" s="1017"/>
      <c r="W1327" s="1017"/>
      <c r="X1327" s="1017"/>
      <c r="Y1327" s="1020"/>
      <c r="Z1327" s="997"/>
      <c r="AA1327" s="997"/>
      <c r="AB1327" s="997"/>
      <c r="AC1327" s="997"/>
      <c r="AD1327" s="997"/>
      <c r="AE1327" s="997"/>
      <c r="AF1327" s="997"/>
      <c r="AG1327" s="997"/>
      <c r="AH1327" s="1023"/>
      <c r="AI1327" s="997"/>
      <c r="AJ1327" s="1000"/>
      <c r="AK1327" s="1003"/>
      <c r="AL1327" s="997"/>
      <c r="AM1327" s="997"/>
      <c r="AN1327" s="997"/>
      <c r="AO1327" s="1029"/>
      <c r="AP1327" s="1029"/>
    </row>
    <row r="1328" spans="1:60" s="337" customFormat="1" ht="24" x14ac:dyDescent="0.2">
      <c r="A1328" s="324"/>
      <c r="B1328" s="324" t="s">
        <v>479</v>
      </c>
      <c r="C1328" s="324" t="s">
        <v>795</v>
      </c>
      <c r="D1328" s="324" t="s">
        <v>796</v>
      </c>
      <c r="E1328" s="325" t="s">
        <v>797</v>
      </c>
      <c r="F1328" s="569" t="s">
        <v>510</v>
      </c>
      <c r="G1328" s="325" t="s">
        <v>706</v>
      </c>
      <c r="H1328" s="569" t="s">
        <v>471</v>
      </c>
      <c r="I1328" s="569" t="s">
        <v>483</v>
      </c>
      <c r="J1328" s="569" t="s">
        <v>484</v>
      </c>
      <c r="K1328" s="569" t="s">
        <v>485</v>
      </c>
      <c r="L1328" s="325">
        <v>30150</v>
      </c>
      <c r="M1328" s="325"/>
      <c r="N1328" s="325"/>
      <c r="O1328" s="329"/>
      <c r="P1328" s="529"/>
      <c r="Q1328" s="420"/>
      <c r="R1328" s="529"/>
      <c r="S1328" s="529"/>
      <c r="T1328" s="529"/>
      <c r="U1328" s="420"/>
      <c r="V1328" s="529"/>
      <c r="W1328" s="529"/>
      <c r="X1328" s="529"/>
      <c r="Y1328" s="615"/>
      <c r="Z1328" s="615"/>
      <c r="AA1328" s="615"/>
      <c r="AB1328" s="529"/>
      <c r="AC1328" s="615"/>
      <c r="AD1328" s="529"/>
      <c r="AE1328" s="529"/>
      <c r="AF1328" s="529"/>
      <c r="AG1328" s="529"/>
      <c r="AH1328" s="616"/>
      <c r="AI1328" s="615"/>
      <c r="AJ1328" s="616"/>
      <c r="AK1328" s="615"/>
      <c r="AL1328" s="529"/>
      <c r="AM1328" s="529"/>
      <c r="AN1328" s="529"/>
      <c r="AO1328" s="529"/>
      <c r="AP1328" s="529"/>
    </row>
    <row r="1329" spans="1:60" s="337" customFormat="1" ht="24" x14ac:dyDescent="0.2">
      <c r="A1329" s="324"/>
      <c r="B1329" s="324"/>
      <c r="C1329" s="324"/>
      <c r="D1329" s="324"/>
      <c r="E1329" s="325"/>
      <c r="F1329" s="569"/>
      <c r="G1329" s="325"/>
      <c r="H1329" s="569"/>
      <c r="I1329" s="569"/>
      <c r="J1329" s="569"/>
      <c r="K1329" s="569"/>
      <c r="L1329" s="325"/>
      <c r="M1329" s="325"/>
      <c r="N1329" s="325"/>
      <c r="O1329" s="329"/>
      <c r="P1329" s="529"/>
      <c r="Q1329" s="529"/>
      <c r="R1329" s="529"/>
      <c r="S1329" s="529"/>
      <c r="T1329" s="529"/>
      <c r="U1329" s="529"/>
      <c r="V1329" s="529"/>
      <c r="W1329" s="529"/>
      <c r="X1329" s="529"/>
      <c r="Y1329" s="615"/>
      <c r="Z1329" s="615"/>
      <c r="AA1329" s="615"/>
      <c r="AB1329" s="529"/>
      <c r="AC1329" s="615"/>
      <c r="AD1329" s="529">
        <v>1</v>
      </c>
      <c r="AE1329" s="529">
        <v>209</v>
      </c>
      <c r="AF1329" s="426" t="s">
        <v>37</v>
      </c>
      <c r="AG1329" s="529" t="s">
        <v>35</v>
      </c>
      <c r="AH1329" s="616">
        <v>64</v>
      </c>
      <c r="AI1329" s="615"/>
      <c r="AJ1329" s="616"/>
      <c r="AK1329" s="615">
        <v>64</v>
      </c>
      <c r="AL1329" s="529"/>
      <c r="AM1329" s="420">
        <f>AO1329+1</f>
        <v>5</v>
      </c>
      <c r="AN1329" s="426" t="s">
        <v>93</v>
      </c>
      <c r="AO1329" s="529">
        <v>4</v>
      </c>
      <c r="AP1329" s="529">
        <v>4</v>
      </c>
    </row>
    <row r="1330" spans="1:60" s="337" customFormat="1" ht="24" x14ac:dyDescent="0.2">
      <c r="A1330" s="324"/>
      <c r="B1330" s="324"/>
      <c r="C1330" s="324"/>
      <c r="D1330" s="324"/>
      <c r="E1330" s="325"/>
      <c r="F1330" s="569"/>
      <c r="G1330" s="325"/>
      <c r="H1330" s="569"/>
      <c r="I1330" s="569"/>
      <c r="J1330" s="569"/>
      <c r="K1330" s="569"/>
      <c r="L1330" s="325"/>
      <c r="M1330" s="325"/>
      <c r="N1330" s="325"/>
      <c r="O1330" s="329"/>
      <c r="P1330" s="529"/>
      <c r="Q1330" s="529"/>
      <c r="R1330" s="529"/>
      <c r="S1330" s="529"/>
      <c r="T1330" s="529"/>
      <c r="U1330" s="529"/>
      <c r="V1330" s="529"/>
      <c r="W1330" s="529"/>
      <c r="X1330" s="529"/>
      <c r="Y1330" s="615"/>
      <c r="Z1330" s="615"/>
      <c r="AA1330" s="615"/>
      <c r="AB1330" s="529"/>
      <c r="AC1330" s="615"/>
      <c r="AD1330" s="529"/>
      <c r="AE1330" s="529"/>
      <c r="AF1330" s="529"/>
      <c r="AG1330" s="529"/>
      <c r="AH1330" s="616"/>
      <c r="AI1330" s="615"/>
      <c r="AJ1330" s="616"/>
      <c r="AK1330" s="615"/>
      <c r="AL1330" s="529"/>
      <c r="AM1330" s="529"/>
      <c r="AN1330" s="529"/>
      <c r="AO1330" s="529"/>
      <c r="AP1330" s="529"/>
    </row>
    <row r="1331" spans="1:60" s="1" customFormat="1" ht="24" x14ac:dyDescent="0.2">
      <c r="E1331" s="304"/>
      <c r="F1331" s="567"/>
      <c r="G1331" s="304"/>
      <c r="H1331" s="567"/>
      <c r="I1331" s="567"/>
      <c r="J1331" s="567"/>
      <c r="K1331" s="567"/>
      <c r="L1331" s="304"/>
      <c r="M1331" s="304"/>
      <c r="N1331" s="304"/>
      <c r="O1331" s="306"/>
      <c r="P1331" s="345" t="s">
        <v>460</v>
      </c>
      <c r="Q1331" s="346"/>
      <c r="R1331" s="346"/>
      <c r="S1331" s="346"/>
      <c r="T1331" s="346"/>
      <c r="U1331" s="346"/>
      <c r="V1331" s="1012" t="str">
        <f>B1340</f>
        <v>นาย</v>
      </c>
      <c r="W1331" s="1012"/>
      <c r="X1331" s="1013" t="str">
        <f>C1340</f>
        <v xml:space="preserve">อุดร </v>
      </c>
      <c r="Y1331" s="1013"/>
      <c r="Z1331" s="1013" t="str">
        <f>D1340</f>
        <v xml:space="preserve"> ชุ่มชื่นสระน้อย</v>
      </c>
      <c r="AA1331" s="1013"/>
      <c r="AB1331" s="1013"/>
      <c r="AC1331" s="1014"/>
      <c r="AD1331" s="345" t="s">
        <v>461</v>
      </c>
      <c r="AE1331" s="730"/>
      <c r="AF1331" s="346"/>
      <c r="AG1331" s="745" t="str">
        <f>B1340</f>
        <v>นาย</v>
      </c>
      <c r="AH1331" s="731" t="str">
        <f>C1340</f>
        <v xml:space="preserve">อุดร </v>
      </c>
      <c r="AI1331" s="346"/>
      <c r="AJ1331" s="346" t="str">
        <f>D1340</f>
        <v xml:space="preserve"> ชุ่มชื่นสระน้อย</v>
      </c>
      <c r="AK1331" s="346"/>
      <c r="AL1331" s="346"/>
      <c r="AM1331" s="346"/>
      <c r="AN1331" s="347"/>
    </row>
    <row r="1332" spans="1:60" s="1" customFormat="1" ht="24" x14ac:dyDescent="0.2">
      <c r="E1332" s="304"/>
      <c r="F1332" s="567"/>
      <c r="G1332" s="304"/>
      <c r="H1332" s="567"/>
      <c r="I1332" s="567"/>
      <c r="J1332" s="567"/>
      <c r="K1332" s="567"/>
      <c r="L1332" s="304"/>
      <c r="M1332" s="304"/>
      <c r="N1332" s="304"/>
      <c r="O1332" s="306"/>
      <c r="P1332" s="307" t="s">
        <v>462</v>
      </c>
      <c r="Q1332" s="308"/>
      <c r="R1332" s="308"/>
      <c r="S1332" s="1007">
        <f>E1340</f>
        <v>241</v>
      </c>
      <c r="T1332" s="1008"/>
      <c r="U1332" s="310" t="str">
        <f>F1340</f>
        <v>หมูที่</v>
      </c>
      <c r="V1332" s="1009">
        <f>G1340</f>
        <v>15</v>
      </c>
      <c r="W1332" s="1009"/>
      <c r="X1332" s="308"/>
      <c r="Y1332" s="311"/>
      <c r="Z1332" s="312" t="str">
        <f>H1340</f>
        <v>ถนน</v>
      </c>
      <c r="AA1332" s="313"/>
      <c r="AB1332" s="308"/>
      <c r="AC1332" s="309"/>
      <c r="AD1332" s="307" t="s">
        <v>462</v>
      </c>
      <c r="AE1332" s="728"/>
      <c r="AF1332" s="728"/>
      <c r="AG1332" s="314">
        <f>E1340</f>
        <v>241</v>
      </c>
      <c r="AH1332" s="308"/>
      <c r="AI1332" s="315" t="str">
        <f>F1340</f>
        <v>หมูที่</v>
      </c>
      <c r="AJ1332" s="727">
        <f>G1340</f>
        <v>15</v>
      </c>
      <c r="AK1332" s="308"/>
      <c r="AL1332" s="315" t="str">
        <f>H1340</f>
        <v>ถนน</v>
      </c>
      <c r="AM1332" s="308"/>
      <c r="AN1332" s="309"/>
    </row>
    <row r="1333" spans="1:60" s="1" customFormat="1" ht="24" x14ac:dyDescent="0.2">
      <c r="E1333" s="304"/>
      <c r="F1333" s="567"/>
      <c r="G1333" s="304"/>
      <c r="H1333" s="567"/>
      <c r="I1333" s="567"/>
      <c r="J1333" s="567"/>
      <c r="K1333" s="567"/>
      <c r="L1333" s="304"/>
      <c r="M1333" s="304"/>
      <c r="N1333" s="304"/>
      <c r="O1333" s="306"/>
      <c r="P1333" s="307" t="s">
        <v>463</v>
      </c>
      <c r="Q1333" s="308"/>
      <c r="R1333" s="308"/>
      <c r="S1333" s="308"/>
      <c r="T1333" s="308"/>
      <c r="U1333" s="1009" t="str">
        <f>I1340</f>
        <v>ตำบลตะขบ</v>
      </c>
      <c r="V1333" s="993"/>
      <c r="W1333" s="993"/>
      <c r="X1333" s="993"/>
      <c r="Y1333" s="312"/>
      <c r="Z1333" s="315" t="str">
        <f>J1340</f>
        <v>อำเภอปักธงชัย</v>
      </c>
      <c r="AA1333" s="313"/>
      <c r="AB1333" s="308"/>
      <c r="AC1333" s="308"/>
      <c r="AD1333" s="307" t="s">
        <v>463</v>
      </c>
      <c r="AE1333" s="728"/>
      <c r="AF1333" s="308"/>
      <c r="AG1333" s="308"/>
      <c r="AH1333" s="308"/>
      <c r="AI1333" s="315" t="str">
        <f>I1340</f>
        <v>ตำบลตะขบ</v>
      </c>
      <c r="AJ1333" s="308"/>
      <c r="AK1333" s="308"/>
      <c r="AL1333" s="315" t="str">
        <f>J1340</f>
        <v>อำเภอปักธงชัย</v>
      </c>
      <c r="AM1333" s="308"/>
      <c r="AN1333" s="309"/>
    </row>
    <row r="1334" spans="1:60" s="1" customFormat="1" ht="24" x14ac:dyDescent="0.2">
      <c r="E1334" s="304"/>
      <c r="F1334" s="567"/>
      <c r="G1334" s="304"/>
      <c r="H1334" s="567"/>
      <c r="I1334" s="567"/>
      <c r="J1334" s="567"/>
      <c r="K1334" s="567"/>
      <c r="L1334" s="304"/>
      <c r="M1334" s="304"/>
      <c r="N1334" s="304"/>
      <c r="O1334" s="306"/>
      <c r="P1334" s="316" t="str">
        <f>K1340</f>
        <v>จังหวัดนครราชสีมา</v>
      </c>
      <c r="Q1334" s="317"/>
      <c r="R1334" s="317"/>
      <c r="S1334" s="317"/>
      <c r="T1334" s="317"/>
      <c r="U1334" s="317" t="s">
        <v>464</v>
      </c>
      <c r="V1334" s="317"/>
      <c r="W1334" s="317"/>
      <c r="X1334" s="317"/>
      <c r="Y1334" s="318"/>
      <c r="Z1334" s="317"/>
      <c r="AA1334" s="319"/>
      <c r="AB1334" s="317"/>
      <c r="AC1334" s="317"/>
      <c r="AD1334" s="316" t="str">
        <f>K1340</f>
        <v>จังหวัดนครราชสีมา</v>
      </c>
      <c r="AE1334" s="744"/>
      <c r="AF1334" s="317"/>
      <c r="AG1334" s="317"/>
      <c r="AH1334" s="317"/>
      <c r="AI1334" s="317" t="s">
        <v>464</v>
      </c>
      <c r="AJ1334" s="317"/>
      <c r="AK1334" s="317"/>
      <c r="AL1334" s="317"/>
      <c r="AM1334" s="317"/>
      <c r="AN1334" s="320"/>
    </row>
    <row r="1335" spans="1:60" s="323" customFormat="1" ht="24" x14ac:dyDescent="0.2">
      <c r="A1335" s="753"/>
      <c r="B1335" s="753"/>
      <c r="C1335" s="753"/>
      <c r="D1335" s="753"/>
      <c r="E1335" s="9"/>
      <c r="F1335" s="568"/>
      <c r="G1335" s="9"/>
      <c r="H1335" s="568"/>
      <c r="I1335" s="568"/>
      <c r="J1335" s="568"/>
      <c r="K1335" s="568"/>
      <c r="L1335" s="9"/>
      <c r="M1335" s="9"/>
      <c r="N1335" s="9"/>
      <c r="O1335" s="306"/>
      <c r="P1335" s="1004" t="s">
        <v>5</v>
      </c>
      <c r="Q1335" s="1005"/>
      <c r="R1335" s="1005"/>
      <c r="S1335" s="1005"/>
      <c r="T1335" s="1005"/>
      <c r="U1335" s="1005"/>
      <c r="V1335" s="1005"/>
      <c r="W1335" s="1005"/>
      <c r="X1335" s="1005"/>
      <c r="Y1335" s="1005"/>
      <c r="Z1335" s="1005"/>
      <c r="AA1335" s="1005"/>
      <c r="AB1335" s="1005"/>
      <c r="AC1335" s="1006"/>
      <c r="AD1335" s="1004" t="s">
        <v>6</v>
      </c>
      <c r="AE1335" s="1005"/>
      <c r="AF1335" s="1005"/>
      <c r="AG1335" s="1005"/>
      <c r="AH1335" s="1005"/>
      <c r="AI1335" s="1005"/>
      <c r="AJ1335" s="1005"/>
      <c r="AK1335" s="1005"/>
      <c r="AL1335" s="1005"/>
      <c r="AM1335" s="1005"/>
      <c r="AN1335" s="1006"/>
    </row>
    <row r="1336" spans="1:60" s="323" customFormat="1" ht="24" customHeight="1" x14ac:dyDescent="0.2">
      <c r="A1336" s="753"/>
      <c r="B1336" s="753"/>
      <c r="C1336" s="753"/>
      <c r="D1336" s="753"/>
      <c r="E1336" s="9"/>
      <c r="F1336" s="568"/>
      <c r="G1336" s="9"/>
      <c r="H1336" s="568"/>
      <c r="I1336" s="568"/>
      <c r="J1336" s="568"/>
      <c r="K1336" s="568"/>
      <c r="L1336" s="9"/>
      <c r="M1336" s="9"/>
      <c r="N1336" s="9"/>
      <c r="O1336" s="306"/>
      <c r="P1336" s="995" t="s">
        <v>7</v>
      </c>
      <c r="Q1336" s="995" t="s">
        <v>8</v>
      </c>
      <c r="R1336" s="995" t="s">
        <v>9</v>
      </c>
      <c r="S1336" s="1010" t="s">
        <v>10</v>
      </c>
      <c r="T1336" s="1011"/>
      <c r="U1336" s="995" t="s">
        <v>11</v>
      </c>
      <c r="V1336" s="1004" t="s">
        <v>12</v>
      </c>
      <c r="W1336" s="1005"/>
      <c r="X1336" s="1006"/>
      <c r="Y1336" s="1004" t="s">
        <v>13</v>
      </c>
      <c r="Z1336" s="1005"/>
      <c r="AA1336" s="1005"/>
      <c r="AB1336" s="1005"/>
      <c r="AC1336" s="1006"/>
      <c r="AD1336" s="995" t="s">
        <v>7</v>
      </c>
      <c r="AE1336" s="995" t="s">
        <v>14</v>
      </c>
      <c r="AF1336" s="995" t="s">
        <v>15</v>
      </c>
      <c r="AG1336" s="995" t="s">
        <v>16</v>
      </c>
      <c r="AH1336" s="1021" t="s">
        <v>17</v>
      </c>
      <c r="AI1336" s="1004" t="s">
        <v>18</v>
      </c>
      <c r="AJ1336" s="1005"/>
      <c r="AK1336" s="1005"/>
      <c r="AL1336" s="1006"/>
      <c r="AM1336" s="995" t="s">
        <v>19</v>
      </c>
      <c r="AN1336" s="995" t="s">
        <v>20</v>
      </c>
      <c r="AO1336" s="1027" t="s">
        <v>19</v>
      </c>
      <c r="AP1336" s="1027" t="s">
        <v>19</v>
      </c>
    </row>
    <row r="1337" spans="1:60" s="323" customFormat="1" ht="24" customHeight="1" x14ac:dyDescent="0.2">
      <c r="A1337" s="753"/>
      <c r="B1337" s="753"/>
      <c r="C1337" s="753"/>
      <c r="D1337" s="753"/>
      <c r="E1337" s="9"/>
      <c r="F1337" s="568"/>
      <c r="G1337" s="9"/>
      <c r="H1337" s="568"/>
      <c r="I1337" s="568"/>
      <c r="J1337" s="568"/>
      <c r="K1337" s="568"/>
      <c r="L1337" s="9"/>
      <c r="M1337" s="9"/>
      <c r="N1337" s="9"/>
      <c r="O1337" s="306"/>
      <c r="P1337" s="996"/>
      <c r="Q1337" s="996"/>
      <c r="R1337" s="996"/>
      <c r="S1337" s="995" t="s">
        <v>21</v>
      </c>
      <c r="T1337" s="995" t="s">
        <v>22</v>
      </c>
      <c r="U1337" s="996"/>
      <c r="V1337" s="1015" t="s">
        <v>23</v>
      </c>
      <c r="W1337" s="1015" t="s">
        <v>24</v>
      </c>
      <c r="X1337" s="1015" t="s">
        <v>25</v>
      </c>
      <c r="Y1337" s="1018" t="s">
        <v>26</v>
      </c>
      <c r="Z1337" s="995" t="s">
        <v>27</v>
      </c>
      <c r="AA1337" s="995" t="s">
        <v>28</v>
      </c>
      <c r="AB1337" s="995" t="s">
        <v>29</v>
      </c>
      <c r="AC1337" s="995" t="s">
        <v>30</v>
      </c>
      <c r="AD1337" s="996"/>
      <c r="AE1337" s="996"/>
      <c r="AF1337" s="996"/>
      <c r="AG1337" s="996"/>
      <c r="AH1337" s="1022"/>
      <c r="AI1337" s="995" t="s">
        <v>31</v>
      </c>
      <c r="AJ1337" s="998" t="s">
        <v>27</v>
      </c>
      <c r="AK1337" s="1001" t="s">
        <v>28</v>
      </c>
      <c r="AL1337" s="995" t="s">
        <v>29</v>
      </c>
      <c r="AM1337" s="996"/>
      <c r="AN1337" s="996"/>
      <c r="AO1337" s="1028"/>
      <c r="AP1337" s="1028"/>
    </row>
    <row r="1338" spans="1:60" s="323" customFormat="1" ht="24" x14ac:dyDescent="0.2">
      <c r="A1338" s="753"/>
      <c r="B1338" s="753"/>
      <c r="C1338" s="753"/>
      <c r="D1338" s="753"/>
      <c r="E1338" s="9"/>
      <c r="F1338" s="568"/>
      <c r="G1338" s="9"/>
      <c r="H1338" s="568"/>
      <c r="I1338" s="568"/>
      <c r="J1338" s="568"/>
      <c r="K1338" s="568"/>
      <c r="L1338" s="9"/>
      <c r="M1338" s="9"/>
      <c r="N1338" s="9"/>
      <c r="O1338" s="306"/>
      <c r="P1338" s="996"/>
      <c r="Q1338" s="996"/>
      <c r="R1338" s="996"/>
      <c r="S1338" s="996"/>
      <c r="T1338" s="996"/>
      <c r="U1338" s="996"/>
      <c r="V1338" s="1016"/>
      <c r="W1338" s="1016"/>
      <c r="X1338" s="1016"/>
      <c r="Y1338" s="1019"/>
      <c r="Z1338" s="996"/>
      <c r="AA1338" s="996"/>
      <c r="AB1338" s="996"/>
      <c r="AC1338" s="996"/>
      <c r="AD1338" s="996"/>
      <c r="AE1338" s="996"/>
      <c r="AF1338" s="996"/>
      <c r="AG1338" s="996"/>
      <c r="AH1338" s="1022"/>
      <c r="AI1338" s="996"/>
      <c r="AJ1338" s="999"/>
      <c r="AK1338" s="1002"/>
      <c r="AL1338" s="996"/>
      <c r="AM1338" s="996"/>
      <c r="AN1338" s="996"/>
      <c r="AO1338" s="1028"/>
      <c r="AP1338" s="1028"/>
    </row>
    <row r="1339" spans="1:60" s="323" customFormat="1" ht="46.5" customHeight="1" x14ac:dyDescent="0.2">
      <c r="A1339" s="753" t="s">
        <v>465</v>
      </c>
      <c r="B1339" s="306" t="s">
        <v>466</v>
      </c>
      <c r="C1339" s="749" t="s">
        <v>467</v>
      </c>
      <c r="D1339" s="749" t="s">
        <v>468</v>
      </c>
      <c r="E1339" s="749" t="s">
        <v>469</v>
      </c>
      <c r="F1339" s="749"/>
      <c r="G1339" s="520" t="s">
        <v>470</v>
      </c>
      <c r="H1339" s="749" t="s">
        <v>471</v>
      </c>
      <c r="I1339" s="749" t="s">
        <v>472</v>
      </c>
      <c r="J1339" s="749" t="s">
        <v>473</v>
      </c>
      <c r="K1339" s="749" t="s">
        <v>474</v>
      </c>
      <c r="L1339" s="520" t="s">
        <v>475</v>
      </c>
      <c r="M1339" s="9" t="s">
        <v>476</v>
      </c>
      <c r="N1339" s="9" t="s">
        <v>477</v>
      </c>
      <c r="O1339" s="306" t="s">
        <v>478</v>
      </c>
      <c r="P1339" s="997"/>
      <c r="Q1339" s="997"/>
      <c r="R1339" s="997"/>
      <c r="S1339" s="997"/>
      <c r="T1339" s="997"/>
      <c r="U1339" s="997"/>
      <c r="V1339" s="1017"/>
      <c r="W1339" s="1017"/>
      <c r="X1339" s="1017"/>
      <c r="Y1339" s="1020"/>
      <c r="Z1339" s="997"/>
      <c r="AA1339" s="997"/>
      <c r="AB1339" s="997"/>
      <c r="AC1339" s="997"/>
      <c r="AD1339" s="997"/>
      <c r="AE1339" s="997"/>
      <c r="AF1339" s="997"/>
      <c r="AG1339" s="997"/>
      <c r="AH1339" s="1023"/>
      <c r="AI1339" s="997"/>
      <c r="AJ1339" s="1000"/>
      <c r="AK1339" s="1003"/>
      <c r="AL1339" s="997"/>
      <c r="AM1339" s="997"/>
      <c r="AN1339" s="997"/>
      <c r="AO1339" s="1029"/>
      <c r="AP1339" s="1029"/>
    </row>
    <row r="1340" spans="1:60" s="418" customFormat="1" ht="24" x14ac:dyDescent="0.2">
      <c r="A1340" s="324"/>
      <c r="B1340" s="324" t="s">
        <v>479</v>
      </c>
      <c r="C1340" s="324" t="s">
        <v>798</v>
      </c>
      <c r="D1340" s="324" t="s">
        <v>781</v>
      </c>
      <c r="E1340" s="325">
        <v>241</v>
      </c>
      <c r="F1340" s="326" t="s">
        <v>510</v>
      </c>
      <c r="G1340" s="325">
        <v>15</v>
      </c>
      <c r="H1340" s="569" t="s">
        <v>471</v>
      </c>
      <c r="I1340" s="305" t="s">
        <v>483</v>
      </c>
      <c r="J1340" s="305" t="s">
        <v>484</v>
      </c>
      <c r="K1340" s="305" t="s">
        <v>485</v>
      </c>
      <c r="L1340" s="304">
        <v>30150</v>
      </c>
      <c r="M1340" s="325"/>
      <c r="N1340" s="325" t="s">
        <v>799</v>
      </c>
      <c r="O1340" s="329"/>
      <c r="P1340" s="420">
        <v>166</v>
      </c>
      <c r="Q1340" s="420" t="s">
        <v>32</v>
      </c>
      <c r="R1340" s="420">
        <v>18324</v>
      </c>
      <c r="S1340" s="420">
        <v>288</v>
      </c>
      <c r="T1340" s="420">
        <v>295</v>
      </c>
      <c r="U1340" s="420" t="s">
        <v>136</v>
      </c>
      <c r="V1340" s="420">
        <v>0</v>
      </c>
      <c r="W1340" s="420">
        <v>3</v>
      </c>
      <c r="X1340" s="420">
        <v>69</v>
      </c>
      <c r="Y1340" s="558"/>
      <c r="Z1340" s="558"/>
      <c r="AA1340" s="558"/>
      <c r="AB1340" s="420"/>
      <c r="AC1340" s="558">
        <v>369</v>
      </c>
      <c r="AD1340" s="420"/>
      <c r="AE1340" s="420"/>
      <c r="AF1340" s="420"/>
      <c r="AG1340" s="420"/>
      <c r="AH1340" s="549"/>
      <c r="AI1340" s="558"/>
      <c r="AJ1340" s="549"/>
      <c r="AK1340" s="559"/>
      <c r="AL1340" s="420"/>
      <c r="AM1340" s="420"/>
      <c r="AN1340" s="420"/>
      <c r="AO1340" s="420"/>
      <c r="AP1340" s="420"/>
      <c r="AQ1340" s="580"/>
      <c r="AR1340" s="337"/>
      <c r="AS1340" s="337"/>
      <c r="AT1340" s="337"/>
      <c r="AU1340" s="337"/>
      <c r="AV1340" s="337"/>
      <c r="AW1340" s="337"/>
      <c r="AX1340" s="337"/>
      <c r="AY1340" s="337"/>
      <c r="AZ1340" s="337"/>
      <c r="BA1340" s="337"/>
      <c r="BB1340" s="337"/>
      <c r="BC1340" s="337"/>
      <c r="BD1340" s="337"/>
      <c r="BE1340" s="337"/>
      <c r="BF1340" s="337"/>
      <c r="BG1340" s="337"/>
      <c r="BH1340" s="581"/>
    </row>
    <row r="1341" spans="1:60" s="418" customFormat="1" ht="24" x14ac:dyDescent="0.2">
      <c r="A1341" s="324"/>
      <c r="B1341" s="324"/>
      <c r="C1341" s="324"/>
      <c r="D1341" s="324"/>
      <c r="E1341" s="325"/>
      <c r="F1341" s="569"/>
      <c r="G1341" s="325"/>
      <c r="H1341" s="569"/>
      <c r="I1341" s="569"/>
      <c r="J1341" s="569"/>
      <c r="K1341" s="569"/>
      <c r="L1341" s="325"/>
      <c r="M1341" s="325"/>
      <c r="N1341" s="325"/>
      <c r="O1341" s="329"/>
      <c r="P1341" s="420">
        <v>167</v>
      </c>
      <c r="Q1341" s="420" t="s">
        <v>32</v>
      </c>
      <c r="R1341" s="420">
        <v>32183</v>
      </c>
      <c r="S1341" s="420">
        <v>79</v>
      </c>
      <c r="T1341" s="420">
        <v>594</v>
      </c>
      <c r="U1341" s="420" t="s">
        <v>136</v>
      </c>
      <c r="V1341" s="420">
        <v>6</v>
      </c>
      <c r="W1341" s="420">
        <v>1</v>
      </c>
      <c r="X1341" s="420">
        <v>62</v>
      </c>
      <c r="Y1341" s="558">
        <v>2562</v>
      </c>
      <c r="Z1341" s="558"/>
      <c r="AA1341" s="558"/>
      <c r="AB1341" s="420"/>
      <c r="AC1341" s="558"/>
      <c r="AD1341" s="420"/>
      <c r="AE1341" s="420"/>
      <c r="AF1341" s="420"/>
      <c r="AG1341" s="420"/>
      <c r="AH1341" s="549"/>
      <c r="AI1341" s="558"/>
      <c r="AJ1341" s="549"/>
      <c r="AK1341" s="559"/>
      <c r="AL1341" s="420"/>
      <c r="AM1341" s="420"/>
      <c r="AN1341" s="420"/>
      <c r="AO1341" s="420"/>
      <c r="AP1341" s="420"/>
      <c r="AQ1341" s="580"/>
      <c r="AR1341" s="337"/>
      <c r="AS1341" s="337"/>
      <c r="AT1341" s="337"/>
      <c r="AU1341" s="337"/>
      <c r="AV1341" s="337"/>
      <c r="AW1341" s="337"/>
      <c r="AX1341" s="337"/>
      <c r="AY1341" s="337"/>
      <c r="AZ1341" s="337"/>
      <c r="BA1341" s="337"/>
      <c r="BB1341" s="337"/>
      <c r="BC1341" s="337"/>
      <c r="BD1341" s="337"/>
      <c r="BE1341" s="337"/>
      <c r="BF1341" s="337"/>
      <c r="BG1341" s="337"/>
      <c r="BH1341" s="581"/>
    </row>
    <row r="1342" spans="1:60" s="418" customFormat="1" ht="24" x14ac:dyDescent="0.2">
      <c r="A1342" s="324"/>
      <c r="B1342" s="324"/>
      <c r="C1342" s="324"/>
      <c r="D1342" s="324"/>
      <c r="E1342" s="325"/>
      <c r="F1342" s="569"/>
      <c r="G1342" s="325"/>
      <c r="H1342" s="569"/>
      <c r="I1342" s="569"/>
      <c r="J1342" s="569"/>
      <c r="K1342" s="569"/>
      <c r="L1342" s="325"/>
      <c r="M1342" s="325"/>
      <c r="N1342" s="325"/>
      <c r="O1342" s="329"/>
      <c r="P1342" s="420">
        <v>168</v>
      </c>
      <c r="Q1342" s="420" t="s">
        <v>32</v>
      </c>
      <c r="R1342" s="420">
        <v>32176</v>
      </c>
      <c r="S1342" s="420">
        <v>87</v>
      </c>
      <c r="T1342" s="420">
        <v>2136</v>
      </c>
      <c r="U1342" s="420" t="s">
        <v>136</v>
      </c>
      <c r="V1342" s="420">
        <v>0</v>
      </c>
      <c r="W1342" s="420">
        <v>2</v>
      </c>
      <c r="X1342" s="420">
        <v>54</v>
      </c>
      <c r="Y1342" s="558">
        <v>254</v>
      </c>
      <c r="Z1342" s="558"/>
      <c r="AA1342" s="558"/>
      <c r="AB1342" s="420"/>
      <c r="AC1342" s="558"/>
      <c r="AD1342" s="420"/>
      <c r="AE1342" s="420"/>
      <c r="AF1342" s="420"/>
      <c r="AG1342" s="420"/>
      <c r="AH1342" s="549"/>
      <c r="AI1342" s="558"/>
      <c r="AJ1342" s="549"/>
      <c r="AK1342" s="559"/>
      <c r="AL1342" s="420"/>
      <c r="AM1342" s="420"/>
      <c r="AN1342" s="420"/>
      <c r="AO1342" s="420"/>
      <c r="AP1342" s="420"/>
      <c r="AQ1342" s="580"/>
      <c r="AR1342" s="337"/>
      <c r="AS1342" s="337"/>
      <c r="AT1342" s="337"/>
      <c r="AU1342" s="337"/>
      <c r="AV1342" s="337"/>
      <c r="AW1342" s="337"/>
      <c r="AX1342" s="337"/>
      <c r="AY1342" s="337"/>
      <c r="AZ1342" s="337"/>
      <c r="BA1342" s="337"/>
      <c r="BB1342" s="337"/>
      <c r="BC1342" s="337"/>
      <c r="BD1342" s="337"/>
      <c r="BE1342" s="337"/>
      <c r="BF1342" s="337"/>
      <c r="BG1342" s="337"/>
      <c r="BH1342" s="581"/>
    </row>
    <row r="1343" spans="1:60" s="418" customFormat="1" ht="24" x14ac:dyDescent="0.2">
      <c r="A1343" s="324"/>
      <c r="B1343" s="324"/>
      <c r="C1343" s="324"/>
      <c r="D1343" s="324"/>
      <c r="E1343" s="325"/>
      <c r="F1343" s="569"/>
      <c r="G1343" s="325"/>
      <c r="H1343" s="569"/>
      <c r="I1343" s="569"/>
      <c r="J1343" s="569"/>
      <c r="K1343" s="569"/>
      <c r="L1343" s="325"/>
      <c r="M1343" s="325"/>
      <c r="N1343" s="325"/>
      <c r="O1343" s="329"/>
      <c r="P1343" s="420">
        <v>169</v>
      </c>
      <c r="Q1343" s="420" t="s">
        <v>155</v>
      </c>
      <c r="R1343" s="420">
        <v>829</v>
      </c>
      <c r="S1343" s="420">
        <v>133</v>
      </c>
      <c r="T1343" s="420"/>
      <c r="U1343" s="420" t="s">
        <v>136</v>
      </c>
      <c r="V1343" s="420">
        <v>3</v>
      </c>
      <c r="W1343" s="420">
        <v>1</v>
      </c>
      <c r="X1343" s="420">
        <v>33</v>
      </c>
      <c r="Y1343" s="558">
        <v>1333</v>
      </c>
      <c r="Z1343" s="558"/>
      <c r="AA1343" s="558"/>
      <c r="AB1343" s="420"/>
      <c r="AC1343" s="558"/>
      <c r="AD1343" s="420"/>
      <c r="AE1343" s="420"/>
      <c r="AF1343" s="420"/>
      <c r="AG1343" s="420"/>
      <c r="AH1343" s="549"/>
      <c r="AI1343" s="558"/>
      <c r="AJ1343" s="549"/>
      <c r="AK1343" s="559"/>
      <c r="AL1343" s="420"/>
      <c r="AM1343" s="420"/>
      <c r="AN1343" s="420"/>
      <c r="AO1343" s="420"/>
      <c r="AP1343" s="420"/>
      <c r="AQ1343" s="580"/>
      <c r="AR1343" s="337"/>
      <c r="AS1343" s="337"/>
      <c r="AT1343" s="337"/>
      <c r="AU1343" s="337"/>
      <c r="AV1343" s="337"/>
      <c r="AW1343" s="337"/>
      <c r="AX1343" s="337"/>
      <c r="AY1343" s="337"/>
      <c r="AZ1343" s="337"/>
      <c r="BA1343" s="337"/>
      <c r="BB1343" s="337"/>
      <c r="BC1343" s="337"/>
      <c r="BD1343" s="337"/>
      <c r="BE1343" s="337"/>
      <c r="BF1343" s="337"/>
      <c r="BG1343" s="337"/>
      <c r="BH1343" s="581"/>
    </row>
    <row r="1344" spans="1:60" s="418" customFormat="1" ht="24" x14ac:dyDescent="0.2">
      <c r="A1344" s="324"/>
      <c r="B1344" s="324"/>
      <c r="C1344" s="324"/>
      <c r="D1344" s="324"/>
      <c r="E1344" s="325"/>
      <c r="F1344" s="569"/>
      <c r="G1344" s="325"/>
      <c r="H1344" s="569"/>
      <c r="I1344" s="569"/>
      <c r="J1344" s="569"/>
      <c r="K1344" s="569"/>
      <c r="L1344" s="325"/>
      <c r="M1344" s="325"/>
      <c r="N1344" s="325"/>
      <c r="O1344" s="329"/>
      <c r="P1344" s="420">
        <v>170</v>
      </c>
      <c r="Q1344" s="420" t="s">
        <v>32</v>
      </c>
      <c r="R1344" s="420">
        <v>62921</v>
      </c>
      <c r="S1344" s="420">
        <v>72</v>
      </c>
      <c r="T1344" s="420">
        <v>4237</v>
      </c>
      <c r="U1344" s="420" t="s">
        <v>136</v>
      </c>
      <c r="V1344" s="420">
        <v>3</v>
      </c>
      <c r="W1344" s="420">
        <v>1</v>
      </c>
      <c r="X1344" s="420">
        <v>12</v>
      </c>
      <c r="Y1344" s="558">
        <v>1312</v>
      </c>
      <c r="Z1344" s="558"/>
      <c r="AA1344" s="558"/>
      <c r="AB1344" s="420"/>
      <c r="AC1344" s="558"/>
      <c r="AD1344" s="420"/>
      <c r="AE1344" s="420"/>
      <c r="AF1344" s="420"/>
      <c r="AG1344" s="420"/>
      <c r="AH1344" s="549"/>
      <c r="AI1344" s="558"/>
      <c r="AJ1344" s="549"/>
      <c r="AK1344" s="558"/>
      <c r="AL1344" s="420"/>
      <c r="AM1344" s="420"/>
      <c r="AN1344" s="420"/>
      <c r="AO1344" s="420"/>
      <c r="AP1344" s="420"/>
      <c r="AQ1344" s="580"/>
      <c r="AR1344" s="337"/>
      <c r="AS1344" s="337"/>
      <c r="AT1344" s="337"/>
      <c r="AU1344" s="337"/>
      <c r="AV1344" s="337"/>
      <c r="AW1344" s="337"/>
      <c r="AX1344" s="337"/>
      <c r="AY1344" s="337"/>
      <c r="AZ1344" s="337"/>
      <c r="BA1344" s="337"/>
      <c r="BB1344" s="337"/>
      <c r="BC1344" s="337"/>
      <c r="BD1344" s="337"/>
      <c r="BE1344" s="337"/>
      <c r="BF1344" s="337"/>
      <c r="BG1344" s="337"/>
      <c r="BH1344" s="581"/>
    </row>
    <row r="1345" spans="1:60" s="418" customFormat="1" ht="37.5" x14ac:dyDescent="0.2">
      <c r="A1345" s="324"/>
      <c r="B1345" s="324"/>
      <c r="C1345" s="324"/>
      <c r="D1345" s="324"/>
      <c r="E1345" s="325"/>
      <c r="F1345" s="569"/>
      <c r="G1345" s="325"/>
      <c r="H1345" s="569"/>
      <c r="I1345" s="569"/>
      <c r="J1345" s="569"/>
      <c r="K1345" s="569"/>
      <c r="L1345" s="325"/>
      <c r="M1345" s="325"/>
      <c r="N1345" s="325"/>
      <c r="O1345" s="329"/>
      <c r="P1345" s="420"/>
      <c r="Q1345" s="420"/>
      <c r="R1345" s="420"/>
      <c r="S1345" s="420"/>
      <c r="T1345" s="420"/>
      <c r="U1345" s="420"/>
      <c r="V1345" s="420"/>
      <c r="W1345" s="420"/>
      <c r="X1345" s="420"/>
      <c r="Y1345" s="558"/>
      <c r="Z1345" s="558"/>
      <c r="AA1345" s="558"/>
      <c r="AB1345" s="420"/>
      <c r="AC1345" s="558"/>
      <c r="AD1345" s="420">
        <v>1</v>
      </c>
      <c r="AE1345" s="420"/>
      <c r="AF1345" s="413" t="s">
        <v>156</v>
      </c>
      <c r="AG1345" s="420"/>
      <c r="AH1345" s="549">
        <v>5248</v>
      </c>
      <c r="AI1345" s="558"/>
      <c r="AJ1345" s="549"/>
      <c r="AK1345" s="559">
        <v>5248</v>
      </c>
      <c r="AL1345" s="420"/>
      <c r="AM1345" s="420">
        <f>AO1345+1</f>
        <v>12</v>
      </c>
      <c r="AN1345" s="413" t="s">
        <v>157</v>
      </c>
      <c r="AO1345" s="420">
        <v>11</v>
      </c>
      <c r="AP1345" s="420">
        <v>10</v>
      </c>
      <c r="AQ1345" s="580"/>
      <c r="AR1345" s="337"/>
      <c r="AS1345" s="337"/>
      <c r="AT1345" s="337"/>
      <c r="AU1345" s="337"/>
      <c r="AV1345" s="337"/>
      <c r="AW1345" s="337"/>
      <c r="AX1345" s="337"/>
      <c r="AY1345" s="337"/>
      <c r="AZ1345" s="337"/>
      <c r="BA1345" s="337"/>
      <c r="BB1345" s="337"/>
      <c r="BC1345" s="337"/>
      <c r="BD1345" s="337"/>
      <c r="BE1345" s="337"/>
      <c r="BF1345" s="337"/>
      <c r="BG1345" s="337"/>
      <c r="BH1345" s="581"/>
    </row>
    <row r="1346" spans="1:60" s="418" customFormat="1" ht="24" x14ac:dyDescent="0.2">
      <c r="A1346" s="324"/>
      <c r="B1346" s="324"/>
      <c r="C1346" s="324"/>
      <c r="D1346" s="324"/>
      <c r="E1346" s="325"/>
      <c r="F1346" s="569"/>
      <c r="G1346" s="325"/>
      <c r="H1346" s="569"/>
      <c r="I1346" s="569"/>
      <c r="J1346" s="569"/>
      <c r="K1346" s="569"/>
      <c r="L1346" s="325"/>
      <c r="M1346" s="325"/>
      <c r="N1346" s="325"/>
      <c r="O1346" s="329"/>
      <c r="P1346" s="420">
        <v>171</v>
      </c>
      <c r="Q1346" s="420" t="s">
        <v>32</v>
      </c>
      <c r="R1346" s="420">
        <v>18927</v>
      </c>
      <c r="S1346" s="420">
        <v>266</v>
      </c>
      <c r="T1346" s="420">
        <v>200</v>
      </c>
      <c r="U1346" s="420" t="s">
        <v>136</v>
      </c>
      <c r="V1346" s="420">
        <v>1</v>
      </c>
      <c r="W1346" s="420">
        <v>1</v>
      </c>
      <c r="X1346" s="420">
        <v>77</v>
      </c>
      <c r="Y1346" s="558"/>
      <c r="Z1346" s="558"/>
      <c r="AA1346" s="558">
        <v>577</v>
      </c>
      <c r="AB1346" s="420"/>
      <c r="AC1346" s="558"/>
      <c r="AD1346" s="420"/>
      <c r="AE1346" s="420"/>
      <c r="AF1346" s="420"/>
      <c r="AG1346" s="420"/>
      <c r="AH1346" s="549"/>
      <c r="AI1346" s="558"/>
      <c r="AJ1346" s="549"/>
      <c r="AK1346" s="558"/>
      <c r="AL1346" s="420"/>
      <c r="AM1346" s="420"/>
      <c r="AN1346" s="420"/>
      <c r="AO1346" s="420"/>
      <c r="AP1346" s="420"/>
      <c r="AQ1346" s="580"/>
      <c r="AR1346" s="337"/>
      <c r="AS1346" s="337"/>
      <c r="AT1346" s="337"/>
      <c r="AU1346" s="337"/>
      <c r="AV1346" s="337"/>
      <c r="AW1346" s="337"/>
      <c r="AX1346" s="337"/>
      <c r="AY1346" s="337"/>
      <c r="AZ1346" s="337"/>
      <c r="BA1346" s="337"/>
      <c r="BB1346" s="337"/>
      <c r="BC1346" s="337"/>
      <c r="BD1346" s="337"/>
      <c r="BE1346" s="337"/>
      <c r="BF1346" s="337"/>
      <c r="BG1346" s="337"/>
      <c r="BH1346" s="581"/>
    </row>
    <row r="1347" spans="1:60" s="418" customFormat="1" ht="24" x14ac:dyDescent="0.2">
      <c r="A1347" s="324"/>
      <c r="B1347" s="324"/>
      <c r="C1347" s="324"/>
      <c r="D1347" s="324"/>
      <c r="E1347" s="325"/>
      <c r="F1347" s="569"/>
      <c r="G1347" s="325"/>
      <c r="H1347" s="569"/>
      <c r="I1347" s="569"/>
      <c r="J1347" s="569"/>
      <c r="K1347" s="569"/>
      <c r="L1347" s="325"/>
      <c r="M1347" s="325"/>
      <c r="N1347" s="325"/>
      <c r="O1347" s="329"/>
      <c r="P1347" s="420"/>
      <c r="Q1347" s="420"/>
      <c r="R1347" s="420"/>
      <c r="S1347" s="420"/>
      <c r="T1347" s="420"/>
      <c r="U1347" s="420"/>
      <c r="V1347" s="420"/>
      <c r="W1347" s="420"/>
      <c r="X1347" s="420"/>
      <c r="Y1347" s="558"/>
      <c r="Z1347" s="558"/>
      <c r="AA1347" s="558"/>
      <c r="AB1347" s="420"/>
      <c r="AC1347" s="558"/>
      <c r="AD1347" s="420">
        <v>2</v>
      </c>
      <c r="AE1347" s="420">
        <v>241</v>
      </c>
      <c r="AF1347" s="420" t="s">
        <v>66</v>
      </c>
      <c r="AG1347" s="420" t="s">
        <v>35</v>
      </c>
      <c r="AH1347" s="549">
        <v>1500</v>
      </c>
      <c r="AI1347" s="558"/>
      <c r="AJ1347" s="549"/>
      <c r="AK1347" s="558">
        <v>1500</v>
      </c>
      <c r="AL1347" s="420"/>
      <c r="AM1347" s="420">
        <f>AO1347+1</f>
        <v>32</v>
      </c>
      <c r="AN1347" s="420" t="s">
        <v>48</v>
      </c>
      <c r="AO1347" s="420">
        <v>31</v>
      </c>
      <c r="AP1347" s="420">
        <v>30</v>
      </c>
      <c r="AQ1347" s="580"/>
      <c r="AR1347" s="337"/>
      <c r="AS1347" s="337"/>
      <c r="AT1347" s="337"/>
      <c r="AU1347" s="337"/>
      <c r="AV1347" s="337"/>
      <c r="AW1347" s="337"/>
      <c r="AX1347" s="337"/>
      <c r="AY1347" s="337"/>
      <c r="AZ1347" s="337"/>
      <c r="BA1347" s="337"/>
      <c r="BB1347" s="337"/>
      <c r="BC1347" s="337"/>
      <c r="BD1347" s="337"/>
      <c r="BE1347" s="337"/>
      <c r="BF1347" s="337"/>
      <c r="BG1347" s="337"/>
      <c r="BH1347" s="581"/>
    </row>
    <row r="1348" spans="1:60" s="418" customFormat="1" ht="62.25" customHeight="1" x14ac:dyDescent="0.2">
      <c r="A1348" s="324"/>
      <c r="B1348" s="324"/>
      <c r="C1348" s="324"/>
      <c r="D1348" s="324"/>
      <c r="E1348" s="325"/>
      <c r="F1348" s="569"/>
      <c r="G1348" s="325"/>
      <c r="H1348" s="569"/>
      <c r="I1348" s="569"/>
      <c r="J1348" s="569"/>
      <c r="K1348" s="569"/>
      <c r="L1348" s="325"/>
      <c r="M1348" s="325"/>
      <c r="N1348" s="325"/>
      <c r="O1348" s="329"/>
      <c r="P1348" s="420"/>
      <c r="Q1348" s="420"/>
      <c r="R1348" s="420"/>
      <c r="S1348" s="420"/>
      <c r="T1348" s="420"/>
      <c r="U1348" s="420"/>
      <c r="V1348" s="420"/>
      <c r="W1348" s="420"/>
      <c r="X1348" s="420"/>
      <c r="Y1348" s="558"/>
      <c r="Z1348" s="558"/>
      <c r="AA1348" s="558"/>
      <c r="AB1348" s="420"/>
      <c r="AC1348" s="558"/>
      <c r="AD1348" s="420">
        <v>3</v>
      </c>
      <c r="AE1348" s="420">
        <v>241</v>
      </c>
      <c r="AF1348" s="413" t="s">
        <v>55</v>
      </c>
      <c r="AG1348" s="420" t="s">
        <v>35</v>
      </c>
      <c r="AH1348" s="549">
        <v>408</v>
      </c>
      <c r="AI1348" s="558"/>
      <c r="AJ1348" s="549"/>
      <c r="AK1348" s="558">
        <v>408</v>
      </c>
      <c r="AL1348" s="420"/>
      <c r="AM1348" s="420">
        <f>AO1348+1</f>
        <v>32</v>
      </c>
      <c r="AN1348" s="413" t="s">
        <v>148</v>
      </c>
      <c r="AO1348" s="420">
        <v>31</v>
      </c>
      <c r="AP1348" s="420">
        <v>30</v>
      </c>
      <c r="AQ1348" s="580"/>
      <c r="AR1348" s="337"/>
      <c r="AS1348" s="337"/>
      <c r="AT1348" s="337"/>
      <c r="AU1348" s="337"/>
      <c r="AV1348" s="337"/>
      <c r="AW1348" s="337"/>
      <c r="AX1348" s="337"/>
      <c r="AY1348" s="337"/>
      <c r="AZ1348" s="337"/>
      <c r="BA1348" s="337"/>
      <c r="BB1348" s="337"/>
      <c r="BC1348" s="337"/>
      <c r="BD1348" s="337"/>
      <c r="BE1348" s="337"/>
      <c r="BF1348" s="337"/>
      <c r="BG1348" s="337"/>
      <c r="BH1348" s="581"/>
    </row>
    <row r="1349" spans="1:60" s="418" customFormat="1" ht="24" x14ac:dyDescent="0.2">
      <c r="A1349" s="324"/>
      <c r="B1349" s="324"/>
      <c r="C1349" s="324"/>
      <c r="D1349" s="324"/>
      <c r="E1349" s="325"/>
      <c r="F1349" s="569"/>
      <c r="G1349" s="325"/>
      <c r="H1349" s="569"/>
      <c r="I1349" s="569"/>
      <c r="J1349" s="569"/>
      <c r="K1349" s="569"/>
      <c r="L1349" s="325"/>
      <c r="M1349" s="325"/>
      <c r="N1349" s="325"/>
      <c r="O1349" s="329"/>
      <c r="P1349" s="420"/>
      <c r="Q1349" s="420"/>
      <c r="R1349" s="420"/>
      <c r="S1349" s="420"/>
      <c r="T1349" s="420"/>
      <c r="U1349" s="420"/>
      <c r="V1349" s="420"/>
      <c r="W1349" s="420"/>
      <c r="X1349" s="420"/>
      <c r="Y1349" s="558"/>
      <c r="Z1349" s="558"/>
      <c r="AA1349" s="558"/>
      <c r="AB1349" s="420"/>
      <c r="AC1349" s="558"/>
      <c r="AD1349" s="420">
        <v>4</v>
      </c>
      <c r="AE1349" s="420">
        <v>241</v>
      </c>
      <c r="AF1349" s="413" t="s">
        <v>37</v>
      </c>
      <c r="AG1349" s="420" t="s">
        <v>35</v>
      </c>
      <c r="AH1349" s="549">
        <v>400</v>
      </c>
      <c r="AI1349" s="558"/>
      <c r="AJ1349" s="549"/>
      <c r="AK1349" s="558">
        <v>400</v>
      </c>
      <c r="AL1349" s="420"/>
      <c r="AM1349" s="420">
        <f>AO1349+1</f>
        <v>21</v>
      </c>
      <c r="AN1349" s="413" t="s">
        <v>148</v>
      </c>
      <c r="AO1349" s="420">
        <v>20</v>
      </c>
      <c r="AP1349" s="420">
        <v>19</v>
      </c>
      <c r="AQ1349" s="580"/>
      <c r="AR1349" s="337"/>
      <c r="AS1349" s="337"/>
      <c r="AT1349" s="337"/>
      <c r="AU1349" s="337"/>
      <c r="AV1349" s="337"/>
      <c r="AW1349" s="337"/>
      <c r="AX1349" s="337"/>
      <c r="AY1349" s="337"/>
      <c r="AZ1349" s="337"/>
      <c r="BA1349" s="337"/>
      <c r="BB1349" s="337"/>
      <c r="BC1349" s="337"/>
      <c r="BD1349" s="337"/>
      <c r="BE1349" s="337"/>
      <c r="BF1349" s="337"/>
      <c r="BG1349" s="337"/>
      <c r="BH1349" s="581"/>
    </row>
    <row r="1350" spans="1:60" s="337" customFormat="1" ht="24" x14ac:dyDescent="0.2">
      <c r="A1350" s="324"/>
      <c r="B1350" s="324"/>
      <c r="C1350" s="324"/>
      <c r="D1350" s="324"/>
      <c r="E1350" s="325"/>
      <c r="F1350" s="569"/>
      <c r="G1350" s="325"/>
      <c r="H1350" s="569"/>
      <c r="I1350" s="569"/>
      <c r="J1350" s="569"/>
      <c r="K1350" s="569"/>
      <c r="L1350" s="325"/>
      <c r="M1350" s="325"/>
      <c r="N1350" s="325"/>
      <c r="O1350" s="329"/>
      <c r="P1350" s="602"/>
      <c r="Q1350" s="602"/>
      <c r="R1350" s="602"/>
      <c r="S1350" s="602"/>
      <c r="T1350" s="602"/>
      <c r="U1350" s="602"/>
      <c r="V1350" s="602"/>
      <c r="W1350" s="602"/>
      <c r="X1350" s="602"/>
      <c r="Y1350" s="601"/>
      <c r="Z1350" s="601"/>
      <c r="AA1350" s="601"/>
      <c r="AB1350" s="602"/>
      <c r="AC1350" s="601"/>
      <c r="AD1350" s="550"/>
      <c r="AE1350" s="550"/>
      <c r="AF1350" s="550"/>
      <c r="AG1350" s="550"/>
      <c r="AH1350" s="563"/>
      <c r="AI1350" s="564"/>
      <c r="AJ1350" s="563"/>
      <c r="AK1350" s="564"/>
      <c r="AL1350" s="550"/>
      <c r="AM1350" s="550"/>
      <c r="AN1350" s="550"/>
      <c r="AO1350" s="550"/>
      <c r="AP1350" s="550"/>
    </row>
    <row r="1351" spans="1:60" s="1" customFormat="1" ht="24" x14ac:dyDescent="0.2">
      <c r="E1351" s="304"/>
      <c r="F1351" s="567"/>
      <c r="G1351" s="304"/>
      <c r="H1351" s="567"/>
      <c r="I1351" s="567"/>
      <c r="J1351" s="567"/>
      <c r="K1351" s="567"/>
      <c r="L1351" s="304"/>
      <c r="M1351" s="304"/>
      <c r="N1351" s="304"/>
      <c r="O1351" s="306"/>
      <c r="P1351" s="345" t="s">
        <v>460</v>
      </c>
      <c r="Q1351" s="346"/>
      <c r="R1351" s="346"/>
      <c r="S1351" s="346"/>
      <c r="T1351" s="346"/>
      <c r="U1351" s="346"/>
      <c r="V1351" s="1012" t="str">
        <f>B1360</f>
        <v>นาง</v>
      </c>
      <c r="W1351" s="1012"/>
      <c r="X1351" s="1013" t="str">
        <f>C1360</f>
        <v>กุหลาบ</v>
      </c>
      <c r="Y1351" s="1013"/>
      <c r="Z1351" s="1013" t="str">
        <f>D1360</f>
        <v>ชุ่มชื่นสระน้อย</v>
      </c>
      <c r="AA1351" s="1013"/>
      <c r="AB1351" s="1013"/>
      <c r="AC1351" s="1014"/>
      <c r="AD1351" s="345" t="s">
        <v>461</v>
      </c>
      <c r="AE1351" s="730"/>
      <c r="AF1351" s="346"/>
      <c r="AG1351" s="745" t="str">
        <f>B1360</f>
        <v>นาง</v>
      </c>
      <c r="AH1351" s="731" t="str">
        <f>C1360</f>
        <v>กุหลาบ</v>
      </c>
      <c r="AI1351" s="346"/>
      <c r="AJ1351" s="346" t="str">
        <f>D1360</f>
        <v>ชุ่มชื่นสระน้อย</v>
      </c>
      <c r="AK1351" s="346"/>
      <c r="AL1351" s="346"/>
      <c r="AM1351" s="346"/>
      <c r="AN1351" s="347"/>
    </row>
    <row r="1352" spans="1:60" s="1" customFormat="1" ht="24" x14ac:dyDescent="0.2">
      <c r="E1352" s="304"/>
      <c r="F1352" s="567"/>
      <c r="G1352" s="304"/>
      <c r="H1352" s="567"/>
      <c r="I1352" s="567"/>
      <c r="J1352" s="567"/>
      <c r="K1352" s="567"/>
      <c r="L1352" s="304"/>
      <c r="M1352" s="304"/>
      <c r="N1352" s="304"/>
      <c r="O1352" s="306"/>
      <c r="P1352" s="307" t="s">
        <v>462</v>
      </c>
      <c r="Q1352" s="308"/>
      <c r="R1352" s="308"/>
      <c r="S1352" s="1007" t="str">
        <f>E1360</f>
        <v>241</v>
      </c>
      <c r="T1352" s="1008"/>
      <c r="U1352" s="310" t="str">
        <f>F1360</f>
        <v>หมูที่</v>
      </c>
      <c r="V1352" s="1009" t="str">
        <f>G1360</f>
        <v>15</v>
      </c>
      <c r="W1352" s="1009"/>
      <c r="X1352" s="308"/>
      <c r="Y1352" s="311"/>
      <c r="Z1352" s="312" t="str">
        <f>H1360</f>
        <v>ถนน</v>
      </c>
      <c r="AA1352" s="313"/>
      <c r="AB1352" s="308"/>
      <c r="AC1352" s="309"/>
      <c r="AD1352" s="307" t="s">
        <v>462</v>
      </c>
      <c r="AE1352" s="728"/>
      <c r="AF1352" s="728"/>
      <c r="AG1352" s="314" t="str">
        <f>E1360</f>
        <v>241</v>
      </c>
      <c r="AH1352" s="308"/>
      <c r="AI1352" s="315" t="str">
        <f>F1360</f>
        <v>หมูที่</v>
      </c>
      <c r="AJ1352" s="727" t="str">
        <f>G1360</f>
        <v>15</v>
      </c>
      <c r="AK1352" s="308"/>
      <c r="AL1352" s="315" t="str">
        <f>H1360</f>
        <v>ถนน</v>
      </c>
      <c r="AM1352" s="308"/>
      <c r="AN1352" s="309"/>
    </row>
    <row r="1353" spans="1:60" s="1" customFormat="1" ht="24" x14ac:dyDescent="0.2">
      <c r="E1353" s="304"/>
      <c r="F1353" s="567"/>
      <c r="G1353" s="304"/>
      <c r="H1353" s="567"/>
      <c r="I1353" s="567"/>
      <c r="J1353" s="567"/>
      <c r="K1353" s="567"/>
      <c r="L1353" s="304"/>
      <c r="M1353" s="304"/>
      <c r="N1353" s="304"/>
      <c r="O1353" s="306"/>
      <c r="P1353" s="307" t="s">
        <v>463</v>
      </c>
      <c r="Q1353" s="308"/>
      <c r="R1353" s="308"/>
      <c r="S1353" s="308"/>
      <c r="T1353" s="308"/>
      <c r="U1353" s="1009" t="str">
        <f>I1360</f>
        <v>ตำบลตะขบ</v>
      </c>
      <c r="V1353" s="993"/>
      <c r="W1353" s="993"/>
      <c r="X1353" s="993"/>
      <c r="Y1353" s="312"/>
      <c r="Z1353" s="315" t="str">
        <f>J1360</f>
        <v>อำเภอปักธงชัย</v>
      </c>
      <c r="AA1353" s="313"/>
      <c r="AB1353" s="308"/>
      <c r="AC1353" s="308"/>
      <c r="AD1353" s="307" t="s">
        <v>463</v>
      </c>
      <c r="AE1353" s="728"/>
      <c r="AF1353" s="308"/>
      <c r="AG1353" s="308"/>
      <c r="AH1353" s="308"/>
      <c r="AI1353" s="315" t="str">
        <f>I1360</f>
        <v>ตำบลตะขบ</v>
      </c>
      <c r="AJ1353" s="308"/>
      <c r="AK1353" s="308"/>
      <c r="AL1353" s="315" t="str">
        <f>J1360</f>
        <v>อำเภอปักธงชัย</v>
      </c>
      <c r="AM1353" s="308"/>
      <c r="AN1353" s="309"/>
    </row>
    <row r="1354" spans="1:60" s="1" customFormat="1" ht="24" x14ac:dyDescent="0.2">
      <c r="E1354" s="304"/>
      <c r="F1354" s="567"/>
      <c r="G1354" s="304"/>
      <c r="H1354" s="567"/>
      <c r="I1354" s="567"/>
      <c r="J1354" s="567"/>
      <c r="K1354" s="567"/>
      <c r="L1354" s="304"/>
      <c r="M1354" s="304"/>
      <c r="N1354" s="304"/>
      <c r="O1354" s="306"/>
      <c r="P1354" s="316" t="str">
        <f>K1360</f>
        <v>จังหวัดนครราชสีมา</v>
      </c>
      <c r="Q1354" s="317"/>
      <c r="R1354" s="317"/>
      <c r="S1354" s="317"/>
      <c r="T1354" s="317"/>
      <c r="U1354" s="317" t="s">
        <v>464</v>
      </c>
      <c r="V1354" s="317"/>
      <c r="W1354" s="317"/>
      <c r="X1354" s="317"/>
      <c r="Y1354" s="318"/>
      <c r="Z1354" s="317"/>
      <c r="AA1354" s="319"/>
      <c r="AB1354" s="317"/>
      <c r="AC1354" s="317"/>
      <c r="AD1354" s="316" t="str">
        <f>K1360</f>
        <v>จังหวัดนครราชสีมา</v>
      </c>
      <c r="AE1354" s="744"/>
      <c r="AF1354" s="317"/>
      <c r="AG1354" s="317"/>
      <c r="AH1354" s="317"/>
      <c r="AI1354" s="317" t="s">
        <v>464</v>
      </c>
      <c r="AJ1354" s="317"/>
      <c r="AK1354" s="317"/>
      <c r="AL1354" s="317"/>
      <c r="AM1354" s="317"/>
      <c r="AN1354" s="320"/>
    </row>
    <row r="1355" spans="1:60" s="323" customFormat="1" ht="24" x14ac:dyDescent="0.2">
      <c r="A1355" s="753"/>
      <c r="B1355" s="753"/>
      <c r="C1355" s="753"/>
      <c r="D1355" s="753"/>
      <c r="E1355" s="9"/>
      <c r="F1355" s="568"/>
      <c r="G1355" s="9"/>
      <c r="H1355" s="568"/>
      <c r="I1355" s="568"/>
      <c r="J1355" s="568"/>
      <c r="K1355" s="568"/>
      <c r="L1355" s="9"/>
      <c r="M1355" s="9"/>
      <c r="N1355" s="9"/>
      <c r="O1355" s="306"/>
      <c r="P1355" s="1004" t="s">
        <v>5</v>
      </c>
      <c r="Q1355" s="1005"/>
      <c r="R1355" s="1005"/>
      <c r="S1355" s="1005"/>
      <c r="T1355" s="1005"/>
      <c r="U1355" s="1005"/>
      <c r="V1355" s="1005"/>
      <c r="W1355" s="1005"/>
      <c r="X1355" s="1005"/>
      <c r="Y1355" s="1005"/>
      <c r="Z1355" s="1005"/>
      <c r="AA1355" s="1005"/>
      <c r="AB1355" s="1005"/>
      <c r="AC1355" s="1006"/>
      <c r="AD1355" s="1004" t="s">
        <v>6</v>
      </c>
      <c r="AE1355" s="1005"/>
      <c r="AF1355" s="1005"/>
      <c r="AG1355" s="1005"/>
      <c r="AH1355" s="1005"/>
      <c r="AI1355" s="1005"/>
      <c r="AJ1355" s="1005"/>
      <c r="AK1355" s="1005"/>
      <c r="AL1355" s="1005"/>
      <c r="AM1355" s="1005"/>
      <c r="AN1355" s="1006"/>
    </row>
    <row r="1356" spans="1:60" s="323" customFormat="1" ht="24" customHeight="1" x14ac:dyDescent="0.2">
      <c r="A1356" s="753"/>
      <c r="B1356" s="753"/>
      <c r="C1356" s="753"/>
      <c r="D1356" s="753"/>
      <c r="E1356" s="9"/>
      <c r="F1356" s="568"/>
      <c r="G1356" s="9"/>
      <c r="H1356" s="568"/>
      <c r="I1356" s="568"/>
      <c r="J1356" s="568"/>
      <c r="K1356" s="568"/>
      <c r="L1356" s="9"/>
      <c r="M1356" s="9"/>
      <c r="N1356" s="9"/>
      <c r="O1356" s="306"/>
      <c r="P1356" s="995" t="s">
        <v>7</v>
      </c>
      <c r="Q1356" s="995" t="s">
        <v>8</v>
      </c>
      <c r="R1356" s="995" t="s">
        <v>9</v>
      </c>
      <c r="S1356" s="1010" t="s">
        <v>10</v>
      </c>
      <c r="T1356" s="1011"/>
      <c r="U1356" s="995" t="s">
        <v>11</v>
      </c>
      <c r="V1356" s="1004" t="s">
        <v>12</v>
      </c>
      <c r="W1356" s="1005"/>
      <c r="X1356" s="1006"/>
      <c r="Y1356" s="1004" t="s">
        <v>13</v>
      </c>
      <c r="Z1356" s="1005"/>
      <c r="AA1356" s="1005"/>
      <c r="AB1356" s="1005"/>
      <c r="AC1356" s="1006"/>
      <c r="AD1356" s="995" t="s">
        <v>7</v>
      </c>
      <c r="AE1356" s="995" t="s">
        <v>14</v>
      </c>
      <c r="AF1356" s="995" t="s">
        <v>15</v>
      </c>
      <c r="AG1356" s="995" t="s">
        <v>16</v>
      </c>
      <c r="AH1356" s="1021" t="s">
        <v>17</v>
      </c>
      <c r="AI1356" s="1004" t="s">
        <v>18</v>
      </c>
      <c r="AJ1356" s="1005"/>
      <c r="AK1356" s="1005"/>
      <c r="AL1356" s="1006"/>
      <c r="AM1356" s="995" t="s">
        <v>19</v>
      </c>
      <c r="AN1356" s="995" t="s">
        <v>20</v>
      </c>
      <c r="AO1356" s="1027" t="s">
        <v>19</v>
      </c>
      <c r="AP1356" s="1027" t="s">
        <v>19</v>
      </c>
    </row>
    <row r="1357" spans="1:60" s="323" customFormat="1" ht="24" customHeight="1" x14ac:dyDescent="0.2">
      <c r="A1357" s="753"/>
      <c r="B1357" s="753"/>
      <c r="C1357" s="753"/>
      <c r="D1357" s="753"/>
      <c r="E1357" s="9"/>
      <c r="F1357" s="568"/>
      <c r="G1357" s="9"/>
      <c r="H1357" s="568"/>
      <c r="I1357" s="568"/>
      <c r="J1357" s="568"/>
      <c r="K1357" s="568"/>
      <c r="L1357" s="9"/>
      <c r="M1357" s="9"/>
      <c r="N1357" s="9"/>
      <c r="O1357" s="306"/>
      <c r="P1357" s="996"/>
      <c r="Q1357" s="996"/>
      <c r="R1357" s="996"/>
      <c r="S1357" s="995" t="s">
        <v>21</v>
      </c>
      <c r="T1357" s="995" t="s">
        <v>22</v>
      </c>
      <c r="U1357" s="996"/>
      <c r="V1357" s="1015" t="s">
        <v>23</v>
      </c>
      <c r="W1357" s="1015" t="s">
        <v>24</v>
      </c>
      <c r="X1357" s="1015" t="s">
        <v>25</v>
      </c>
      <c r="Y1357" s="1018" t="s">
        <v>26</v>
      </c>
      <c r="Z1357" s="995" t="s">
        <v>27</v>
      </c>
      <c r="AA1357" s="995" t="s">
        <v>28</v>
      </c>
      <c r="AB1357" s="995" t="s">
        <v>29</v>
      </c>
      <c r="AC1357" s="995" t="s">
        <v>30</v>
      </c>
      <c r="AD1357" s="996"/>
      <c r="AE1357" s="996"/>
      <c r="AF1357" s="996"/>
      <c r="AG1357" s="996"/>
      <c r="AH1357" s="1022"/>
      <c r="AI1357" s="995" t="s">
        <v>31</v>
      </c>
      <c r="AJ1357" s="998" t="s">
        <v>27</v>
      </c>
      <c r="AK1357" s="1001" t="s">
        <v>28</v>
      </c>
      <c r="AL1357" s="995" t="s">
        <v>29</v>
      </c>
      <c r="AM1357" s="996"/>
      <c r="AN1357" s="996"/>
      <c r="AO1357" s="1028"/>
      <c r="AP1357" s="1028"/>
    </row>
    <row r="1358" spans="1:60" s="323" customFormat="1" ht="24" x14ac:dyDescent="0.2">
      <c r="A1358" s="753"/>
      <c r="B1358" s="753"/>
      <c r="C1358" s="753"/>
      <c r="D1358" s="753"/>
      <c r="E1358" s="9"/>
      <c r="F1358" s="568"/>
      <c r="G1358" s="9"/>
      <c r="H1358" s="568"/>
      <c r="I1358" s="568"/>
      <c r="J1358" s="568"/>
      <c r="K1358" s="568"/>
      <c r="L1358" s="9"/>
      <c r="M1358" s="9"/>
      <c r="N1358" s="9"/>
      <c r="O1358" s="306"/>
      <c r="P1358" s="996"/>
      <c r="Q1358" s="996"/>
      <c r="R1358" s="996"/>
      <c r="S1358" s="996"/>
      <c r="T1358" s="996"/>
      <c r="U1358" s="996"/>
      <c r="V1358" s="1016"/>
      <c r="W1358" s="1016"/>
      <c r="X1358" s="1016"/>
      <c r="Y1358" s="1019"/>
      <c r="Z1358" s="996"/>
      <c r="AA1358" s="996"/>
      <c r="AB1358" s="996"/>
      <c r="AC1358" s="996"/>
      <c r="AD1358" s="996"/>
      <c r="AE1358" s="996"/>
      <c r="AF1358" s="996"/>
      <c r="AG1358" s="996"/>
      <c r="AH1358" s="1022"/>
      <c r="AI1358" s="996"/>
      <c r="AJ1358" s="999"/>
      <c r="AK1358" s="1002"/>
      <c r="AL1358" s="996"/>
      <c r="AM1358" s="996"/>
      <c r="AN1358" s="996"/>
      <c r="AO1358" s="1028"/>
      <c r="AP1358" s="1028"/>
    </row>
    <row r="1359" spans="1:60" s="323" customFormat="1" ht="49.5" customHeight="1" x14ac:dyDescent="0.2">
      <c r="A1359" s="753" t="s">
        <v>465</v>
      </c>
      <c r="B1359" s="306" t="s">
        <v>466</v>
      </c>
      <c r="C1359" s="749" t="s">
        <v>467</v>
      </c>
      <c r="D1359" s="749" t="s">
        <v>468</v>
      </c>
      <c r="E1359" s="749" t="s">
        <v>469</v>
      </c>
      <c r="F1359" s="749"/>
      <c r="G1359" s="520" t="s">
        <v>470</v>
      </c>
      <c r="H1359" s="749" t="s">
        <v>471</v>
      </c>
      <c r="I1359" s="749" t="s">
        <v>472</v>
      </c>
      <c r="J1359" s="749" t="s">
        <v>473</v>
      </c>
      <c r="K1359" s="749" t="s">
        <v>474</v>
      </c>
      <c r="L1359" s="520" t="s">
        <v>475</v>
      </c>
      <c r="M1359" s="9" t="s">
        <v>476</v>
      </c>
      <c r="N1359" s="9" t="s">
        <v>477</v>
      </c>
      <c r="O1359" s="306" t="s">
        <v>478</v>
      </c>
      <c r="P1359" s="997"/>
      <c r="Q1359" s="997"/>
      <c r="R1359" s="997"/>
      <c r="S1359" s="997"/>
      <c r="T1359" s="997"/>
      <c r="U1359" s="997"/>
      <c r="V1359" s="1017"/>
      <c r="W1359" s="1017"/>
      <c r="X1359" s="1017"/>
      <c r="Y1359" s="1020"/>
      <c r="Z1359" s="997"/>
      <c r="AA1359" s="997"/>
      <c r="AB1359" s="997"/>
      <c r="AC1359" s="997"/>
      <c r="AD1359" s="997"/>
      <c r="AE1359" s="997"/>
      <c r="AF1359" s="997"/>
      <c r="AG1359" s="997"/>
      <c r="AH1359" s="1023"/>
      <c r="AI1359" s="997"/>
      <c r="AJ1359" s="1000"/>
      <c r="AK1359" s="1003"/>
      <c r="AL1359" s="997"/>
      <c r="AM1359" s="997"/>
      <c r="AN1359" s="997"/>
      <c r="AO1359" s="1029"/>
      <c r="AP1359" s="1029"/>
    </row>
    <row r="1360" spans="1:60" s="337" customFormat="1" ht="24" x14ac:dyDescent="0.2">
      <c r="A1360" s="324"/>
      <c r="B1360" s="324" t="s">
        <v>487</v>
      </c>
      <c r="C1360" s="324" t="s">
        <v>800</v>
      </c>
      <c r="D1360" s="324" t="s">
        <v>801</v>
      </c>
      <c r="E1360" s="325" t="s">
        <v>802</v>
      </c>
      <c r="F1360" s="569" t="s">
        <v>510</v>
      </c>
      <c r="G1360" s="325" t="s">
        <v>706</v>
      </c>
      <c r="H1360" s="569" t="s">
        <v>471</v>
      </c>
      <c r="I1360" s="569" t="s">
        <v>483</v>
      </c>
      <c r="J1360" s="569" t="s">
        <v>484</v>
      </c>
      <c r="K1360" s="569" t="s">
        <v>485</v>
      </c>
      <c r="L1360" s="325">
        <v>30150</v>
      </c>
      <c r="M1360" s="325"/>
      <c r="N1360" s="325"/>
      <c r="O1360" s="329"/>
      <c r="P1360" s="529">
        <v>172</v>
      </c>
      <c r="Q1360" s="420" t="s">
        <v>32</v>
      </c>
      <c r="R1360" s="529">
        <v>67229</v>
      </c>
      <c r="S1360" s="529">
        <v>104</v>
      </c>
      <c r="T1360" s="529">
        <v>4399</v>
      </c>
      <c r="U1360" s="420" t="s">
        <v>136</v>
      </c>
      <c r="V1360" s="529">
        <v>0</v>
      </c>
      <c r="W1360" s="529">
        <v>0</v>
      </c>
      <c r="X1360" s="529">
        <v>43</v>
      </c>
      <c r="Y1360" s="561">
        <v>43</v>
      </c>
      <c r="Z1360" s="615"/>
      <c r="AA1360" s="615"/>
      <c r="AB1360" s="529"/>
      <c r="AC1360" s="615"/>
      <c r="AD1360" s="529"/>
      <c r="AE1360" s="529"/>
      <c r="AF1360" s="529"/>
      <c r="AG1360" s="529"/>
      <c r="AH1360" s="616"/>
      <c r="AI1360" s="615"/>
      <c r="AJ1360" s="616"/>
      <c r="AK1360" s="615"/>
      <c r="AL1360" s="529"/>
      <c r="AM1360" s="529"/>
      <c r="AN1360" s="529"/>
      <c r="AO1360" s="529"/>
      <c r="AP1360" s="529"/>
    </row>
    <row r="1361" spans="1:42" s="337" customFormat="1" ht="24" x14ac:dyDescent="0.2">
      <c r="A1361" s="324"/>
      <c r="B1361" s="324"/>
      <c r="C1361" s="324"/>
      <c r="D1361" s="324"/>
      <c r="E1361" s="325"/>
      <c r="F1361" s="569"/>
      <c r="G1361" s="325"/>
      <c r="H1361" s="569"/>
      <c r="I1361" s="569"/>
      <c r="J1361" s="569"/>
      <c r="K1361" s="569"/>
      <c r="L1361" s="325"/>
      <c r="M1361" s="325"/>
      <c r="N1361" s="325"/>
      <c r="O1361" s="329"/>
      <c r="P1361" s="529">
        <v>173</v>
      </c>
      <c r="Q1361" s="420" t="s">
        <v>32</v>
      </c>
      <c r="R1361" s="529">
        <v>59844</v>
      </c>
      <c r="S1361" s="529">
        <v>23</v>
      </c>
      <c r="T1361" s="529">
        <v>4063</v>
      </c>
      <c r="U1361" s="420" t="s">
        <v>136</v>
      </c>
      <c r="V1361" s="529">
        <v>0</v>
      </c>
      <c r="W1361" s="529">
        <v>1</v>
      </c>
      <c r="X1361" s="529">
        <v>3</v>
      </c>
      <c r="Y1361" s="561">
        <v>103</v>
      </c>
      <c r="Z1361" s="615"/>
      <c r="AA1361" s="615"/>
      <c r="AB1361" s="529"/>
      <c r="AC1361" s="615"/>
      <c r="AD1361" s="529"/>
      <c r="AE1361" s="529"/>
      <c r="AF1361" s="529"/>
      <c r="AG1361" s="529"/>
      <c r="AH1361" s="616"/>
      <c r="AI1361" s="615"/>
      <c r="AJ1361" s="616"/>
      <c r="AK1361" s="615"/>
      <c r="AL1361" s="529"/>
      <c r="AM1361" s="529"/>
      <c r="AN1361" s="529"/>
      <c r="AO1361" s="529"/>
      <c r="AP1361" s="529"/>
    </row>
    <row r="1362" spans="1:42" s="337" customFormat="1" ht="24" x14ac:dyDescent="0.2">
      <c r="A1362" s="324"/>
      <c r="B1362" s="324"/>
      <c r="C1362" s="324"/>
      <c r="D1362" s="324"/>
      <c r="E1362" s="325"/>
      <c r="F1362" s="569"/>
      <c r="G1362" s="325"/>
      <c r="H1362" s="569"/>
      <c r="I1362" s="569"/>
      <c r="J1362" s="569"/>
      <c r="K1362" s="569"/>
      <c r="L1362" s="325"/>
      <c r="M1362" s="325"/>
      <c r="N1362" s="325"/>
      <c r="O1362" s="329"/>
      <c r="P1362" s="529">
        <v>174</v>
      </c>
      <c r="Q1362" s="420" t="s">
        <v>32</v>
      </c>
      <c r="R1362" s="529">
        <v>7661</v>
      </c>
      <c r="S1362" s="529">
        <v>166</v>
      </c>
      <c r="T1362" s="529">
        <v>298</v>
      </c>
      <c r="U1362" s="420" t="s">
        <v>136</v>
      </c>
      <c r="V1362" s="529">
        <v>5</v>
      </c>
      <c r="W1362" s="529">
        <v>0</v>
      </c>
      <c r="X1362" s="529">
        <v>51</v>
      </c>
      <c r="Y1362" s="561">
        <v>2051</v>
      </c>
      <c r="Z1362" s="615"/>
      <c r="AA1362" s="615"/>
      <c r="AB1362" s="529"/>
      <c r="AC1362" s="615"/>
      <c r="AD1362" s="529"/>
      <c r="AE1362" s="529"/>
      <c r="AF1362" s="529"/>
      <c r="AG1362" s="529"/>
      <c r="AH1362" s="616"/>
      <c r="AI1362" s="615"/>
      <c r="AJ1362" s="616"/>
      <c r="AK1362" s="615"/>
      <c r="AL1362" s="529"/>
      <c r="AM1362" s="529"/>
      <c r="AN1362" s="529"/>
      <c r="AO1362" s="529"/>
      <c r="AP1362" s="529"/>
    </row>
    <row r="1363" spans="1:42" s="337" customFormat="1" ht="24" x14ac:dyDescent="0.2">
      <c r="A1363" s="324"/>
      <c r="B1363" s="324"/>
      <c r="C1363" s="324"/>
      <c r="D1363" s="324"/>
      <c r="E1363" s="325"/>
      <c r="F1363" s="569"/>
      <c r="G1363" s="325"/>
      <c r="H1363" s="569"/>
      <c r="I1363" s="569"/>
      <c r="J1363" s="569"/>
      <c r="K1363" s="569"/>
      <c r="L1363" s="325"/>
      <c r="M1363" s="325"/>
      <c r="N1363" s="325"/>
      <c r="O1363" s="329"/>
      <c r="P1363" s="529">
        <v>175</v>
      </c>
      <c r="Q1363" s="420" t="s">
        <v>32</v>
      </c>
      <c r="R1363" s="529">
        <v>62918</v>
      </c>
      <c r="S1363" s="529">
        <v>60</v>
      </c>
      <c r="T1363" s="529">
        <v>4234</v>
      </c>
      <c r="U1363" s="420" t="s">
        <v>136</v>
      </c>
      <c r="V1363" s="529">
        <v>3</v>
      </c>
      <c r="W1363" s="529">
        <v>2</v>
      </c>
      <c r="X1363" s="529">
        <v>93</v>
      </c>
      <c r="Y1363" s="561">
        <v>1493</v>
      </c>
      <c r="Z1363" s="615"/>
      <c r="AA1363" s="615"/>
      <c r="AB1363" s="529"/>
      <c r="AC1363" s="615"/>
      <c r="AD1363" s="420"/>
      <c r="AE1363" s="420"/>
      <c r="AF1363" s="420"/>
      <c r="AG1363" s="420"/>
      <c r="AH1363" s="420"/>
      <c r="AI1363" s="558"/>
      <c r="AJ1363" s="420"/>
      <c r="AK1363" s="420"/>
      <c r="AL1363" s="420"/>
      <c r="AM1363" s="420"/>
      <c r="AN1363" s="420"/>
      <c r="AO1363" s="420"/>
      <c r="AP1363" s="420"/>
    </row>
    <row r="1364" spans="1:42" s="337" customFormat="1" ht="24" x14ac:dyDescent="0.2">
      <c r="A1364" s="324"/>
      <c r="B1364" s="324"/>
      <c r="C1364" s="324"/>
      <c r="D1364" s="324"/>
      <c r="E1364" s="325"/>
      <c r="F1364" s="569"/>
      <c r="G1364" s="325"/>
      <c r="H1364" s="569"/>
      <c r="I1364" s="569"/>
      <c r="J1364" s="569"/>
      <c r="K1364" s="569"/>
      <c r="L1364" s="325"/>
      <c r="M1364" s="325"/>
      <c r="N1364" s="325"/>
      <c r="O1364" s="329"/>
      <c r="P1364" s="529">
        <v>176</v>
      </c>
      <c r="Q1364" s="420" t="s">
        <v>32</v>
      </c>
      <c r="R1364" s="529">
        <v>59845</v>
      </c>
      <c r="S1364" s="529">
        <v>24</v>
      </c>
      <c r="T1364" s="529">
        <v>4064</v>
      </c>
      <c r="U1364" s="420" t="s">
        <v>136</v>
      </c>
      <c r="V1364" s="529">
        <v>0</v>
      </c>
      <c r="W1364" s="529">
        <v>1</v>
      </c>
      <c r="X1364" s="529">
        <v>72</v>
      </c>
      <c r="Y1364" s="561">
        <v>144</v>
      </c>
      <c r="Z1364" s="615"/>
      <c r="AA1364" s="615">
        <v>28</v>
      </c>
      <c r="AB1364" s="529"/>
      <c r="AC1364" s="615"/>
      <c r="AD1364" s="550"/>
      <c r="AE1364" s="550"/>
      <c r="AF1364" s="550"/>
      <c r="AG1364" s="550"/>
      <c r="AH1364" s="563"/>
      <c r="AI1364" s="564"/>
      <c r="AJ1364" s="563"/>
      <c r="AK1364" s="564"/>
      <c r="AL1364" s="550"/>
      <c r="AM1364" s="550"/>
      <c r="AN1364" s="550"/>
      <c r="AO1364" s="550"/>
      <c r="AP1364" s="550"/>
    </row>
    <row r="1365" spans="1:42" s="337" customFormat="1" ht="56.25" x14ac:dyDescent="0.2">
      <c r="A1365" s="324"/>
      <c r="B1365" s="324"/>
      <c r="C1365" s="324"/>
      <c r="D1365" s="324"/>
      <c r="E1365" s="325"/>
      <c r="F1365" s="569"/>
      <c r="G1365" s="325"/>
      <c r="H1365" s="569"/>
      <c r="I1365" s="569"/>
      <c r="J1365" s="569"/>
      <c r="K1365" s="569"/>
      <c r="L1365" s="325"/>
      <c r="M1365" s="325"/>
      <c r="N1365" s="325"/>
      <c r="O1365" s="329"/>
      <c r="P1365" s="529"/>
      <c r="Q1365" s="420"/>
      <c r="R1365" s="529"/>
      <c r="S1365" s="529"/>
      <c r="T1365" s="529"/>
      <c r="U1365" s="420"/>
      <c r="V1365" s="529"/>
      <c r="W1365" s="529"/>
      <c r="X1365" s="529"/>
      <c r="Y1365" s="615"/>
      <c r="Z1365" s="615"/>
      <c r="AA1365" s="615"/>
      <c r="AB1365" s="529"/>
      <c r="AC1365" s="615"/>
      <c r="AD1365" s="529">
        <v>1</v>
      </c>
      <c r="AE1365" s="529">
        <v>241</v>
      </c>
      <c r="AF1365" s="426" t="s">
        <v>55</v>
      </c>
      <c r="AG1365" s="529" t="s">
        <v>35</v>
      </c>
      <c r="AH1365" s="616">
        <v>56</v>
      </c>
      <c r="AI1365" s="615"/>
      <c r="AJ1365" s="616"/>
      <c r="AK1365" s="616">
        <v>56</v>
      </c>
      <c r="AL1365" s="529"/>
      <c r="AM1365" s="420">
        <f>AO1365+1</f>
        <v>17</v>
      </c>
      <c r="AN1365" s="426" t="s">
        <v>158</v>
      </c>
      <c r="AO1365" s="529">
        <v>16</v>
      </c>
      <c r="AP1365" s="529">
        <v>15</v>
      </c>
    </row>
    <row r="1366" spans="1:42" s="337" customFormat="1" ht="24" x14ac:dyDescent="0.2">
      <c r="A1366" s="324"/>
      <c r="B1366" s="324"/>
      <c r="C1366" s="324"/>
      <c r="D1366" s="324"/>
      <c r="E1366" s="325"/>
      <c r="F1366" s="569"/>
      <c r="G1366" s="325"/>
      <c r="H1366" s="569"/>
      <c r="I1366" s="569"/>
      <c r="J1366" s="569"/>
      <c r="K1366" s="569"/>
      <c r="L1366" s="325"/>
      <c r="M1366" s="325"/>
      <c r="N1366" s="325"/>
      <c r="O1366" s="329"/>
      <c r="P1366" s="529"/>
      <c r="Q1366" s="420"/>
      <c r="R1366" s="529"/>
      <c r="S1366" s="529"/>
      <c r="T1366" s="529"/>
      <c r="U1366" s="420"/>
      <c r="V1366" s="529"/>
      <c r="W1366" s="529"/>
      <c r="X1366" s="529"/>
      <c r="Y1366" s="615"/>
      <c r="Z1366" s="615"/>
      <c r="AA1366" s="615"/>
      <c r="AB1366" s="529"/>
      <c r="AC1366" s="615"/>
      <c r="AD1366" s="529">
        <v>2</v>
      </c>
      <c r="AE1366" s="529">
        <v>241</v>
      </c>
      <c r="AF1366" s="426" t="s">
        <v>37</v>
      </c>
      <c r="AG1366" s="529" t="s">
        <v>35</v>
      </c>
      <c r="AH1366" s="616">
        <v>56</v>
      </c>
      <c r="AI1366" s="615"/>
      <c r="AJ1366" s="616"/>
      <c r="AK1366" s="616">
        <v>56</v>
      </c>
      <c r="AL1366" s="529"/>
      <c r="AM1366" s="420">
        <f>AO1366+1</f>
        <v>17</v>
      </c>
      <c r="AN1366" s="426" t="s">
        <v>36</v>
      </c>
      <c r="AO1366" s="529">
        <v>16</v>
      </c>
      <c r="AP1366" s="529">
        <v>15</v>
      </c>
    </row>
    <row r="1367" spans="1:42" s="337" customFormat="1" ht="24" x14ac:dyDescent="0.2">
      <c r="A1367" s="324"/>
      <c r="B1367" s="324"/>
      <c r="C1367" s="324"/>
      <c r="D1367" s="324"/>
      <c r="E1367" s="325"/>
      <c r="F1367" s="569"/>
      <c r="G1367" s="325"/>
      <c r="H1367" s="569"/>
      <c r="I1367" s="569"/>
      <c r="J1367" s="569"/>
      <c r="K1367" s="569"/>
      <c r="L1367" s="325"/>
      <c r="M1367" s="325"/>
      <c r="N1367" s="325"/>
      <c r="O1367" s="329"/>
      <c r="P1367" s="529">
        <v>177</v>
      </c>
      <c r="Q1367" s="420" t="s">
        <v>32</v>
      </c>
      <c r="R1367" s="529">
        <v>18928</v>
      </c>
      <c r="S1367" s="529">
        <v>267</v>
      </c>
      <c r="T1367" s="529">
        <v>743</v>
      </c>
      <c r="U1367" s="420" t="s">
        <v>136</v>
      </c>
      <c r="V1367" s="529">
        <v>0</v>
      </c>
      <c r="W1367" s="529">
        <v>3</v>
      </c>
      <c r="X1367" s="529">
        <v>0</v>
      </c>
      <c r="Y1367" s="615"/>
      <c r="Z1367" s="615"/>
      <c r="AA1367" s="615">
        <v>300</v>
      </c>
      <c r="AB1367" s="529"/>
      <c r="AC1367" s="615"/>
      <c r="AD1367" s="529"/>
      <c r="AE1367" s="529"/>
      <c r="AF1367" s="529"/>
      <c r="AG1367" s="529"/>
      <c r="AH1367" s="616"/>
      <c r="AI1367" s="615"/>
      <c r="AJ1367" s="616"/>
      <c r="AK1367" s="615"/>
      <c r="AL1367" s="529"/>
      <c r="AM1367" s="529"/>
      <c r="AN1367" s="529"/>
      <c r="AO1367" s="529"/>
      <c r="AP1367" s="529"/>
    </row>
    <row r="1368" spans="1:42" s="337" customFormat="1" ht="24" x14ac:dyDescent="0.2">
      <c r="A1368" s="324"/>
      <c r="B1368" s="324"/>
      <c r="C1368" s="324"/>
      <c r="D1368" s="324"/>
      <c r="E1368" s="325"/>
      <c r="F1368" s="569"/>
      <c r="G1368" s="325"/>
      <c r="H1368" s="569"/>
      <c r="I1368" s="569"/>
      <c r="J1368" s="569"/>
      <c r="K1368" s="569"/>
      <c r="L1368" s="325"/>
      <c r="M1368" s="325"/>
      <c r="N1368" s="325"/>
      <c r="O1368" s="329"/>
      <c r="P1368" s="529"/>
      <c r="Q1368" s="420"/>
      <c r="R1368" s="529"/>
      <c r="S1368" s="529"/>
      <c r="T1368" s="529"/>
      <c r="U1368" s="420"/>
      <c r="V1368" s="529"/>
      <c r="W1368" s="529"/>
      <c r="X1368" s="529"/>
      <c r="Y1368" s="615"/>
      <c r="Z1368" s="615"/>
      <c r="AA1368" s="615"/>
      <c r="AB1368" s="529"/>
      <c r="AC1368" s="615"/>
      <c r="AD1368" s="529">
        <v>2</v>
      </c>
      <c r="AE1368" s="529">
        <v>241</v>
      </c>
      <c r="AF1368" s="426" t="s">
        <v>37</v>
      </c>
      <c r="AG1368" s="529" t="s">
        <v>35</v>
      </c>
      <c r="AH1368" s="616">
        <v>1200</v>
      </c>
      <c r="AI1368" s="615"/>
      <c r="AJ1368" s="616"/>
      <c r="AK1368" s="615">
        <v>1200</v>
      </c>
      <c r="AL1368" s="529"/>
      <c r="AM1368" s="420">
        <f>AO1368+1</f>
        <v>27</v>
      </c>
      <c r="AN1368" s="426" t="s">
        <v>148</v>
      </c>
      <c r="AO1368" s="529">
        <v>26</v>
      </c>
      <c r="AP1368" s="529">
        <v>25</v>
      </c>
    </row>
    <row r="1369" spans="1:42" s="337" customFormat="1" ht="24" x14ac:dyDescent="0.2">
      <c r="A1369" s="324"/>
      <c r="B1369" s="324"/>
      <c r="C1369" s="324"/>
      <c r="D1369" s="324"/>
      <c r="E1369" s="325"/>
      <c r="F1369" s="569"/>
      <c r="G1369" s="325"/>
      <c r="H1369" s="569"/>
      <c r="I1369" s="569"/>
      <c r="J1369" s="569"/>
      <c r="K1369" s="569"/>
      <c r="L1369" s="325"/>
      <c r="M1369" s="325"/>
      <c r="N1369" s="325"/>
      <c r="O1369" s="329"/>
      <c r="P1369" s="529"/>
      <c r="Q1369" s="550"/>
      <c r="R1369" s="529"/>
      <c r="S1369" s="529"/>
      <c r="T1369" s="529"/>
      <c r="U1369" s="550"/>
      <c r="V1369" s="529"/>
      <c r="W1369" s="529"/>
      <c r="X1369" s="529"/>
      <c r="Y1369" s="615"/>
      <c r="Z1369" s="615"/>
      <c r="AA1369" s="615"/>
      <c r="AB1369" s="529"/>
      <c r="AC1369" s="615"/>
      <c r="AD1369" s="529"/>
      <c r="AE1369" s="529"/>
      <c r="AF1369" s="529"/>
      <c r="AG1369" s="529"/>
      <c r="AH1369" s="616"/>
      <c r="AI1369" s="615"/>
      <c r="AJ1369" s="616"/>
      <c r="AK1369" s="615"/>
      <c r="AL1369" s="529"/>
      <c r="AM1369" s="529"/>
      <c r="AN1369" s="529"/>
      <c r="AO1369" s="529"/>
      <c r="AP1369" s="529"/>
    </row>
    <row r="1370" spans="1:42" s="337" customFormat="1" ht="24" x14ac:dyDescent="0.2">
      <c r="A1370" s="324"/>
      <c r="B1370" s="324"/>
      <c r="C1370" s="324"/>
      <c r="D1370" s="324"/>
      <c r="E1370" s="325"/>
      <c r="F1370" s="569"/>
      <c r="G1370" s="325"/>
      <c r="H1370" s="569"/>
      <c r="I1370" s="569"/>
      <c r="J1370" s="569"/>
      <c r="K1370" s="569"/>
      <c r="L1370" s="325"/>
      <c r="M1370" s="325"/>
      <c r="N1370" s="325"/>
      <c r="O1370" s="329"/>
      <c r="P1370" s="529"/>
      <c r="Q1370" s="550"/>
      <c r="R1370" s="529"/>
      <c r="S1370" s="529"/>
      <c r="T1370" s="529"/>
      <c r="U1370" s="550"/>
      <c r="V1370" s="529"/>
      <c r="W1370" s="529"/>
      <c r="X1370" s="529"/>
      <c r="Y1370" s="615"/>
      <c r="Z1370" s="615"/>
      <c r="AA1370" s="615"/>
      <c r="AB1370" s="529"/>
      <c r="AC1370" s="615"/>
      <c r="AD1370" s="529"/>
      <c r="AE1370" s="529"/>
      <c r="AF1370" s="529"/>
      <c r="AG1370" s="529"/>
      <c r="AH1370" s="616"/>
      <c r="AI1370" s="615"/>
      <c r="AJ1370" s="616"/>
      <c r="AK1370" s="615"/>
      <c r="AL1370" s="529"/>
      <c r="AM1370" s="529"/>
      <c r="AN1370" s="529"/>
      <c r="AO1370" s="529"/>
      <c r="AP1370" s="529"/>
    </row>
    <row r="1371" spans="1:42" s="1" customFormat="1" ht="24" x14ac:dyDescent="0.2">
      <c r="E1371" s="304"/>
      <c r="F1371" s="567"/>
      <c r="G1371" s="304"/>
      <c r="H1371" s="567"/>
      <c r="I1371" s="567"/>
      <c r="J1371" s="567"/>
      <c r="K1371" s="567"/>
      <c r="L1371" s="304"/>
      <c r="M1371" s="304"/>
      <c r="N1371" s="304"/>
      <c r="O1371" s="306"/>
      <c r="P1371" s="345" t="s">
        <v>460</v>
      </c>
      <c r="Q1371" s="346"/>
      <c r="R1371" s="346"/>
      <c r="S1371" s="346"/>
      <c r="T1371" s="346"/>
      <c r="U1371" s="346"/>
      <c r="V1371" s="1012" t="str">
        <f>B1380</f>
        <v>นาง</v>
      </c>
      <c r="W1371" s="1012"/>
      <c r="X1371" s="1013" t="str">
        <f>C1380</f>
        <v xml:space="preserve">สอน  </v>
      </c>
      <c r="Y1371" s="1013"/>
      <c r="Z1371" s="1013" t="str">
        <f>D1380</f>
        <v>กลั่นผักแว่น</v>
      </c>
      <c r="AA1371" s="1013"/>
      <c r="AB1371" s="1013"/>
      <c r="AC1371" s="1014"/>
      <c r="AD1371" s="345" t="s">
        <v>461</v>
      </c>
      <c r="AE1371" s="730"/>
      <c r="AF1371" s="346"/>
      <c r="AG1371" s="745" t="str">
        <f>B1381</f>
        <v>นาง</v>
      </c>
      <c r="AH1371" s="731" t="str">
        <f>C1381</f>
        <v xml:space="preserve">ฐิตารีย์  </v>
      </c>
      <c r="AI1371" s="346"/>
      <c r="AJ1371" s="346" t="str">
        <f>D1381</f>
        <v>ขวดพรมราช</v>
      </c>
      <c r="AK1371" s="346"/>
      <c r="AL1371" s="346"/>
      <c r="AM1371" s="346"/>
      <c r="AN1371" s="347"/>
    </row>
    <row r="1372" spans="1:42" s="1" customFormat="1" ht="24" x14ac:dyDescent="0.2">
      <c r="E1372" s="304"/>
      <c r="F1372" s="567"/>
      <c r="G1372" s="304"/>
      <c r="H1372" s="567"/>
      <c r="I1372" s="567"/>
      <c r="J1372" s="567"/>
      <c r="K1372" s="567"/>
      <c r="L1372" s="304"/>
      <c r="M1372" s="304"/>
      <c r="N1372" s="304"/>
      <c r="O1372" s="306"/>
      <c r="P1372" s="307" t="s">
        <v>462</v>
      </c>
      <c r="Q1372" s="308"/>
      <c r="R1372" s="308"/>
      <c r="S1372" s="1047" t="str">
        <f>E1380</f>
        <v>80</v>
      </c>
      <c r="T1372" s="1047"/>
      <c r="U1372" s="310" t="str">
        <f>F1380</f>
        <v>หมูที่</v>
      </c>
      <c r="V1372" s="1009" t="str">
        <f>G1380</f>
        <v>15</v>
      </c>
      <c r="W1372" s="1009"/>
      <c r="X1372" s="308"/>
      <c r="Y1372" s="311"/>
      <c r="Z1372" s="312" t="str">
        <f>H1380</f>
        <v>ถนน</v>
      </c>
      <c r="AA1372" s="313"/>
      <c r="AB1372" s="308"/>
      <c r="AC1372" s="309"/>
      <c r="AD1372" s="307" t="s">
        <v>462</v>
      </c>
      <c r="AE1372" s="728"/>
      <c r="AF1372" s="728"/>
      <c r="AG1372" s="313" t="str">
        <f>E1381</f>
        <v>131</v>
      </c>
      <c r="AH1372" s="308"/>
      <c r="AI1372" s="315" t="str">
        <f>F1380</f>
        <v>หมูที่</v>
      </c>
      <c r="AJ1372" s="727">
        <v>15</v>
      </c>
      <c r="AK1372" s="308"/>
      <c r="AL1372" s="315" t="str">
        <f>H1380</f>
        <v>ถนน</v>
      </c>
      <c r="AM1372" s="308"/>
      <c r="AN1372" s="309"/>
    </row>
    <row r="1373" spans="1:42" s="1" customFormat="1" ht="24" x14ac:dyDescent="0.2">
      <c r="E1373" s="304"/>
      <c r="F1373" s="567"/>
      <c r="G1373" s="304"/>
      <c r="H1373" s="567"/>
      <c r="I1373" s="567"/>
      <c r="J1373" s="567"/>
      <c r="K1373" s="567"/>
      <c r="L1373" s="304"/>
      <c r="M1373" s="304"/>
      <c r="N1373" s="304"/>
      <c r="O1373" s="306"/>
      <c r="P1373" s="307" t="s">
        <v>463</v>
      </c>
      <c r="Q1373" s="308"/>
      <c r="R1373" s="308"/>
      <c r="S1373" s="308"/>
      <c r="T1373" s="308"/>
      <c r="U1373" s="1009" t="str">
        <f>I1380</f>
        <v>ตำบลตะขบ</v>
      </c>
      <c r="V1373" s="993"/>
      <c r="W1373" s="993"/>
      <c r="X1373" s="993"/>
      <c r="Y1373" s="312"/>
      <c r="Z1373" s="315" t="str">
        <f>J1380</f>
        <v>อำเภอปักธงชัย</v>
      </c>
      <c r="AA1373" s="313"/>
      <c r="AB1373" s="308"/>
      <c r="AC1373" s="308"/>
      <c r="AD1373" s="307" t="s">
        <v>463</v>
      </c>
      <c r="AE1373" s="728"/>
      <c r="AF1373" s="308"/>
      <c r="AG1373" s="308"/>
      <c r="AH1373" s="308"/>
      <c r="AI1373" s="315" t="str">
        <f>I1380</f>
        <v>ตำบลตะขบ</v>
      </c>
      <c r="AJ1373" s="308"/>
      <c r="AK1373" s="308"/>
      <c r="AL1373" s="315" t="str">
        <f>J1380</f>
        <v>อำเภอปักธงชัย</v>
      </c>
      <c r="AM1373" s="308"/>
      <c r="AN1373" s="309"/>
    </row>
    <row r="1374" spans="1:42" s="1" customFormat="1" ht="24" x14ac:dyDescent="0.2">
      <c r="E1374" s="304"/>
      <c r="F1374" s="567"/>
      <c r="G1374" s="304"/>
      <c r="H1374" s="567"/>
      <c r="I1374" s="567"/>
      <c r="J1374" s="567"/>
      <c r="K1374" s="567"/>
      <c r="L1374" s="304"/>
      <c r="M1374" s="304"/>
      <c r="N1374" s="304"/>
      <c r="O1374" s="306"/>
      <c r="P1374" s="316" t="str">
        <f>K1380</f>
        <v>จังหวัดนครราชสีมา</v>
      </c>
      <c r="Q1374" s="317"/>
      <c r="R1374" s="317"/>
      <c r="S1374" s="317"/>
      <c r="T1374" s="317"/>
      <c r="U1374" s="317" t="s">
        <v>464</v>
      </c>
      <c r="V1374" s="317"/>
      <c r="W1374" s="317"/>
      <c r="X1374" s="317"/>
      <c r="Y1374" s="318"/>
      <c r="Z1374" s="317"/>
      <c r="AA1374" s="319"/>
      <c r="AB1374" s="317"/>
      <c r="AC1374" s="317"/>
      <c r="AD1374" s="316" t="str">
        <f>K1380</f>
        <v>จังหวัดนครราชสีมา</v>
      </c>
      <c r="AE1374" s="744"/>
      <c r="AF1374" s="317"/>
      <c r="AG1374" s="317"/>
      <c r="AH1374" s="317"/>
      <c r="AI1374" s="317" t="s">
        <v>464</v>
      </c>
      <c r="AJ1374" s="317"/>
      <c r="AK1374" s="317"/>
      <c r="AL1374" s="317"/>
      <c r="AM1374" s="317"/>
      <c r="AN1374" s="320"/>
    </row>
    <row r="1375" spans="1:42" s="323" customFormat="1" ht="24" x14ac:dyDescent="0.2">
      <c r="A1375" s="753"/>
      <c r="B1375" s="753"/>
      <c r="C1375" s="753"/>
      <c r="D1375" s="753"/>
      <c r="E1375" s="9"/>
      <c r="F1375" s="568"/>
      <c r="G1375" s="9"/>
      <c r="H1375" s="568"/>
      <c r="I1375" s="568"/>
      <c r="J1375" s="568"/>
      <c r="K1375" s="568"/>
      <c r="L1375" s="9"/>
      <c r="M1375" s="9"/>
      <c r="N1375" s="9"/>
      <c r="O1375" s="306"/>
      <c r="P1375" s="1004" t="s">
        <v>5</v>
      </c>
      <c r="Q1375" s="1005"/>
      <c r="R1375" s="1005"/>
      <c r="S1375" s="1005"/>
      <c r="T1375" s="1005"/>
      <c r="U1375" s="1005"/>
      <c r="V1375" s="1005"/>
      <c r="W1375" s="1005"/>
      <c r="X1375" s="1005"/>
      <c r="Y1375" s="1005"/>
      <c r="Z1375" s="1005"/>
      <c r="AA1375" s="1005"/>
      <c r="AB1375" s="1005"/>
      <c r="AC1375" s="1006"/>
      <c r="AD1375" s="1004" t="s">
        <v>6</v>
      </c>
      <c r="AE1375" s="1005"/>
      <c r="AF1375" s="1005"/>
      <c r="AG1375" s="1005"/>
      <c r="AH1375" s="1005"/>
      <c r="AI1375" s="1005"/>
      <c r="AJ1375" s="1005"/>
      <c r="AK1375" s="1005"/>
      <c r="AL1375" s="1005"/>
      <c r="AM1375" s="1005"/>
      <c r="AN1375" s="1006"/>
    </row>
    <row r="1376" spans="1:42" s="323" customFormat="1" ht="24" customHeight="1" x14ac:dyDescent="0.2">
      <c r="A1376" s="753"/>
      <c r="B1376" s="753"/>
      <c r="C1376" s="753"/>
      <c r="D1376" s="753"/>
      <c r="E1376" s="9"/>
      <c r="F1376" s="568"/>
      <c r="G1376" s="9"/>
      <c r="H1376" s="568"/>
      <c r="I1376" s="568"/>
      <c r="J1376" s="568"/>
      <c r="K1376" s="568"/>
      <c r="L1376" s="9"/>
      <c r="M1376" s="9"/>
      <c r="N1376" s="9"/>
      <c r="O1376" s="306"/>
      <c r="P1376" s="995" t="s">
        <v>7</v>
      </c>
      <c r="Q1376" s="995" t="s">
        <v>8</v>
      </c>
      <c r="R1376" s="995" t="s">
        <v>9</v>
      </c>
      <c r="S1376" s="1010" t="s">
        <v>10</v>
      </c>
      <c r="T1376" s="1011"/>
      <c r="U1376" s="995" t="s">
        <v>11</v>
      </c>
      <c r="V1376" s="1004" t="s">
        <v>12</v>
      </c>
      <c r="W1376" s="1005"/>
      <c r="X1376" s="1006"/>
      <c r="Y1376" s="1004" t="s">
        <v>13</v>
      </c>
      <c r="Z1376" s="1005"/>
      <c r="AA1376" s="1005"/>
      <c r="AB1376" s="1005"/>
      <c r="AC1376" s="1006"/>
      <c r="AD1376" s="995" t="s">
        <v>7</v>
      </c>
      <c r="AE1376" s="995" t="s">
        <v>14</v>
      </c>
      <c r="AF1376" s="995" t="s">
        <v>15</v>
      </c>
      <c r="AG1376" s="995" t="s">
        <v>16</v>
      </c>
      <c r="AH1376" s="1021" t="s">
        <v>17</v>
      </c>
      <c r="AI1376" s="1004" t="s">
        <v>18</v>
      </c>
      <c r="AJ1376" s="1005"/>
      <c r="AK1376" s="1005"/>
      <c r="AL1376" s="1006"/>
      <c r="AM1376" s="995" t="s">
        <v>19</v>
      </c>
      <c r="AN1376" s="995" t="s">
        <v>20</v>
      </c>
      <c r="AO1376" s="1027" t="s">
        <v>19</v>
      </c>
      <c r="AP1376" s="1027" t="s">
        <v>19</v>
      </c>
    </row>
    <row r="1377" spans="1:42" s="323" customFormat="1" ht="24" customHeight="1" x14ac:dyDescent="0.2">
      <c r="A1377" s="753"/>
      <c r="B1377" s="753"/>
      <c r="C1377" s="753"/>
      <c r="D1377" s="753"/>
      <c r="E1377" s="9"/>
      <c r="F1377" s="568"/>
      <c r="G1377" s="9"/>
      <c r="H1377" s="568"/>
      <c r="I1377" s="568"/>
      <c r="J1377" s="568"/>
      <c r="K1377" s="568"/>
      <c r="L1377" s="9"/>
      <c r="M1377" s="9"/>
      <c r="N1377" s="9"/>
      <c r="O1377" s="306"/>
      <c r="P1377" s="996"/>
      <c r="Q1377" s="996"/>
      <c r="R1377" s="996"/>
      <c r="S1377" s="995" t="s">
        <v>21</v>
      </c>
      <c r="T1377" s="995" t="s">
        <v>22</v>
      </c>
      <c r="U1377" s="996"/>
      <c r="V1377" s="1015" t="s">
        <v>23</v>
      </c>
      <c r="W1377" s="1015" t="s">
        <v>24</v>
      </c>
      <c r="X1377" s="1015" t="s">
        <v>25</v>
      </c>
      <c r="Y1377" s="1018" t="s">
        <v>26</v>
      </c>
      <c r="Z1377" s="995" t="s">
        <v>27</v>
      </c>
      <c r="AA1377" s="995" t="s">
        <v>28</v>
      </c>
      <c r="AB1377" s="995" t="s">
        <v>29</v>
      </c>
      <c r="AC1377" s="995" t="s">
        <v>30</v>
      </c>
      <c r="AD1377" s="996"/>
      <c r="AE1377" s="996"/>
      <c r="AF1377" s="996"/>
      <c r="AG1377" s="996"/>
      <c r="AH1377" s="1022"/>
      <c r="AI1377" s="995" t="s">
        <v>31</v>
      </c>
      <c r="AJ1377" s="998" t="s">
        <v>27</v>
      </c>
      <c r="AK1377" s="1001" t="s">
        <v>28</v>
      </c>
      <c r="AL1377" s="995" t="s">
        <v>29</v>
      </c>
      <c r="AM1377" s="996"/>
      <c r="AN1377" s="996"/>
      <c r="AO1377" s="1028"/>
      <c r="AP1377" s="1028"/>
    </row>
    <row r="1378" spans="1:42" s="323" customFormat="1" ht="24" x14ac:dyDescent="0.2">
      <c r="A1378" s="753"/>
      <c r="B1378" s="753"/>
      <c r="C1378" s="753"/>
      <c r="D1378" s="753"/>
      <c r="E1378" s="9"/>
      <c r="F1378" s="568"/>
      <c r="G1378" s="9"/>
      <c r="H1378" s="568"/>
      <c r="I1378" s="568"/>
      <c r="J1378" s="568"/>
      <c r="K1378" s="568"/>
      <c r="L1378" s="9"/>
      <c r="M1378" s="9"/>
      <c r="N1378" s="9"/>
      <c r="O1378" s="306"/>
      <c r="P1378" s="996"/>
      <c r="Q1378" s="996"/>
      <c r="R1378" s="996"/>
      <c r="S1378" s="996"/>
      <c r="T1378" s="996"/>
      <c r="U1378" s="996"/>
      <c r="V1378" s="1016"/>
      <c r="W1378" s="1016"/>
      <c r="X1378" s="1016"/>
      <c r="Y1378" s="1019"/>
      <c r="Z1378" s="996"/>
      <c r="AA1378" s="996"/>
      <c r="AB1378" s="996"/>
      <c r="AC1378" s="996"/>
      <c r="AD1378" s="996"/>
      <c r="AE1378" s="996"/>
      <c r="AF1378" s="996"/>
      <c r="AG1378" s="996"/>
      <c r="AH1378" s="1022"/>
      <c r="AI1378" s="996"/>
      <c r="AJ1378" s="999"/>
      <c r="AK1378" s="1002"/>
      <c r="AL1378" s="996"/>
      <c r="AM1378" s="996"/>
      <c r="AN1378" s="996"/>
      <c r="AO1378" s="1028"/>
      <c r="AP1378" s="1028"/>
    </row>
    <row r="1379" spans="1:42" s="323" customFormat="1" ht="45.75" customHeight="1" x14ac:dyDescent="0.2">
      <c r="A1379" s="753" t="s">
        <v>465</v>
      </c>
      <c r="B1379" s="306" t="s">
        <v>466</v>
      </c>
      <c r="C1379" s="749" t="s">
        <v>467</v>
      </c>
      <c r="D1379" s="749" t="s">
        <v>468</v>
      </c>
      <c r="E1379" s="749" t="s">
        <v>469</v>
      </c>
      <c r="F1379" s="749"/>
      <c r="G1379" s="520" t="s">
        <v>470</v>
      </c>
      <c r="H1379" s="749" t="s">
        <v>471</v>
      </c>
      <c r="I1379" s="749" t="s">
        <v>472</v>
      </c>
      <c r="J1379" s="749" t="s">
        <v>473</v>
      </c>
      <c r="K1379" s="749" t="s">
        <v>474</v>
      </c>
      <c r="L1379" s="520" t="s">
        <v>475</v>
      </c>
      <c r="M1379" s="9" t="s">
        <v>476</v>
      </c>
      <c r="N1379" s="9" t="s">
        <v>477</v>
      </c>
      <c r="O1379" s="306" t="s">
        <v>478</v>
      </c>
      <c r="P1379" s="997"/>
      <c r="Q1379" s="997"/>
      <c r="R1379" s="997"/>
      <c r="S1379" s="997"/>
      <c r="T1379" s="997"/>
      <c r="U1379" s="997"/>
      <c r="V1379" s="1017"/>
      <c r="W1379" s="1017"/>
      <c r="X1379" s="1017"/>
      <c r="Y1379" s="1020"/>
      <c r="Z1379" s="997"/>
      <c r="AA1379" s="997"/>
      <c r="AB1379" s="997"/>
      <c r="AC1379" s="997"/>
      <c r="AD1379" s="997"/>
      <c r="AE1379" s="997"/>
      <c r="AF1379" s="997"/>
      <c r="AG1379" s="997"/>
      <c r="AH1379" s="1023"/>
      <c r="AI1379" s="997"/>
      <c r="AJ1379" s="1000"/>
      <c r="AK1379" s="1003"/>
      <c r="AL1379" s="997"/>
      <c r="AM1379" s="997"/>
      <c r="AN1379" s="997"/>
      <c r="AO1379" s="1029"/>
      <c r="AP1379" s="1029"/>
    </row>
    <row r="1380" spans="1:42" s="337" customFormat="1" ht="24" x14ac:dyDescent="0.2">
      <c r="A1380" s="324"/>
      <c r="B1380" s="324" t="s">
        <v>487</v>
      </c>
      <c r="C1380" s="324" t="s">
        <v>803</v>
      </c>
      <c r="D1380" s="324" t="s">
        <v>804</v>
      </c>
      <c r="E1380" s="325" t="s">
        <v>805</v>
      </c>
      <c r="F1380" s="569" t="s">
        <v>510</v>
      </c>
      <c r="G1380" s="325" t="s">
        <v>706</v>
      </c>
      <c r="H1380" s="569" t="s">
        <v>471</v>
      </c>
      <c r="I1380" s="569" t="s">
        <v>483</v>
      </c>
      <c r="J1380" s="569" t="s">
        <v>484</v>
      </c>
      <c r="K1380" s="569" t="s">
        <v>485</v>
      </c>
      <c r="L1380" s="325">
        <v>30150</v>
      </c>
      <c r="M1380" s="325"/>
      <c r="N1380" s="325"/>
      <c r="O1380" s="329"/>
      <c r="P1380" s="529">
        <v>178</v>
      </c>
      <c r="Q1380" s="420" t="s">
        <v>32</v>
      </c>
      <c r="R1380" s="529">
        <v>18522</v>
      </c>
      <c r="S1380" s="529">
        <v>253</v>
      </c>
      <c r="T1380" s="529">
        <v>2791</v>
      </c>
      <c r="U1380" s="420" t="s">
        <v>136</v>
      </c>
      <c r="V1380" s="529">
        <v>0</v>
      </c>
      <c r="W1380" s="529">
        <v>1</v>
      </c>
      <c r="X1380" s="529">
        <v>26</v>
      </c>
      <c r="Y1380" s="615">
        <v>119.75</v>
      </c>
      <c r="Z1380" s="615"/>
      <c r="AA1380" s="615">
        <v>6.25</v>
      </c>
      <c r="AB1380" s="529"/>
      <c r="AC1380" s="615"/>
      <c r="AD1380" s="529"/>
      <c r="AE1380" s="529"/>
      <c r="AF1380" s="529"/>
      <c r="AG1380" s="529"/>
      <c r="AH1380" s="616"/>
      <c r="AI1380" s="615"/>
      <c r="AJ1380" s="616"/>
      <c r="AK1380" s="615"/>
      <c r="AL1380" s="529"/>
      <c r="AM1380" s="529"/>
      <c r="AN1380" s="529"/>
      <c r="AO1380" s="529"/>
      <c r="AP1380" s="529"/>
    </row>
    <row r="1381" spans="1:42" s="337" customFormat="1" ht="56.25" x14ac:dyDescent="0.2">
      <c r="A1381" s="324"/>
      <c r="B1381" s="324" t="s">
        <v>487</v>
      </c>
      <c r="C1381" s="324" t="s">
        <v>806</v>
      </c>
      <c r="D1381" s="324" t="s">
        <v>807</v>
      </c>
      <c r="E1381" s="569" t="s">
        <v>808</v>
      </c>
      <c r="F1381" s="569" t="s">
        <v>510</v>
      </c>
      <c r="G1381" s="325" t="s">
        <v>706</v>
      </c>
      <c r="H1381" s="569" t="s">
        <v>471</v>
      </c>
      <c r="I1381" s="569" t="s">
        <v>483</v>
      </c>
      <c r="J1381" s="569" t="s">
        <v>484</v>
      </c>
      <c r="K1381" s="569" t="s">
        <v>485</v>
      </c>
      <c r="L1381" s="325">
        <v>30150</v>
      </c>
      <c r="M1381" s="325"/>
      <c r="N1381" s="325" t="s">
        <v>809</v>
      </c>
      <c r="O1381" s="329"/>
      <c r="P1381" s="529"/>
      <c r="Q1381" s="529"/>
      <c r="R1381" s="529"/>
      <c r="S1381" s="529"/>
      <c r="T1381" s="529"/>
      <c r="U1381" s="529"/>
      <c r="V1381" s="529"/>
      <c r="W1381" s="529"/>
      <c r="X1381" s="529"/>
      <c r="Y1381" s="615"/>
      <c r="Z1381" s="615"/>
      <c r="AA1381" s="615"/>
      <c r="AB1381" s="529"/>
      <c r="AC1381" s="615"/>
      <c r="AD1381" s="529">
        <v>1</v>
      </c>
      <c r="AE1381" s="529">
        <v>131</v>
      </c>
      <c r="AF1381" s="426" t="s">
        <v>55</v>
      </c>
      <c r="AG1381" s="426" t="s">
        <v>44</v>
      </c>
      <c r="AH1381" s="617">
        <v>25</v>
      </c>
      <c r="AI1381" s="618"/>
      <c r="AJ1381" s="617"/>
      <c r="AK1381" s="618">
        <v>25</v>
      </c>
      <c r="AL1381" s="619"/>
      <c r="AM1381" s="420">
        <f>AO1381+1</f>
        <v>12</v>
      </c>
      <c r="AN1381" s="529" t="s">
        <v>159</v>
      </c>
      <c r="AO1381" s="529">
        <v>11</v>
      </c>
      <c r="AP1381" s="529">
        <v>10</v>
      </c>
    </row>
    <row r="1382" spans="1:42" s="337" customFormat="1" ht="24" x14ac:dyDescent="0.2">
      <c r="A1382" s="324"/>
      <c r="B1382" s="324"/>
      <c r="C1382" s="324"/>
      <c r="D1382" s="324"/>
      <c r="E1382" s="325"/>
      <c r="F1382" s="569"/>
      <c r="G1382" s="325"/>
      <c r="H1382" s="569"/>
      <c r="I1382" s="569"/>
      <c r="J1382" s="569"/>
      <c r="K1382" s="569"/>
      <c r="L1382" s="325"/>
      <c r="M1382" s="325"/>
      <c r="N1382" s="325"/>
      <c r="O1382" s="329"/>
      <c r="P1382" s="529"/>
      <c r="Q1382" s="529"/>
      <c r="R1382" s="529"/>
      <c r="S1382" s="529"/>
      <c r="T1382" s="529"/>
      <c r="U1382" s="529"/>
      <c r="V1382" s="529"/>
      <c r="W1382" s="529"/>
      <c r="X1382" s="529"/>
      <c r="Y1382" s="615"/>
      <c r="Z1382" s="615"/>
      <c r="AA1382" s="615"/>
      <c r="AB1382" s="529"/>
      <c r="AC1382" s="615"/>
      <c r="AD1382" s="529"/>
      <c r="AE1382" s="529"/>
      <c r="AF1382" s="529"/>
      <c r="AG1382" s="529"/>
      <c r="AH1382" s="616"/>
      <c r="AI1382" s="615"/>
      <c r="AJ1382" s="616"/>
      <c r="AK1382" s="615"/>
      <c r="AL1382" s="529"/>
      <c r="AM1382" s="529"/>
      <c r="AN1382" s="529"/>
      <c r="AO1382" s="529"/>
      <c r="AP1382" s="529"/>
    </row>
    <row r="1383" spans="1:42" s="1" customFormat="1" ht="24" x14ac:dyDescent="0.2">
      <c r="E1383" s="304"/>
      <c r="F1383" s="567"/>
      <c r="G1383" s="304"/>
      <c r="H1383" s="567"/>
      <c r="I1383" s="567"/>
      <c r="J1383" s="567"/>
      <c r="K1383" s="567"/>
      <c r="L1383" s="304"/>
      <c r="M1383" s="304"/>
      <c r="N1383" s="304"/>
      <c r="O1383" s="306"/>
      <c r="P1383" s="345" t="s">
        <v>460</v>
      </c>
      <c r="Q1383" s="346"/>
      <c r="R1383" s="346"/>
      <c r="S1383" s="346"/>
      <c r="T1383" s="346"/>
      <c r="U1383" s="346"/>
      <c r="V1383" s="1012" t="str">
        <f>B1392</f>
        <v>นาง</v>
      </c>
      <c r="W1383" s="1012"/>
      <c r="X1383" s="1013" t="str">
        <f>C1392</f>
        <v xml:space="preserve">สอน  </v>
      </c>
      <c r="Y1383" s="1013"/>
      <c r="Z1383" s="1013" t="str">
        <f>D1392</f>
        <v>กลั่นผักแว่น</v>
      </c>
      <c r="AA1383" s="1013"/>
      <c r="AB1383" s="1013"/>
      <c r="AC1383" s="1014"/>
      <c r="AD1383" s="345" t="s">
        <v>461</v>
      </c>
      <c r="AE1383" s="730"/>
      <c r="AF1383" s="346"/>
      <c r="AG1383" s="745" t="str">
        <f>B1393</f>
        <v>น.ส.</v>
      </c>
      <c r="AH1383" s="731" t="str">
        <f>C1393</f>
        <v xml:space="preserve">เบญจวรรณ  </v>
      </c>
      <c r="AI1383" s="346"/>
      <c r="AJ1383" s="346" t="str">
        <f>D1393</f>
        <v>หลอดกระโทก</v>
      </c>
      <c r="AK1383" s="346"/>
      <c r="AL1383" s="346"/>
      <c r="AM1383" s="346"/>
      <c r="AN1383" s="347"/>
    </row>
    <row r="1384" spans="1:42" s="1" customFormat="1" ht="24" x14ac:dyDescent="0.2">
      <c r="E1384" s="304"/>
      <c r="F1384" s="567"/>
      <c r="G1384" s="304"/>
      <c r="H1384" s="567"/>
      <c r="I1384" s="567"/>
      <c r="J1384" s="567"/>
      <c r="K1384" s="567"/>
      <c r="L1384" s="304"/>
      <c r="M1384" s="304"/>
      <c r="N1384" s="304"/>
      <c r="O1384" s="306"/>
      <c r="P1384" s="307" t="s">
        <v>462</v>
      </c>
      <c r="Q1384" s="308"/>
      <c r="R1384" s="308"/>
      <c r="S1384" s="1007" t="str">
        <f>E1392</f>
        <v>80</v>
      </c>
      <c r="T1384" s="1008"/>
      <c r="U1384" s="310" t="str">
        <f>F1392</f>
        <v>หมูที่</v>
      </c>
      <c r="V1384" s="1009" t="str">
        <f>G1392</f>
        <v>15</v>
      </c>
      <c r="W1384" s="1009"/>
      <c r="X1384" s="308"/>
      <c r="Y1384" s="311"/>
      <c r="Z1384" s="312" t="str">
        <f>H1392</f>
        <v>ถนน</v>
      </c>
      <c r="AA1384" s="313"/>
      <c r="AB1384" s="308"/>
      <c r="AC1384" s="309"/>
      <c r="AD1384" s="307" t="s">
        <v>462</v>
      </c>
      <c r="AE1384" s="728"/>
      <c r="AF1384" s="728"/>
      <c r="AG1384" s="314" t="str">
        <f>E1392</f>
        <v>80</v>
      </c>
      <c r="AH1384" s="308"/>
      <c r="AI1384" s="315" t="str">
        <f>F1392</f>
        <v>หมูที่</v>
      </c>
      <c r="AJ1384" s="727" t="str">
        <f>G1392</f>
        <v>15</v>
      </c>
      <c r="AK1384" s="308"/>
      <c r="AL1384" s="315" t="str">
        <f>H1392</f>
        <v>ถนน</v>
      </c>
      <c r="AM1384" s="308"/>
      <c r="AN1384" s="309"/>
    </row>
    <row r="1385" spans="1:42" s="1" customFormat="1" ht="24" x14ac:dyDescent="0.2">
      <c r="E1385" s="304"/>
      <c r="F1385" s="567"/>
      <c r="G1385" s="304"/>
      <c r="H1385" s="567"/>
      <c r="I1385" s="567"/>
      <c r="J1385" s="567"/>
      <c r="K1385" s="567"/>
      <c r="L1385" s="304"/>
      <c r="M1385" s="304"/>
      <c r="N1385" s="304"/>
      <c r="O1385" s="306"/>
      <c r="P1385" s="307" t="s">
        <v>463</v>
      </c>
      <c r="Q1385" s="308"/>
      <c r="R1385" s="308"/>
      <c r="S1385" s="308"/>
      <c r="T1385" s="308"/>
      <c r="U1385" s="1009" t="str">
        <f>I1392</f>
        <v>ตำบลตะขบ</v>
      </c>
      <c r="V1385" s="993"/>
      <c r="W1385" s="993"/>
      <c r="X1385" s="993"/>
      <c r="Y1385" s="312"/>
      <c r="Z1385" s="315" t="str">
        <f>J1392</f>
        <v>อำเภอปักธงชัย</v>
      </c>
      <c r="AA1385" s="313"/>
      <c r="AB1385" s="308"/>
      <c r="AC1385" s="308"/>
      <c r="AD1385" s="307" t="s">
        <v>463</v>
      </c>
      <c r="AE1385" s="728"/>
      <c r="AF1385" s="308"/>
      <c r="AG1385" s="308"/>
      <c r="AH1385" s="308"/>
      <c r="AI1385" s="315" t="str">
        <f>I1392</f>
        <v>ตำบลตะขบ</v>
      </c>
      <c r="AJ1385" s="308"/>
      <c r="AK1385" s="308"/>
      <c r="AL1385" s="315" t="str">
        <f>J1392</f>
        <v>อำเภอปักธงชัย</v>
      </c>
      <c r="AM1385" s="308"/>
      <c r="AN1385" s="309"/>
    </row>
    <row r="1386" spans="1:42" s="1" customFormat="1" ht="24" x14ac:dyDescent="0.2">
      <c r="E1386" s="304"/>
      <c r="F1386" s="567"/>
      <c r="G1386" s="304"/>
      <c r="H1386" s="567"/>
      <c r="I1386" s="567"/>
      <c r="J1386" s="567"/>
      <c r="K1386" s="567"/>
      <c r="L1386" s="304"/>
      <c r="M1386" s="304"/>
      <c r="N1386" s="304"/>
      <c r="O1386" s="306"/>
      <c r="P1386" s="316" t="str">
        <f>K1392</f>
        <v>จังหวัดนครราชสีมา</v>
      </c>
      <c r="Q1386" s="317"/>
      <c r="R1386" s="317"/>
      <c r="S1386" s="317"/>
      <c r="T1386" s="317"/>
      <c r="U1386" s="317" t="s">
        <v>464</v>
      </c>
      <c r="V1386" s="317"/>
      <c r="W1386" s="317"/>
      <c r="X1386" s="317"/>
      <c r="Y1386" s="318"/>
      <c r="Z1386" s="317"/>
      <c r="AA1386" s="319"/>
      <c r="AB1386" s="317"/>
      <c r="AC1386" s="317"/>
      <c r="AD1386" s="316" t="str">
        <f>K1392</f>
        <v>จังหวัดนครราชสีมา</v>
      </c>
      <c r="AE1386" s="744"/>
      <c r="AF1386" s="317"/>
      <c r="AG1386" s="317"/>
      <c r="AH1386" s="317"/>
      <c r="AI1386" s="317" t="s">
        <v>464</v>
      </c>
      <c r="AJ1386" s="317"/>
      <c r="AK1386" s="317"/>
      <c r="AL1386" s="317"/>
      <c r="AM1386" s="317"/>
      <c r="AN1386" s="320"/>
    </row>
    <row r="1387" spans="1:42" s="323" customFormat="1" ht="24" x14ac:dyDescent="0.2">
      <c r="A1387" s="753"/>
      <c r="B1387" s="753"/>
      <c r="C1387" s="753"/>
      <c r="D1387" s="753"/>
      <c r="E1387" s="9"/>
      <c r="F1387" s="568"/>
      <c r="G1387" s="9"/>
      <c r="H1387" s="568"/>
      <c r="I1387" s="568"/>
      <c r="J1387" s="568"/>
      <c r="K1387" s="568"/>
      <c r="L1387" s="9"/>
      <c r="M1387" s="9"/>
      <c r="N1387" s="9"/>
      <c r="O1387" s="306"/>
      <c r="P1387" s="1004" t="s">
        <v>5</v>
      </c>
      <c r="Q1387" s="1005"/>
      <c r="R1387" s="1005"/>
      <c r="S1387" s="1005"/>
      <c r="T1387" s="1005"/>
      <c r="U1387" s="1005"/>
      <c r="V1387" s="1005"/>
      <c r="W1387" s="1005"/>
      <c r="X1387" s="1005"/>
      <c r="Y1387" s="1005"/>
      <c r="Z1387" s="1005"/>
      <c r="AA1387" s="1005"/>
      <c r="AB1387" s="1005"/>
      <c r="AC1387" s="1006"/>
      <c r="AD1387" s="1004" t="s">
        <v>6</v>
      </c>
      <c r="AE1387" s="1005"/>
      <c r="AF1387" s="1005"/>
      <c r="AG1387" s="1005"/>
      <c r="AH1387" s="1005"/>
      <c r="AI1387" s="1005"/>
      <c r="AJ1387" s="1005"/>
      <c r="AK1387" s="1005"/>
      <c r="AL1387" s="1005"/>
      <c r="AM1387" s="1005"/>
      <c r="AN1387" s="1006"/>
    </row>
    <row r="1388" spans="1:42" s="323" customFormat="1" ht="24" customHeight="1" x14ac:dyDescent="0.2">
      <c r="A1388" s="753"/>
      <c r="B1388" s="753"/>
      <c r="C1388" s="753"/>
      <c r="D1388" s="753"/>
      <c r="E1388" s="9"/>
      <c r="F1388" s="568"/>
      <c r="G1388" s="9"/>
      <c r="H1388" s="568"/>
      <c r="I1388" s="568"/>
      <c r="J1388" s="568"/>
      <c r="K1388" s="568"/>
      <c r="L1388" s="9"/>
      <c r="M1388" s="9"/>
      <c r="N1388" s="9"/>
      <c r="O1388" s="306"/>
      <c r="P1388" s="995" t="s">
        <v>7</v>
      </c>
      <c r="Q1388" s="995" t="s">
        <v>8</v>
      </c>
      <c r="R1388" s="995" t="s">
        <v>9</v>
      </c>
      <c r="S1388" s="1010" t="s">
        <v>10</v>
      </c>
      <c r="T1388" s="1011"/>
      <c r="U1388" s="995" t="s">
        <v>11</v>
      </c>
      <c r="V1388" s="1004" t="s">
        <v>12</v>
      </c>
      <c r="W1388" s="1005"/>
      <c r="X1388" s="1006"/>
      <c r="Y1388" s="1004" t="s">
        <v>13</v>
      </c>
      <c r="Z1388" s="1005"/>
      <c r="AA1388" s="1005"/>
      <c r="AB1388" s="1005"/>
      <c r="AC1388" s="1006"/>
      <c r="AD1388" s="995" t="s">
        <v>7</v>
      </c>
      <c r="AE1388" s="995" t="s">
        <v>14</v>
      </c>
      <c r="AF1388" s="995" t="s">
        <v>15</v>
      </c>
      <c r="AG1388" s="995" t="s">
        <v>16</v>
      </c>
      <c r="AH1388" s="1021" t="s">
        <v>17</v>
      </c>
      <c r="AI1388" s="1004" t="s">
        <v>18</v>
      </c>
      <c r="AJ1388" s="1005"/>
      <c r="AK1388" s="1005"/>
      <c r="AL1388" s="1006"/>
      <c r="AM1388" s="995" t="s">
        <v>19</v>
      </c>
      <c r="AN1388" s="995" t="s">
        <v>20</v>
      </c>
      <c r="AO1388" s="1027" t="s">
        <v>19</v>
      </c>
      <c r="AP1388" s="1027" t="s">
        <v>19</v>
      </c>
    </row>
    <row r="1389" spans="1:42" s="323" customFormat="1" ht="24" customHeight="1" x14ac:dyDescent="0.2">
      <c r="A1389" s="753"/>
      <c r="B1389" s="753"/>
      <c r="C1389" s="753"/>
      <c r="D1389" s="753"/>
      <c r="E1389" s="9"/>
      <c r="F1389" s="568"/>
      <c r="G1389" s="9"/>
      <c r="H1389" s="568"/>
      <c r="I1389" s="568"/>
      <c r="J1389" s="568"/>
      <c r="K1389" s="568"/>
      <c r="L1389" s="9"/>
      <c r="M1389" s="9"/>
      <c r="N1389" s="9"/>
      <c r="O1389" s="306"/>
      <c r="P1389" s="996"/>
      <c r="Q1389" s="996"/>
      <c r="R1389" s="996"/>
      <c r="S1389" s="995" t="s">
        <v>21</v>
      </c>
      <c r="T1389" s="995" t="s">
        <v>22</v>
      </c>
      <c r="U1389" s="996"/>
      <c r="V1389" s="1015" t="s">
        <v>23</v>
      </c>
      <c r="W1389" s="1015" t="s">
        <v>24</v>
      </c>
      <c r="X1389" s="1015" t="s">
        <v>25</v>
      </c>
      <c r="Y1389" s="1018" t="s">
        <v>26</v>
      </c>
      <c r="Z1389" s="995" t="s">
        <v>27</v>
      </c>
      <c r="AA1389" s="995" t="s">
        <v>28</v>
      </c>
      <c r="AB1389" s="995" t="s">
        <v>29</v>
      </c>
      <c r="AC1389" s="995" t="s">
        <v>30</v>
      </c>
      <c r="AD1389" s="996"/>
      <c r="AE1389" s="996"/>
      <c r="AF1389" s="996"/>
      <c r="AG1389" s="996"/>
      <c r="AH1389" s="1022"/>
      <c r="AI1389" s="995" t="s">
        <v>31</v>
      </c>
      <c r="AJ1389" s="998" t="s">
        <v>27</v>
      </c>
      <c r="AK1389" s="1001" t="s">
        <v>28</v>
      </c>
      <c r="AL1389" s="995" t="s">
        <v>29</v>
      </c>
      <c r="AM1389" s="996"/>
      <c r="AN1389" s="996"/>
      <c r="AO1389" s="1028"/>
      <c r="AP1389" s="1028"/>
    </row>
    <row r="1390" spans="1:42" s="323" customFormat="1" ht="24" x14ac:dyDescent="0.2">
      <c r="A1390" s="753"/>
      <c r="B1390" s="753"/>
      <c r="C1390" s="753"/>
      <c r="D1390" s="753"/>
      <c r="E1390" s="9"/>
      <c r="F1390" s="568"/>
      <c r="G1390" s="9"/>
      <c r="H1390" s="568"/>
      <c r="I1390" s="568"/>
      <c r="J1390" s="568"/>
      <c r="K1390" s="568"/>
      <c r="L1390" s="9"/>
      <c r="M1390" s="9"/>
      <c r="N1390" s="9"/>
      <c r="O1390" s="306"/>
      <c r="P1390" s="996"/>
      <c r="Q1390" s="996"/>
      <c r="R1390" s="996"/>
      <c r="S1390" s="996"/>
      <c r="T1390" s="996"/>
      <c r="U1390" s="996"/>
      <c r="V1390" s="1016"/>
      <c r="W1390" s="1016"/>
      <c r="X1390" s="1016"/>
      <c r="Y1390" s="1019"/>
      <c r="Z1390" s="996"/>
      <c r="AA1390" s="996"/>
      <c r="AB1390" s="996"/>
      <c r="AC1390" s="996"/>
      <c r="AD1390" s="996"/>
      <c r="AE1390" s="996"/>
      <c r="AF1390" s="996"/>
      <c r="AG1390" s="996"/>
      <c r="AH1390" s="1022"/>
      <c r="AI1390" s="996"/>
      <c r="AJ1390" s="999"/>
      <c r="AK1390" s="1002"/>
      <c r="AL1390" s="996"/>
      <c r="AM1390" s="996"/>
      <c r="AN1390" s="996"/>
      <c r="AO1390" s="1028"/>
      <c r="AP1390" s="1028"/>
    </row>
    <row r="1391" spans="1:42" s="323" customFormat="1" ht="49.5" customHeight="1" x14ac:dyDescent="0.2">
      <c r="A1391" s="753" t="s">
        <v>465</v>
      </c>
      <c r="B1391" s="306" t="s">
        <v>466</v>
      </c>
      <c r="C1391" s="749" t="s">
        <v>467</v>
      </c>
      <c r="D1391" s="749" t="s">
        <v>468</v>
      </c>
      <c r="E1391" s="749" t="s">
        <v>469</v>
      </c>
      <c r="F1391" s="749"/>
      <c r="G1391" s="520" t="s">
        <v>470</v>
      </c>
      <c r="H1391" s="749" t="s">
        <v>471</v>
      </c>
      <c r="I1391" s="749" t="s">
        <v>472</v>
      </c>
      <c r="J1391" s="749" t="s">
        <v>473</v>
      </c>
      <c r="K1391" s="749" t="s">
        <v>474</v>
      </c>
      <c r="L1391" s="520" t="s">
        <v>475</v>
      </c>
      <c r="M1391" s="9" t="s">
        <v>476</v>
      </c>
      <c r="N1391" s="9" t="s">
        <v>477</v>
      </c>
      <c r="O1391" s="306" t="s">
        <v>478</v>
      </c>
      <c r="P1391" s="997"/>
      <c r="Q1391" s="997"/>
      <c r="R1391" s="997"/>
      <c r="S1391" s="997"/>
      <c r="T1391" s="997"/>
      <c r="U1391" s="997"/>
      <c r="V1391" s="1017"/>
      <c r="W1391" s="1017"/>
      <c r="X1391" s="1017"/>
      <c r="Y1391" s="1020"/>
      <c r="Z1391" s="997"/>
      <c r="AA1391" s="997"/>
      <c r="AB1391" s="997"/>
      <c r="AC1391" s="997"/>
      <c r="AD1391" s="997"/>
      <c r="AE1391" s="997"/>
      <c r="AF1391" s="997"/>
      <c r="AG1391" s="997"/>
      <c r="AH1391" s="1023"/>
      <c r="AI1391" s="997"/>
      <c r="AJ1391" s="1000"/>
      <c r="AK1391" s="1003"/>
      <c r="AL1391" s="997"/>
      <c r="AM1391" s="997"/>
      <c r="AN1391" s="997"/>
      <c r="AO1391" s="1029"/>
      <c r="AP1391" s="1029"/>
    </row>
    <row r="1392" spans="1:42" s="337" customFormat="1" ht="24" x14ac:dyDescent="0.2">
      <c r="A1392" s="324"/>
      <c r="B1392" s="324" t="s">
        <v>487</v>
      </c>
      <c r="C1392" s="324" t="s">
        <v>803</v>
      </c>
      <c r="D1392" s="324" t="s">
        <v>804</v>
      </c>
      <c r="E1392" s="325" t="s">
        <v>805</v>
      </c>
      <c r="F1392" s="569" t="s">
        <v>510</v>
      </c>
      <c r="G1392" s="325" t="s">
        <v>706</v>
      </c>
      <c r="H1392" s="569" t="s">
        <v>471</v>
      </c>
      <c r="I1392" s="569" t="s">
        <v>483</v>
      </c>
      <c r="J1392" s="569" t="s">
        <v>484</v>
      </c>
      <c r="K1392" s="569" t="s">
        <v>485</v>
      </c>
      <c r="L1392" s="325">
        <v>30150</v>
      </c>
      <c r="M1392" s="325"/>
      <c r="N1392" s="325" t="s">
        <v>810</v>
      </c>
      <c r="O1392" s="329"/>
      <c r="P1392" s="529">
        <v>179</v>
      </c>
      <c r="Q1392" s="420" t="s">
        <v>32</v>
      </c>
      <c r="R1392" s="529">
        <v>18522</v>
      </c>
      <c r="S1392" s="529">
        <v>253</v>
      </c>
      <c r="T1392" s="529">
        <v>2791</v>
      </c>
      <c r="U1392" s="420" t="s">
        <v>136</v>
      </c>
      <c r="V1392" s="529">
        <v>0</v>
      </c>
      <c r="W1392" s="529">
        <v>1</v>
      </c>
      <c r="X1392" s="529">
        <v>26</v>
      </c>
      <c r="Y1392" s="615">
        <v>123</v>
      </c>
      <c r="Z1392" s="615"/>
      <c r="AA1392" s="615">
        <v>3</v>
      </c>
      <c r="AB1392" s="529"/>
      <c r="AC1392" s="615"/>
      <c r="AD1392" s="529"/>
      <c r="AE1392" s="529"/>
      <c r="AF1392" s="529"/>
      <c r="AG1392" s="529"/>
      <c r="AH1392" s="616"/>
      <c r="AI1392" s="615"/>
      <c r="AJ1392" s="616"/>
      <c r="AK1392" s="615"/>
      <c r="AL1392" s="529"/>
      <c r="AM1392" s="529"/>
      <c r="AN1392" s="529"/>
      <c r="AO1392" s="529"/>
      <c r="AP1392" s="529"/>
    </row>
    <row r="1393" spans="1:42" s="337" customFormat="1" ht="37.5" x14ac:dyDescent="0.2">
      <c r="A1393" s="324"/>
      <c r="B1393" s="324" t="s">
        <v>691</v>
      </c>
      <c r="C1393" s="324" t="s">
        <v>811</v>
      </c>
      <c r="D1393" s="324" t="s">
        <v>812</v>
      </c>
      <c r="E1393" s="325" t="s">
        <v>805</v>
      </c>
      <c r="F1393" s="569" t="s">
        <v>510</v>
      </c>
      <c r="G1393" s="325" t="s">
        <v>706</v>
      </c>
      <c r="H1393" s="569" t="s">
        <v>471</v>
      </c>
      <c r="I1393" s="569" t="s">
        <v>483</v>
      </c>
      <c r="J1393" s="569" t="s">
        <v>484</v>
      </c>
      <c r="K1393" s="569" t="s">
        <v>485</v>
      </c>
      <c r="L1393" s="325">
        <v>30150</v>
      </c>
      <c r="M1393" s="325"/>
      <c r="N1393" s="325" t="s">
        <v>809</v>
      </c>
      <c r="O1393" s="329"/>
      <c r="P1393" s="529"/>
      <c r="Q1393" s="529"/>
      <c r="R1393" s="529"/>
      <c r="S1393" s="529"/>
      <c r="T1393" s="529"/>
      <c r="U1393" s="529"/>
      <c r="V1393" s="529"/>
      <c r="W1393" s="529"/>
      <c r="X1393" s="529"/>
      <c r="Y1393" s="615"/>
      <c r="Z1393" s="615"/>
      <c r="AA1393" s="615"/>
      <c r="AB1393" s="529"/>
      <c r="AC1393" s="615"/>
      <c r="AD1393" s="529">
        <v>1</v>
      </c>
      <c r="AE1393" s="529">
        <v>80</v>
      </c>
      <c r="AF1393" s="529" t="s">
        <v>37</v>
      </c>
      <c r="AG1393" s="426" t="s">
        <v>44</v>
      </c>
      <c r="AH1393" s="616">
        <v>12</v>
      </c>
      <c r="AI1393" s="615"/>
      <c r="AJ1393" s="616"/>
      <c r="AK1393" s="615">
        <v>12</v>
      </c>
      <c r="AL1393" s="529"/>
      <c r="AM1393" s="529">
        <v>3</v>
      </c>
      <c r="AN1393" s="426" t="s">
        <v>53</v>
      </c>
      <c r="AO1393" s="529">
        <v>0</v>
      </c>
      <c r="AP1393" s="529"/>
    </row>
    <row r="1394" spans="1:42" s="337" customFormat="1" ht="24" x14ac:dyDescent="0.2">
      <c r="A1394" s="324"/>
      <c r="B1394" s="324"/>
      <c r="C1394" s="324"/>
      <c r="D1394" s="324"/>
      <c r="E1394" s="325"/>
      <c r="F1394" s="569"/>
      <c r="G1394" s="325"/>
      <c r="H1394" s="569"/>
      <c r="I1394" s="569"/>
      <c r="J1394" s="569"/>
      <c r="K1394" s="569"/>
      <c r="L1394" s="325"/>
      <c r="M1394" s="325"/>
      <c r="N1394" s="325"/>
      <c r="O1394" s="329"/>
      <c r="P1394" s="529"/>
      <c r="Q1394" s="529"/>
      <c r="R1394" s="529"/>
      <c r="S1394" s="529"/>
      <c r="T1394" s="529"/>
      <c r="U1394" s="529"/>
      <c r="V1394" s="529"/>
      <c r="W1394" s="529"/>
      <c r="X1394" s="529"/>
      <c r="Y1394" s="615"/>
      <c r="Z1394" s="615"/>
      <c r="AA1394" s="615"/>
      <c r="AB1394" s="529"/>
      <c r="AC1394" s="615"/>
      <c r="AD1394" s="529"/>
      <c r="AE1394" s="529"/>
      <c r="AF1394" s="529"/>
      <c r="AG1394" s="529"/>
      <c r="AH1394" s="616"/>
      <c r="AI1394" s="615"/>
      <c r="AJ1394" s="616"/>
      <c r="AK1394" s="615"/>
      <c r="AL1394" s="529"/>
      <c r="AM1394" s="529"/>
      <c r="AN1394" s="529"/>
      <c r="AO1394" s="529"/>
      <c r="AP1394" s="529"/>
    </row>
    <row r="1395" spans="1:42" s="1" customFormat="1" ht="24" x14ac:dyDescent="0.2">
      <c r="E1395" s="304"/>
      <c r="F1395" s="567"/>
      <c r="G1395" s="304"/>
      <c r="H1395" s="567"/>
      <c r="I1395" s="567"/>
      <c r="J1395" s="567"/>
      <c r="K1395" s="567"/>
      <c r="L1395" s="304"/>
      <c r="M1395" s="304"/>
      <c r="N1395" s="304"/>
      <c r="O1395" s="306"/>
      <c r="P1395" s="345" t="s">
        <v>460</v>
      </c>
      <c r="Q1395" s="346"/>
      <c r="R1395" s="346"/>
      <c r="S1395" s="346"/>
      <c r="T1395" s="346"/>
      <c r="U1395" s="346"/>
      <c r="V1395" s="1012" t="str">
        <f>B1404</f>
        <v>นาง</v>
      </c>
      <c r="W1395" s="1012"/>
      <c r="X1395" s="1013" t="str">
        <f>C1404</f>
        <v>ชฎาพร</v>
      </c>
      <c r="Y1395" s="1013"/>
      <c r="Z1395" s="1013" t="str">
        <f>D1404</f>
        <v>โจดครบุรี</v>
      </c>
      <c r="AA1395" s="1013"/>
      <c r="AB1395" s="1013"/>
      <c r="AC1395" s="1014"/>
      <c r="AD1395" s="345" t="s">
        <v>461</v>
      </c>
      <c r="AE1395" s="730"/>
      <c r="AF1395" s="346"/>
      <c r="AG1395" s="745" t="str">
        <f>B1404</f>
        <v>นาง</v>
      </c>
      <c r="AH1395" s="731" t="str">
        <f>C1404</f>
        <v>ชฎาพร</v>
      </c>
      <c r="AI1395" s="346"/>
      <c r="AJ1395" s="346" t="str">
        <f>D1404</f>
        <v>โจดครบุรี</v>
      </c>
      <c r="AK1395" s="346"/>
      <c r="AL1395" s="346"/>
      <c r="AM1395" s="346"/>
      <c r="AN1395" s="347"/>
    </row>
    <row r="1396" spans="1:42" s="1" customFormat="1" ht="24" x14ac:dyDescent="0.2">
      <c r="E1396" s="304"/>
      <c r="F1396" s="567"/>
      <c r="G1396" s="304"/>
      <c r="H1396" s="567"/>
      <c r="I1396" s="567"/>
      <c r="J1396" s="567"/>
      <c r="K1396" s="567"/>
      <c r="L1396" s="304"/>
      <c r="M1396" s="304"/>
      <c r="N1396" s="304"/>
      <c r="O1396" s="306"/>
      <c r="P1396" s="307" t="s">
        <v>462</v>
      </c>
      <c r="Q1396" s="308"/>
      <c r="R1396" s="308"/>
      <c r="S1396" s="1007" t="str">
        <f>E1404</f>
        <v>70</v>
      </c>
      <c r="T1396" s="1008"/>
      <c r="U1396" s="310" t="str">
        <f>F1404</f>
        <v>หมูที่</v>
      </c>
      <c r="V1396" s="1009" t="str">
        <f>G1404</f>
        <v>15</v>
      </c>
      <c r="W1396" s="1009"/>
      <c r="X1396" s="308"/>
      <c r="Y1396" s="311"/>
      <c r="Z1396" s="312" t="str">
        <f>H1404</f>
        <v>ถนน</v>
      </c>
      <c r="AA1396" s="313"/>
      <c r="AB1396" s="308"/>
      <c r="AC1396" s="309"/>
      <c r="AD1396" s="307" t="s">
        <v>462</v>
      </c>
      <c r="AE1396" s="728"/>
      <c r="AF1396" s="728"/>
      <c r="AG1396" s="314" t="str">
        <f>E1404</f>
        <v>70</v>
      </c>
      <c r="AH1396" s="308"/>
      <c r="AI1396" s="315" t="str">
        <f>F1404</f>
        <v>หมูที่</v>
      </c>
      <c r="AJ1396" s="727" t="str">
        <f>G1404</f>
        <v>15</v>
      </c>
      <c r="AK1396" s="308"/>
      <c r="AL1396" s="315" t="str">
        <f>H1404</f>
        <v>ถนน</v>
      </c>
      <c r="AM1396" s="308"/>
      <c r="AN1396" s="309"/>
    </row>
    <row r="1397" spans="1:42" s="1" customFormat="1" ht="24" x14ac:dyDescent="0.2">
      <c r="E1397" s="304"/>
      <c r="F1397" s="567"/>
      <c r="G1397" s="304"/>
      <c r="H1397" s="567"/>
      <c r="I1397" s="567"/>
      <c r="J1397" s="567"/>
      <c r="K1397" s="567"/>
      <c r="L1397" s="304"/>
      <c r="M1397" s="304"/>
      <c r="N1397" s="304"/>
      <c r="O1397" s="306"/>
      <c r="P1397" s="307" t="s">
        <v>463</v>
      </c>
      <c r="Q1397" s="308"/>
      <c r="R1397" s="308"/>
      <c r="S1397" s="308"/>
      <c r="T1397" s="308"/>
      <c r="U1397" s="1009" t="str">
        <f>I1404</f>
        <v>ตำบลตะขบ</v>
      </c>
      <c r="V1397" s="993"/>
      <c r="W1397" s="993"/>
      <c r="X1397" s="993"/>
      <c r="Y1397" s="312"/>
      <c r="Z1397" s="315" t="str">
        <f>J1404</f>
        <v>อำเภอปักธงชัย</v>
      </c>
      <c r="AA1397" s="313"/>
      <c r="AB1397" s="308"/>
      <c r="AC1397" s="308"/>
      <c r="AD1397" s="307" t="s">
        <v>463</v>
      </c>
      <c r="AE1397" s="728"/>
      <c r="AF1397" s="308"/>
      <c r="AG1397" s="308"/>
      <c r="AH1397" s="308"/>
      <c r="AI1397" s="315" t="str">
        <f>I1404</f>
        <v>ตำบลตะขบ</v>
      </c>
      <c r="AJ1397" s="308"/>
      <c r="AK1397" s="308"/>
      <c r="AL1397" s="315" t="str">
        <f>J1404</f>
        <v>อำเภอปักธงชัย</v>
      </c>
      <c r="AM1397" s="308"/>
      <c r="AN1397" s="309"/>
    </row>
    <row r="1398" spans="1:42" s="1" customFormat="1" ht="24" x14ac:dyDescent="0.2">
      <c r="E1398" s="304"/>
      <c r="F1398" s="567"/>
      <c r="G1398" s="304"/>
      <c r="H1398" s="567"/>
      <c r="I1398" s="567"/>
      <c r="J1398" s="567"/>
      <c r="K1398" s="567"/>
      <c r="L1398" s="304"/>
      <c r="M1398" s="304"/>
      <c r="N1398" s="304"/>
      <c r="O1398" s="306"/>
      <c r="P1398" s="316" t="str">
        <f>K1404</f>
        <v>จังหวัดนครราชสีมา</v>
      </c>
      <c r="Q1398" s="317"/>
      <c r="R1398" s="317"/>
      <c r="S1398" s="317"/>
      <c r="T1398" s="317"/>
      <c r="U1398" s="317" t="s">
        <v>464</v>
      </c>
      <c r="V1398" s="317"/>
      <c r="W1398" s="317"/>
      <c r="X1398" s="317"/>
      <c r="Y1398" s="318"/>
      <c r="Z1398" s="317"/>
      <c r="AA1398" s="319"/>
      <c r="AB1398" s="317"/>
      <c r="AC1398" s="317"/>
      <c r="AD1398" s="316" t="str">
        <f>K1404</f>
        <v>จังหวัดนครราชสีมา</v>
      </c>
      <c r="AE1398" s="744"/>
      <c r="AF1398" s="317"/>
      <c r="AG1398" s="317"/>
      <c r="AH1398" s="317"/>
      <c r="AI1398" s="317" t="s">
        <v>464</v>
      </c>
      <c r="AJ1398" s="317"/>
      <c r="AK1398" s="317"/>
      <c r="AL1398" s="317"/>
      <c r="AM1398" s="317"/>
      <c r="AN1398" s="320"/>
    </row>
    <row r="1399" spans="1:42" s="323" customFormat="1" ht="24" x14ac:dyDescent="0.2">
      <c r="A1399" s="753"/>
      <c r="B1399" s="753"/>
      <c r="C1399" s="753"/>
      <c r="D1399" s="753"/>
      <c r="E1399" s="9"/>
      <c r="F1399" s="568"/>
      <c r="G1399" s="9"/>
      <c r="H1399" s="568"/>
      <c r="I1399" s="568"/>
      <c r="J1399" s="568"/>
      <c r="K1399" s="568"/>
      <c r="L1399" s="9"/>
      <c r="M1399" s="9"/>
      <c r="N1399" s="9"/>
      <c r="O1399" s="306"/>
      <c r="P1399" s="1004" t="s">
        <v>5</v>
      </c>
      <c r="Q1399" s="1005"/>
      <c r="R1399" s="1005"/>
      <c r="S1399" s="1005"/>
      <c r="T1399" s="1005"/>
      <c r="U1399" s="1005"/>
      <c r="V1399" s="1005"/>
      <c r="W1399" s="1005"/>
      <c r="X1399" s="1005"/>
      <c r="Y1399" s="1005"/>
      <c r="Z1399" s="1005"/>
      <c r="AA1399" s="1005"/>
      <c r="AB1399" s="1005"/>
      <c r="AC1399" s="1006"/>
      <c r="AD1399" s="1004" t="s">
        <v>6</v>
      </c>
      <c r="AE1399" s="1005"/>
      <c r="AF1399" s="1005"/>
      <c r="AG1399" s="1005"/>
      <c r="AH1399" s="1005"/>
      <c r="AI1399" s="1005"/>
      <c r="AJ1399" s="1005"/>
      <c r="AK1399" s="1005"/>
      <c r="AL1399" s="1005"/>
      <c r="AM1399" s="1005"/>
      <c r="AN1399" s="1006"/>
    </row>
    <row r="1400" spans="1:42" s="323" customFormat="1" ht="24" customHeight="1" x14ac:dyDescent="0.2">
      <c r="A1400" s="753"/>
      <c r="B1400" s="753"/>
      <c r="C1400" s="753"/>
      <c r="D1400" s="753"/>
      <c r="E1400" s="9"/>
      <c r="F1400" s="568"/>
      <c r="G1400" s="9"/>
      <c r="H1400" s="568"/>
      <c r="I1400" s="568"/>
      <c r="J1400" s="568"/>
      <c r="K1400" s="568"/>
      <c r="L1400" s="9"/>
      <c r="M1400" s="9"/>
      <c r="N1400" s="9"/>
      <c r="O1400" s="306"/>
      <c r="P1400" s="995" t="s">
        <v>7</v>
      </c>
      <c r="Q1400" s="995" t="s">
        <v>8</v>
      </c>
      <c r="R1400" s="995" t="s">
        <v>9</v>
      </c>
      <c r="S1400" s="1010" t="s">
        <v>10</v>
      </c>
      <c r="T1400" s="1011"/>
      <c r="U1400" s="995" t="s">
        <v>11</v>
      </c>
      <c r="V1400" s="1004" t="s">
        <v>12</v>
      </c>
      <c r="W1400" s="1005"/>
      <c r="X1400" s="1006"/>
      <c r="Y1400" s="1004" t="s">
        <v>13</v>
      </c>
      <c r="Z1400" s="1005"/>
      <c r="AA1400" s="1005"/>
      <c r="AB1400" s="1005"/>
      <c r="AC1400" s="1006"/>
      <c r="AD1400" s="995" t="s">
        <v>7</v>
      </c>
      <c r="AE1400" s="995" t="s">
        <v>14</v>
      </c>
      <c r="AF1400" s="995" t="s">
        <v>15</v>
      </c>
      <c r="AG1400" s="995" t="s">
        <v>16</v>
      </c>
      <c r="AH1400" s="1021" t="s">
        <v>17</v>
      </c>
      <c r="AI1400" s="1004" t="s">
        <v>18</v>
      </c>
      <c r="AJ1400" s="1005"/>
      <c r="AK1400" s="1005"/>
      <c r="AL1400" s="1006"/>
      <c r="AM1400" s="995" t="s">
        <v>19</v>
      </c>
      <c r="AN1400" s="995" t="s">
        <v>20</v>
      </c>
      <c r="AO1400" s="1027" t="s">
        <v>19</v>
      </c>
      <c r="AP1400" s="1027" t="s">
        <v>19</v>
      </c>
    </row>
    <row r="1401" spans="1:42" s="323" customFormat="1" ht="24" customHeight="1" x14ac:dyDescent="0.2">
      <c r="A1401" s="753"/>
      <c r="B1401" s="753"/>
      <c r="C1401" s="753"/>
      <c r="D1401" s="753"/>
      <c r="E1401" s="9"/>
      <c r="F1401" s="568"/>
      <c r="G1401" s="9"/>
      <c r="H1401" s="568"/>
      <c r="I1401" s="568"/>
      <c r="J1401" s="568"/>
      <c r="K1401" s="568"/>
      <c r="L1401" s="9"/>
      <c r="M1401" s="9"/>
      <c r="N1401" s="9"/>
      <c r="O1401" s="306"/>
      <c r="P1401" s="996"/>
      <c r="Q1401" s="996"/>
      <c r="R1401" s="996"/>
      <c r="S1401" s="995" t="s">
        <v>21</v>
      </c>
      <c r="T1401" s="995" t="s">
        <v>22</v>
      </c>
      <c r="U1401" s="996"/>
      <c r="V1401" s="1015" t="s">
        <v>23</v>
      </c>
      <c r="W1401" s="1015" t="s">
        <v>24</v>
      </c>
      <c r="X1401" s="1015" t="s">
        <v>25</v>
      </c>
      <c r="Y1401" s="1018" t="s">
        <v>26</v>
      </c>
      <c r="Z1401" s="995" t="s">
        <v>27</v>
      </c>
      <c r="AA1401" s="995" t="s">
        <v>28</v>
      </c>
      <c r="AB1401" s="995" t="s">
        <v>29</v>
      </c>
      <c r="AC1401" s="995" t="s">
        <v>30</v>
      </c>
      <c r="AD1401" s="996"/>
      <c r="AE1401" s="996"/>
      <c r="AF1401" s="996"/>
      <c r="AG1401" s="996"/>
      <c r="AH1401" s="1022"/>
      <c r="AI1401" s="995" t="s">
        <v>31</v>
      </c>
      <c r="AJ1401" s="998" t="s">
        <v>27</v>
      </c>
      <c r="AK1401" s="1001" t="s">
        <v>28</v>
      </c>
      <c r="AL1401" s="995" t="s">
        <v>29</v>
      </c>
      <c r="AM1401" s="996"/>
      <c r="AN1401" s="996"/>
      <c r="AO1401" s="1028"/>
      <c r="AP1401" s="1028"/>
    </row>
    <row r="1402" spans="1:42" s="323" customFormat="1" ht="24" x14ac:dyDescent="0.2">
      <c r="A1402" s="753"/>
      <c r="B1402" s="753"/>
      <c r="C1402" s="753"/>
      <c r="D1402" s="753"/>
      <c r="E1402" s="9"/>
      <c r="F1402" s="568"/>
      <c r="G1402" s="9"/>
      <c r="H1402" s="568"/>
      <c r="I1402" s="568"/>
      <c r="J1402" s="568"/>
      <c r="K1402" s="568"/>
      <c r="L1402" s="9"/>
      <c r="M1402" s="9"/>
      <c r="N1402" s="9"/>
      <c r="O1402" s="306"/>
      <c r="P1402" s="996"/>
      <c r="Q1402" s="996"/>
      <c r="R1402" s="996"/>
      <c r="S1402" s="996"/>
      <c r="T1402" s="996"/>
      <c r="U1402" s="996"/>
      <c r="V1402" s="1016"/>
      <c r="W1402" s="1016"/>
      <c r="X1402" s="1016"/>
      <c r="Y1402" s="1019"/>
      <c r="Z1402" s="996"/>
      <c r="AA1402" s="996"/>
      <c r="AB1402" s="996"/>
      <c r="AC1402" s="996"/>
      <c r="AD1402" s="996"/>
      <c r="AE1402" s="996"/>
      <c r="AF1402" s="996"/>
      <c r="AG1402" s="996"/>
      <c r="AH1402" s="1022"/>
      <c r="AI1402" s="996"/>
      <c r="AJ1402" s="999"/>
      <c r="AK1402" s="1002"/>
      <c r="AL1402" s="996"/>
      <c r="AM1402" s="996"/>
      <c r="AN1402" s="996"/>
      <c r="AO1402" s="1028"/>
      <c r="AP1402" s="1028"/>
    </row>
    <row r="1403" spans="1:42" s="323" customFormat="1" ht="45.75" customHeight="1" x14ac:dyDescent="0.2">
      <c r="A1403" s="753" t="s">
        <v>465</v>
      </c>
      <c r="B1403" s="306" t="s">
        <v>466</v>
      </c>
      <c r="C1403" s="749" t="s">
        <v>467</v>
      </c>
      <c r="D1403" s="749" t="s">
        <v>468</v>
      </c>
      <c r="E1403" s="749" t="s">
        <v>469</v>
      </c>
      <c r="F1403" s="749"/>
      <c r="G1403" s="520" t="s">
        <v>470</v>
      </c>
      <c r="H1403" s="749" t="s">
        <v>471</v>
      </c>
      <c r="I1403" s="749" t="s">
        <v>472</v>
      </c>
      <c r="J1403" s="749" t="s">
        <v>473</v>
      </c>
      <c r="K1403" s="749" t="s">
        <v>474</v>
      </c>
      <c r="L1403" s="520" t="s">
        <v>475</v>
      </c>
      <c r="M1403" s="9" t="s">
        <v>476</v>
      </c>
      <c r="N1403" s="9" t="s">
        <v>477</v>
      </c>
      <c r="O1403" s="306" t="s">
        <v>478</v>
      </c>
      <c r="P1403" s="997"/>
      <c r="Q1403" s="997"/>
      <c r="R1403" s="997"/>
      <c r="S1403" s="997"/>
      <c r="T1403" s="997"/>
      <c r="U1403" s="997"/>
      <c r="V1403" s="1017"/>
      <c r="W1403" s="1017"/>
      <c r="X1403" s="1017"/>
      <c r="Y1403" s="1020"/>
      <c r="Z1403" s="997"/>
      <c r="AA1403" s="997"/>
      <c r="AB1403" s="997"/>
      <c r="AC1403" s="997"/>
      <c r="AD1403" s="997"/>
      <c r="AE1403" s="997"/>
      <c r="AF1403" s="997"/>
      <c r="AG1403" s="997"/>
      <c r="AH1403" s="1023"/>
      <c r="AI1403" s="997"/>
      <c r="AJ1403" s="1000"/>
      <c r="AK1403" s="1003"/>
      <c r="AL1403" s="997"/>
      <c r="AM1403" s="997"/>
      <c r="AN1403" s="997"/>
      <c r="AO1403" s="1029"/>
      <c r="AP1403" s="1029"/>
    </row>
    <row r="1404" spans="1:42" s="337" customFormat="1" ht="24" x14ac:dyDescent="0.2">
      <c r="A1404" s="324"/>
      <c r="B1404" s="324" t="s">
        <v>487</v>
      </c>
      <c r="C1404" s="324" t="s">
        <v>813</v>
      </c>
      <c r="D1404" s="324" t="s">
        <v>814</v>
      </c>
      <c r="E1404" s="325" t="s">
        <v>690</v>
      </c>
      <c r="F1404" s="569" t="s">
        <v>510</v>
      </c>
      <c r="G1404" s="325" t="s">
        <v>706</v>
      </c>
      <c r="H1404" s="569" t="s">
        <v>471</v>
      </c>
      <c r="I1404" s="569" t="s">
        <v>483</v>
      </c>
      <c r="J1404" s="569" t="s">
        <v>484</v>
      </c>
      <c r="K1404" s="569" t="s">
        <v>485</v>
      </c>
      <c r="L1404" s="325">
        <v>30150</v>
      </c>
      <c r="M1404" s="325"/>
      <c r="N1404" s="325"/>
      <c r="O1404" s="329"/>
      <c r="P1404" s="529">
        <v>180</v>
      </c>
      <c r="Q1404" s="420"/>
      <c r="R1404" s="529"/>
      <c r="S1404" s="529"/>
      <c r="T1404" s="529"/>
      <c r="U1404" s="420" t="s">
        <v>136</v>
      </c>
      <c r="V1404" s="529"/>
      <c r="W1404" s="529"/>
      <c r="X1404" s="529"/>
      <c r="Y1404" s="615"/>
      <c r="Z1404" s="615"/>
      <c r="AA1404" s="615">
        <v>10.5</v>
      </c>
      <c r="AB1404" s="529"/>
      <c r="AC1404" s="615"/>
      <c r="AD1404" s="529"/>
      <c r="AE1404" s="529"/>
      <c r="AF1404" s="529"/>
      <c r="AG1404" s="529"/>
      <c r="AH1404" s="616"/>
      <c r="AI1404" s="615"/>
      <c r="AJ1404" s="616"/>
      <c r="AK1404" s="615"/>
      <c r="AL1404" s="529"/>
      <c r="AM1404" s="529"/>
      <c r="AN1404" s="529"/>
      <c r="AO1404" s="529"/>
      <c r="AP1404" s="529"/>
    </row>
    <row r="1405" spans="1:42" s="337" customFormat="1" ht="37.5" x14ac:dyDescent="0.2">
      <c r="A1405" s="324"/>
      <c r="B1405" s="324"/>
      <c r="C1405" s="324"/>
      <c r="D1405" s="324"/>
      <c r="E1405" s="325"/>
      <c r="F1405" s="569"/>
      <c r="G1405" s="325"/>
      <c r="H1405" s="569"/>
      <c r="I1405" s="569"/>
      <c r="J1405" s="569"/>
      <c r="K1405" s="569"/>
      <c r="L1405" s="325"/>
      <c r="M1405" s="325"/>
      <c r="N1405" s="325"/>
      <c r="O1405" s="329"/>
      <c r="P1405" s="529"/>
      <c r="Q1405" s="529"/>
      <c r="R1405" s="529"/>
      <c r="S1405" s="529"/>
      <c r="T1405" s="529"/>
      <c r="U1405" s="529"/>
      <c r="V1405" s="529"/>
      <c r="W1405" s="529"/>
      <c r="X1405" s="529"/>
      <c r="Y1405" s="615"/>
      <c r="Z1405" s="615"/>
      <c r="AA1405" s="615"/>
      <c r="AB1405" s="529"/>
      <c r="AC1405" s="615"/>
      <c r="AD1405" s="529">
        <v>1</v>
      </c>
      <c r="AE1405" s="529">
        <v>70</v>
      </c>
      <c r="AF1405" s="529" t="s">
        <v>37</v>
      </c>
      <c r="AG1405" s="529" t="s">
        <v>38</v>
      </c>
      <c r="AH1405" s="616">
        <v>14</v>
      </c>
      <c r="AI1405" s="615"/>
      <c r="AJ1405" s="616"/>
      <c r="AK1405" s="615">
        <v>14</v>
      </c>
      <c r="AL1405" s="529"/>
      <c r="AM1405" s="420">
        <f>AO1405+1</f>
        <v>7</v>
      </c>
      <c r="AN1405" s="426" t="s">
        <v>160</v>
      </c>
      <c r="AO1405" s="529">
        <v>6</v>
      </c>
      <c r="AP1405" s="529">
        <v>5</v>
      </c>
    </row>
    <row r="1406" spans="1:42" s="337" customFormat="1" ht="56.25" x14ac:dyDescent="0.2">
      <c r="A1406" s="324"/>
      <c r="B1406" s="324"/>
      <c r="C1406" s="324"/>
      <c r="D1406" s="324"/>
      <c r="E1406" s="325"/>
      <c r="F1406" s="569"/>
      <c r="G1406" s="325"/>
      <c r="H1406" s="569"/>
      <c r="I1406" s="569"/>
      <c r="J1406" s="569"/>
      <c r="K1406" s="569"/>
      <c r="L1406" s="325"/>
      <c r="M1406" s="325"/>
      <c r="N1406" s="325"/>
      <c r="O1406" s="329"/>
      <c r="P1406" s="529"/>
      <c r="Q1406" s="529"/>
      <c r="R1406" s="529"/>
      <c r="S1406" s="529"/>
      <c r="T1406" s="529"/>
      <c r="U1406" s="529"/>
      <c r="V1406" s="529"/>
      <c r="W1406" s="529"/>
      <c r="X1406" s="529"/>
      <c r="Y1406" s="615"/>
      <c r="Z1406" s="615"/>
      <c r="AA1406" s="615"/>
      <c r="AB1406" s="529"/>
      <c r="AC1406" s="615"/>
      <c r="AD1406" s="529">
        <v>2</v>
      </c>
      <c r="AE1406" s="529">
        <v>70</v>
      </c>
      <c r="AF1406" s="426" t="s">
        <v>55</v>
      </c>
      <c r="AG1406" s="529" t="s">
        <v>35</v>
      </c>
      <c r="AH1406" s="616">
        <v>28</v>
      </c>
      <c r="AI1406" s="615"/>
      <c r="AJ1406" s="616"/>
      <c r="AK1406" s="615">
        <v>28</v>
      </c>
      <c r="AL1406" s="529"/>
      <c r="AM1406" s="420">
        <f>AO1406+1</f>
        <v>7</v>
      </c>
      <c r="AN1406" s="426" t="s">
        <v>53</v>
      </c>
      <c r="AO1406" s="529">
        <v>6</v>
      </c>
      <c r="AP1406" s="529">
        <v>5</v>
      </c>
    </row>
    <row r="1407" spans="1:42" s="337" customFormat="1" ht="24" x14ac:dyDescent="0.2">
      <c r="A1407" s="324"/>
      <c r="B1407" s="324"/>
      <c r="C1407" s="324"/>
      <c r="D1407" s="324"/>
      <c r="E1407" s="325"/>
      <c r="F1407" s="569"/>
      <c r="G1407" s="325"/>
      <c r="H1407" s="569"/>
      <c r="I1407" s="569"/>
      <c r="J1407" s="569"/>
      <c r="K1407" s="569"/>
      <c r="L1407" s="325"/>
      <c r="M1407" s="325"/>
      <c r="N1407" s="325"/>
      <c r="O1407" s="329"/>
      <c r="P1407" s="529"/>
      <c r="Q1407" s="529"/>
      <c r="R1407" s="529"/>
      <c r="S1407" s="529"/>
      <c r="T1407" s="529"/>
      <c r="U1407" s="529"/>
      <c r="V1407" s="529"/>
      <c r="W1407" s="529"/>
      <c r="X1407" s="529"/>
      <c r="Y1407" s="615"/>
      <c r="Z1407" s="615"/>
      <c r="AA1407" s="615"/>
      <c r="AB1407" s="529"/>
      <c r="AC1407" s="615"/>
      <c r="AD1407" s="529"/>
      <c r="AE1407" s="529"/>
      <c r="AF1407" s="529"/>
      <c r="AG1407" s="529"/>
      <c r="AH1407" s="616"/>
      <c r="AI1407" s="615"/>
      <c r="AJ1407" s="616"/>
      <c r="AK1407" s="615"/>
      <c r="AL1407" s="529"/>
      <c r="AM1407" s="529"/>
      <c r="AN1407" s="529"/>
      <c r="AO1407" s="529"/>
      <c r="AP1407" s="529"/>
    </row>
    <row r="1408" spans="1:42" s="1" customFormat="1" ht="24" x14ac:dyDescent="0.2">
      <c r="E1408" s="304"/>
      <c r="F1408" s="567"/>
      <c r="G1408" s="304"/>
      <c r="H1408" s="567"/>
      <c r="I1408" s="567"/>
      <c r="J1408" s="567"/>
      <c r="K1408" s="567"/>
      <c r="L1408" s="304"/>
      <c r="M1408" s="304"/>
      <c r="N1408" s="304"/>
      <c r="O1408" s="306"/>
      <c r="P1408" s="345" t="s">
        <v>460</v>
      </c>
      <c r="Q1408" s="346"/>
      <c r="R1408" s="346"/>
      <c r="S1408" s="346"/>
      <c r="T1408" s="346"/>
      <c r="U1408" s="346"/>
      <c r="V1408" s="1012" t="str">
        <f>B1417</f>
        <v>นางสาว</v>
      </c>
      <c r="W1408" s="1012"/>
      <c r="X1408" s="1013" t="str">
        <f>C1417</f>
        <v>สุกัญญา</v>
      </c>
      <c r="Y1408" s="1013"/>
      <c r="Z1408" s="1013" t="str">
        <f>D1417</f>
        <v>คดสระน้อย</v>
      </c>
      <c r="AA1408" s="1013"/>
      <c r="AB1408" s="1013"/>
      <c r="AC1408" s="1014"/>
      <c r="AD1408" s="345" t="s">
        <v>461</v>
      </c>
      <c r="AE1408" s="730"/>
      <c r="AF1408" s="346"/>
      <c r="AG1408" s="745" t="str">
        <f>B1417</f>
        <v>นางสาว</v>
      </c>
      <c r="AH1408" s="731" t="str">
        <f>C1417</f>
        <v>สุกัญญา</v>
      </c>
      <c r="AI1408" s="346"/>
      <c r="AJ1408" s="346" t="str">
        <f>D1417</f>
        <v>คดสระน้อย</v>
      </c>
      <c r="AK1408" s="346"/>
      <c r="AL1408" s="346"/>
      <c r="AM1408" s="346"/>
      <c r="AN1408" s="347"/>
    </row>
    <row r="1409" spans="1:42" s="1" customFormat="1" ht="24" x14ac:dyDescent="0.2">
      <c r="E1409" s="304"/>
      <c r="F1409" s="567"/>
      <c r="G1409" s="304"/>
      <c r="H1409" s="567"/>
      <c r="I1409" s="567"/>
      <c r="J1409" s="567"/>
      <c r="K1409" s="567"/>
      <c r="L1409" s="304"/>
      <c r="M1409" s="304"/>
      <c r="N1409" s="304"/>
      <c r="O1409" s="306"/>
      <c r="P1409" s="307" t="s">
        <v>462</v>
      </c>
      <c r="Q1409" s="308"/>
      <c r="R1409" s="308"/>
      <c r="S1409" s="1007" t="str">
        <f>E1417</f>
        <v>38</v>
      </c>
      <c r="T1409" s="1008"/>
      <c r="U1409" s="310" t="str">
        <f>F1417</f>
        <v>หมูที่</v>
      </c>
      <c r="V1409" s="1009" t="str">
        <f>G1417</f>
        <v>12</v>
      </c>
      <c r="W1409" s="1009"/>
      <c r="X1409" s="308"/>
      <c r="Y1409" s="311"/>
      <c r="Z1409" s="312" t="str">
        <f>H1417</f>
        <v>ถนน</v>
      </c>
      <c r="AA1409" s="313"/>
      <c r="AB1409" s="308"/>
      <c r="AC1409" s="309"/>
      <c r="AD1409" s="307" t="s">
        <v>462</v>
      </c>
      <c r="AE1409" s="728"/>
      <c r="AF1409" s="728"/>
      <c r="AG1409" s="314" t="str">
        <f>E1417</f>
        <v>38</v>
      </c>
      <c r="AH1409" s="308"/>
      <c r="AI1409" s="315" t="str">
        <f>F1417</f>
        <v>หมูที่</v>
      </c>
      <c r="AJ1409" s="727" t="str">
        <f>G1417</f>
        <v>12</v>
      </c>
      <c r="AK1409" s="308"/>
      <c r="AL1409" s="315" t="str">
        <f>H1417</f>
        <v>ถนน</v>
      </c>
      <c r="AM1409" s="308"/>
      <c r="AN1409" s="309"/>
    </row>
    <row r="1410" spans="1:42" s="1" customFormat="1" ht="24" x14ac:dyDescent="0.2">
      <c r="E1410" s="304"/>
      <c r="F1410" s="567"/>
      <c r="G1410" s="304"/>
      <c r="H1410" s="567"/>
      <c r="I1410" s="567"/>
      <c r="J1410" s="567"/>
      <c r="K1410" s="567"/>
      <c r="L1410" s="304"/>
      <c r="M1410" s="304"/>
      <c r="N1410" s="304"/>
      <c r="O1410" s="306"/>
      <c r="P1410" s="307" t="s">
        <v>463</v>
      </c>
      <c r="Q1410" s="308"/>
      <c r="R1410" s="308"/>
      <c r="S1410" s="308"/>
      <c r="T1410" s="308"/>
      <c r="U1410" s="1009" t="str">
        <f>I1417</f>
        <v>ตำบลตะขบ</v>
      </c>
      <c r="V1410" s="993"/>
      <c r="W1410" s="993"/>
      <c r="X1410" s="993"/>
      <c r="Y1410" s="312"/>
      <c r="Z1410" s="315" t="str">
        <f>J1417</f>
        <v>อำเภอปักธงชัย</v>
      </c>
      <c r="AA1410" s="313"/>
      <c r="AB1410" s="308"/>
      <c r="AC1410" s="308"/>
      <c r="AD1410" s="307" t="s">
        <v>463</v>
      </c>
      <c r="AE1410" s="728"/>
      <c r="AF1410" s="308"/>
      <c r="AG1410" s="308"/>
      <c r="AH1410" s="308"/>
      <c r="AI1410" s="315" t="str">
        <f>I1417</f>
        <v>ตำบลตะขบ</v>
      </c>
      <c r="AJ1410" s="308"/>
      <c r="AK1410" s="308"/>
      <c r="AL1410" s="315" t="str">
        <f>J1417</f>
        <v>อำเภอปักธงชัย</v>
      </c>
      <c r="AM1410" s="308"/>
      <c r="AN1410" s="309"/>
    </row>
    <row r="1411" spans="1:42" s="1" customFormat="1" ht="24" x14ac:dyDescent="0.2">
      <c r="E1411" s="304"/>
      <c r="F1411" s="567"/>
      <c r="G1411" s="304"/>
      <c r="H1411" s="567"/>
      <c r="I1411" s="567"/>
      <c r="J1411" s="567"/>
      <c r="K1411" s="567"/>
      <c r="L1411" s="304"/>
      <c r="M1411" s="304"/>
      <c r="N1411" s="304"/>
      <c r="O1411" s="306"/>
      <c r="P1411" s="316" t="str">
        <f>K1417</f>
        <v>จังหวัดนครราชสีมา</v>
      </c>
      <c r="Q1411" s="317"/>
      <c r="R1411" s="317"/>
      <c r="S1411" s="317"/>
      <c r="T1411" s="317"/>
      <c r="U1411" s="317" t="s">
        <v>464</v>
      </c>
      <c r="V1411" s="317"/>
      <c r="W1411" s="317"/>
      <c r="X1411" s="317"/>
      <c r="Y1411" s="318"/>
      <c r="Z1411" s="317"/>
      <c r="AA1411" s="319"/>
      <c r="AB1411" s="317"/>
      <c r="AC1411" s="317"/>
      <c r="AD1411" s="316" t="str">
        <f>K1417</f>
        <v>จังหวัดนครราชสีมา</v>
      </c>
      <c r="AE1411" s="744"/>
      <c r="AF1411" s="317"/>
      <c r="AG1411" s="317"/>
      <c r="AH1411" s="317"/>
      <c r="AI1411" s="317" t="s">
        <v>464</v>
      </c>
      <c r="AJ1411" s="317"/>
      <c r="AK1411" s="317"/>
      <c r="AL1411" s="317"/>
      <c r="AM1411" s="317"/>
      <c r="AN1411" s="320"/>
    </row>
    <row r="1412" spans="1:42" s="323" customFormat="1" ht="24" x14ac:dyDescent="0.2">
      <c r="A1412" s="753"/>
      <c r="B1412" s="753"/>
      <c r="C1412" s="753"/>
      <c r="D1412" s="753"/>
      <c r="E1412" s="9"/>
      <c r="F1412" s="568"/>
      <c r="G1412" s="9"/>
      <c r="H1412" s="568"/>
      <c r="I1412" s="568"/>
      <c r="J1412" s="568"/>
      <c r="K1412" s="568"/>
      <c r="L1412" s="9"/>
      <c r="M1412" s="9"/>
      <c r="N1412" s="9"/>
      <c r="O1412" s="306"/>
      <c r="P1412" s="1004" t="s">
        <v>5</v>
      </c>
      <c r="Q1412" s="1005"/>
      <c r="R1412" s="1005"/>
      <c r="S1412" s="1005"/>
      <c r="T1412" s="1005"/>
      <c r="U1412" s="1005"/>
      <c r="V1412" s="1005"/>
      <c r="W1412" s="1005"/>
      <c r="X1412" s="1005"/>
      <c r="Y1412" s="1005"/>
      <c r="Z1412" s="1005"/>
      <c r="AA1412" s="1005"/>
      <c r="AB1412" s="1005"/>
      <c r="AC1412" s="1006"/>
      <c r="AD1412" s="1004" t="s">
        <v>6</v>
      </c>
      <c r="AE1412" s="1005"/>
      <c r="AF1412" s="1005"/>
      <c r="AG1412" s="1005"/>
      <c r="AH1412" s="1005"/>
      <c r="AI1412" s="1005"/>
      <c r="AJ1412" s="1005"/>
      <c r="AK1412" s="1005"/>
      <c r="AL1412" s="1005"/>
      <c r="AM1412" s="1005"/>
      <c r="AN1412" s="1006"/>
    </row>
    <row r="1413" spans="1:42" s="323" customFormat="1" ht="24" customHeight="1" x14ac:dyDescent="0.2">
      <c r="A1413" s="753"/>
      <c r="B1413" s="753"/>
      <c r="C1413" s="753"/>
      <c r="D1413" s="753"/>
      <c r="E1413" s="9"/>
      <c r="F1413" s="568"/>
      <c r="G1413" s="9"/>
      <c r="H1413" s="568"/>
      <c r="I1413" s="568"/>
      <c r="J1413" s="568"/>
      <c r="K1413" s="568"/>
      <c r="L1413" s="9"/>
      <c r="M1413" s="9"/>
      <c r="N1413" s="9"/>
      <c r="O1413" s="306"/>
      <c r="P1413" s="995" t="s">
        <v>7</v>
      </c>
      <c r="Q1413" s="995" t="s">
        <v>8</v>
      </c>
      <c r="R1413" s="995" t="s">
        <v>9</v>
      </c>
      <c r="S1413" s="1010" t="s">
        <v>10</v>
      </c>
      <c r="T1413" s="1011"/>
      <c r="U1413" s="995" t="s">
        <v>11</v>
      </c>
      <c r="V1413" s="1004" t="s">
        <v>12</v>
      </c>
      <c r="W1413" s="1005"/>
      <c r="X1413" s="1006"/>
      <c r="Y1413" s="1004" t="s">
        <v>13</v>
      </c>
      <c r="Z1413" s="1005"/>
      <c r="AA1413" s="1005"/>
      <c r="AB1413" s="1005"/>
      <c r="AC1413" s="1006"/>
      <c r="AD1413" s="995" t="s">
        <v>7</v>
      </c>
      <c r="AE1413" s="995" t="s">
        <v>14</v>
      </c>
      <c r="AF1413" s="995" t="s">
        <v>15</v>
      </c>
      <c r="AG1413" s="995" t="s">
        <v>16</v>
      </c>
      <c r="AH1413" s="1021" t="s">
        <v>17</v>
      </c>
      <c r="AI1413" s="1004" t="s">
        <v>18</v>
      </c>
      <c r="AJ1413" s="1005"/>
      <c r="AK1413" s="1005"/>
      <c r="AL1413" s="1006"/>
      <c r="AM1413" s="995" t="s">
        <v>19</v>
      </c>
      <c r="AN1413" s="995" t="s">
        <v>20</v>
      </c>
      <c r="AO1413" s="1027" t="s">
        <v>19</v>
      </c>
      <c r="AP1413" s="1027" t="s">
        <v>19</v>
      </c>
    </row>
    <row r="1414" spans="1:42" s="323" customFormat="1" ht="24" customHeight="1" x14ac:dyDescent="0.2">
      <c r="A1414" s="753"/>
      <c r="B1414" s="753"/>
      <c r="C1414" s="753"/>
      <c r="D1414" s="753"/>
      <c r="E1414" s="9"/>
      <c r="F1414" s="568"/>
      <c r="G1414" s="9"/>
      <c r="H1414" s="568"/>
      <c r="I1414" s="568"/>
      <c r="J1414" s="568"/>
      <c r="K1414" s="568"/>
      <c r="L1414" s="9"/>
      <c r="M1414" s="9"/>
      <c r="N1414" s="9"/>
      <c r="O1414" s="306"/>
      <c r="P1414" s="996"/>
      <c r="Q1414" s="996"/>
      <c r="R1414" s="996"/>
      <c r="S1414" s="995" t="s">
        <v>21</v>
      </c>
      <c r="T1414" s="995" t="s">
        <v>22</v>
      </c>
      <c r="U1414" s="996"/>
      <c r="V1414" s="1015" t="s">
        <v>23</v>
      </c>
      <c r="W1414" s="1015" t="s">
        <v>24</v>
      </c>
      <c r="X1414" s="1015" t="s">
        <v>25</v>
      </c>
      <c r="Y1414" s="1018" t="s">
        <v>26</v>
      </c>
      <c r="Z1414" s="995" t="s">
        <v>27</v>
      </c>
      <c r="AA1414" s="995" t="s">
        <v>28</v>
      </c>
      <c r="AB1414" s="995" t="s">
        <v>29</v>
      </c>
      <c r="AC1414" s="995" t="s">
        <v>30</v>
      </c>
      <c r="AD1414" s="996"/>
      <c r="AE1414" s="996"/>
      <c r="AF1414" s="996"/>
      <c r="AG1414" s="996"/>
      <c r="AH1414" s="1022"/>
      <c r="AI1414" s="995" t="s">
        <v>31</v>
      </c>
      <c r="AJ1414" s="998" t="s">
        <v>27</v>
      </c>
      <c r="AK1414" s="1001" t="s">
        <v>28</v>
      </c>
      <c r="AL1414" s="995" t="s">
        <v>29</v>
      </c>
      <c r="AM1414" s="996"/>
      <c r="AN1414" s="996"/>
      <c r="AO1414" s="1028"/>
      <c r="AP1414" s="1028"/>
    </row>
    <row r="1415" spans="1:42" s="323" customFormat="1" ht="24" x14ac:dyDescent="0.2">
      <c r="A1415" s="753"/>
      <c r="B1415" s="753"/>
      <c r="C1415" s="753"/>
      <c r="D1415" s="753"/>
      <c r="E1415" s="9"/>
      <c r="F1415" s="568"/>
      <c r="G1415" s="9"/>
      <c r="H1415" s="568"/>
      <c r="I1415" s="568"/>
      <c r="J1415" s="568"/>
      <c r="K1415" s="568"/>
      <c r="L1415" s="9"/>
      <c r="M1415" s="9"/>
      <c r="N1415" s="9"/>
      <c r="O1415" s="306"/>
      <c r="P1415" s="996"/>
      <c r="Q1415" s="996"/>
      <c r="R1415" s="996"/>
      <c r="S1415" s="996"/>
      <c r="T1415" s="996"/>
      <c r="U1415" s="996"/>
      <c r="V1415" s="1016"/>
      <c r="W1415" s="1016"/>
      <c r="X1415" s="1016"/>
      <c r="Y1415" s="1019"/>
      <c r="Z1415" s="996"/>
      <c r="AA1415" s="996"/>
      <c r="AB1415" s="996"/>
      <c r="AC1415" s="996"/>
      <c r="AD1415" s="996"/>
      <c r="AE1415" s="996"/>
      <c r="AF1415" s="996"/>
      <c r="AG1415" s="996"/>
      <c r="AH1415" s="1022"/>
      <c r="AI1415" s="996"/>
      <c r="AJ1415" s="999"/>
      <c r="AK1415" s="1002"/>
      <c r="AL1415" s="996"/>
      <c r="AM1415" s="996"/>
      <c r="AN1415" s="996"/>
      <c r="AO1415" s="1028"/>
      <c r="AP1415" s="1028"/>
    </row>
    <row r="1416" spans="1:42" s="323" customFormat="1" ht="60" customHeight="1" x14ac:dyDescent="0.2">
      <c r="A1416" s="753" t="s">
        <v>465</v>
      </c>
      <c r="B1416" s="306" t="s">
        <v>466</v>
      </c>
      <c r="C1416" s="749" t="s">
        <v>467</v>
      </c>
      <c r="D1416" s="749" t="s">
        <v>468</v>
      </c>
      <c r="E1416" s="749" t="s">
        <v>469</v>
      </c>
      <c r="F1416" s="749"/>
      <c r="G1416" s="520" t="s">
        <v>470</v>
      </c>
      <c r="H1416" s="749" t="s">
        <v>471</v>
      </c>
      <c r="I1416" s="749" t="s">
        <v>472</v>
      </c>
      <c r="J1416" s="749" t="s">
        <v>473</v>
      </c>
      <c r="K1416" s="749" t="s">
        <v>474</v>
      </c>
      <c r="L1416" s="520" t="s">
        <v>475</v>
      </c>
      <c r="M1416" s="9" t="s">
        <v>476</v>
      </c>
      <c r="N1416" s="9" t="s">
        <v>477</v>
      </c>
      <c r="O1416" s="306" t="s">
        <v>478</v>
      </c>
      <c r="P1416" s="997"/>
      <c r="Q1416" s="997"/>
      <c r="R1416" s="997"/>
      <c r="S1416" s="997"/>
      <c r="T1416" s="997"/>
      <c r="U1416" s="997"/>
      <c r="V1416" s="1017"/>
      <c r="W1416" s="1017"/>
      <c r="X1416" s="1017"/>
      <c r="Y1416" s="1020"/>
      <c r="Z1416" s="997"/>
      <c r="AA1416" s="997"/>
      <c r="AB1416" s="997"/>
      <c r="AC1416" s="997"/>
      <c r="AD1416" s="997"/>
      <c r="AE1416" s="997"/>
      <c r="AF1416" s="997"/>
      <c r="AG1416" s="997"/>
      <c r="AH1416" s="1023"/>
      <c r="AI1416" s="997"/>
      <c r="AJ1416" s="1000"/>
      <c r="AK1416" s="1003"/>
      <c r="AL1416" s="997"/>
      <c r="AM1416" s="997"/>
      <c r="AN1416" s="997"/>
      <c r="AO1416" s="1029"/>
      <c r="AP1416" s="1029"/>
    </row>
    <row r="1417" spans="1:42" s="337" customFormat="1" ht="24" x14ac:dyDescent="0.2">
      <c r="A1417" s="324"/>
      <c r="B1417" s="324" t="s">
        <v>496</v>
      </c>
      <c r="C1417" s="324" t="s">
        <v>815</v>
      </c>
      <c r="D1417" s="324" t="s">
        <v>702</v>
      </c>
      <c r="E1417" s="325" t="s">
        <v>816</v>
      </c>
      <c r="F1417" s="569" t="s">
        <v>510</v>
      </c>
      <c r="G1417" s="325" t="s">
        <v>693</v>
      </c>
      <c r="H1417" s="569" t="s">
        <v>471</v>
      </c>
      <c r="I1417" s="569" t="s">
        <v>483</v>
      </c>
      <c r="J1417" s="569" t="s">
        <v>484</v>
      </c>
      <c r="K1417" s="569" t="s">
        <v>485</v>
      </c>
      <c r="L1417" s="325">
        <v>30150</v>
      </c>
      <c r="M1417" s="325"/>
      <c r="N1417" s="325"/>
      <c r="O1417" s="329"/>
      <c r="P1417" s="529">
        <v>181</v>
      </c>
      <c r="Q1417" s="420" t="s">
        <v>32</v>
      </c>
      <c r="R1417" s="529">
        <v>62937</v>
      </c>
      <c r="S1417" s="529">
        <v>81</v>
      </c>
      <c r="T1417" s="529">
        <v>4253</v>
      </c>
      <c r="U1417" s="420" t="s">
        <v>136</v>
      </c>
      <c r="V1417" s="529">
        <v>0</v>
      </c>
      <c r="W1417" s="529">
        <v>2</v>
      </c>
      <c r="X1417" s="529">
        <v>87</v>
      </c>
      <c r="Y1417" s="615">
        <v>188</v>
      </c>
      <c r="Z1417" s="615"/>
      <c r="AA1417" s="615">
        <v>99</v>
      </c>
      <c r="AB1417" s="529"/>
      <c r="AC1417" s="615"/>
      <c r="AD1417" s="529"/>
      <c r="AE1417" s="529"/>
      <c r="AF1417" s="529"/>
      <c r="AG1417" s="529"/>
      <c r="AH1417" s="616"/>
      <c r="AI1417" s="615"/>
      <c r="AJ1417" s="616"/>
      <c r="AK1417" s="615"/>
      <c r="AL1417" s="529"/>
      <c r="AM1417" s="529"/>
      <c r="AN1417" s="529"/>
      <c r="AO1417" s="529"/>
      <c r="AP1417" s="529"/>
    </row>
    <row r="1418" spans="1:42" s="337" customFormat="1" ht="37.5" x14ac:dyDescent="0.2">
      <c r="A1418" s="324"/>
      <c r="B1418" s="324"/>
      <c r="C1418" s="324"/>
      <c r="D1418" s="324"/>
      <c r="E1418" s="325"/>
      <c r="F1418" s="569"/>
      <c r="G1418" s="325"/>
      <c r="H1418" s="569"/>
      <c r="I1418" s="569"/>
      <c r="J1418" s="569"/>
      <c r="K1418" s="569"/>
      <c r="L1418" s="325"/>
      <c r="M1418" s="325"/>
      <c r="N1418" s="325"/>
      <c r="O1418" s="329"/>
      <c r="P1418" s="529"/>
      <c r="Q1418" s="529"/>
      <c r="R1418" s="529"/>
      <c r="S1418" s="529"/>
      <c r="T1418" s="529"/>
      <c r="U1418" s="529"/>
      <c r="V1418" s="529"/>
      <c r="W1418" s="529"/>
      <c r="X1418" s="529"/>
      <c r="Y1418" s="615"/>
      <c r="Z1418" s="615"/>
      <c r="AA1418" s="615"/>
      <c r="AB1418" s="529"/>
      <c r="AC1418" s="615"/>
      <c r="AD1418" s="529">
        <v>1</v>
      </c>
      <c r="AE1418" s="529" t="s">
        <v>161</v>
      </c>
      <c r="AF1418" s="426" t="s">
        <v>151</v>
      </c>
      <c r="AG1418" s="529" t="s">
        <v>35</v>
      </c>
      <c r="AH1418" s="616">
        <v>200</v>
      </c>
      <c r="AI1418" s="615"/>
      <c r="AJ1418" s="616"/>
      <c r="AK1418" s="615">
        <v>200</v>
      </c>
      <c r="AL1418" s="529"/>
      <c r="AM1418" s="420">
        <f>AO1418+1</f>
        <v>6</v>
      </c>
      <c r="AN1418" s="529" t="s">
        <v>79</v>
      </c>
      <c r="AO1418" s="529">
        <v>5</v>
      </c>
      <c r="AP1418" s="529">
        <v>4</v>
      </c>
    </row>
    <row r="1419" spans="1:42" s="337" customFormat="1" ht="24" x14ac:dyDescent="0.2">
      <c r="A1419" s="324"/>
      <c r="B1419" s="324"/>
      <c r="C1419" s="324"/>
      <c r="D1419" s="324"/>
      <c r="E1419" s="325"/>
      <c r="F1419" s="569"/>
      <c r="G1419" s="325"/>
      <c r="H1419" s="569"/>
      <c r="I1419" s="569"/>
      <c r="J1419" s="569"/>
      <c r="K1419" s="569"/>
      <c r="L1419" s="325"/>
      <c r="M1419" s="325"/>
      <c r="N1419" s="325"/>
      <c r="O1419" s="329"/>
      <c r="P1419" s="529"/>
      <c r="Q1419" s="529"/>
      <c r="R1419" s="529"/>
      <c r="S1419" s="529"/>
      <c r="T1419" s="529"/>
      <c r="U1419" s="529"/>
      <c r="V1419" s="529"/>
      <c r="W1419" s="529"/>
      <c r="X1419" s="529"/>
      <c r="Y1419" s="615"/>
      <c r="Z1419" s="615"/>
      <c r="AA1419" s="615"/>
      <c r="AB1419" s="529"/>
      <c r="AC1419" s="615"/>
      <c r="AD1419" s="529">
        <v>2</v>
      </c>
      <c r="AE1419" s="529" t="s">
        <v>161</v>
      </c>
      <c r="AF1419" s="529" t="s">
        <v>37</v>
      </c>
      <c r="AG1419" s="529" t="s">
        <v>35</v>
      </c>
      <c r="AH1419" s="616">
        <v>196</v>
      </c>
      <c r="AI1419" s="615"/>
      <c r="AJ1419" s="616"/>
      <c r="AK1419" s="615">
        <v>196</v>
      </c>
      <c r="AL1419" s="529"/>
      <c r="AM1419" s="420">
        <f>AO1419+1</f>
        <v>6</v>
      </c>
      <c r="AN1419" s="529" t="s">
        <v>162</v>
      </c>
      <c r="AO1419" s="529">
        <v>5</v>
      </c>
      <c r="AP1419" s="529">
        <v>4</v>
      </c>
    </row>
    <row r="1420" spans="1:42" s="337" customFormat="1" ht="24" x14ac:dyDescent="0.2">
      <c r="A1420" s="324"/>
      <c r="B1420" s="324"/>
      <c r="C1420" s="324"/>
      <c r="D1420" s="324"/>
      <c r="E1420" s="325"/>
      <c r="F1420" s="569"/>
      <c r="G1420" s="325"/>
      <c r="H1420" s="569"/>
      <c r="I1420" s="569"/>
      <c r="J1420" s="569"/>
      <c r="K1420" s="569"/>
      <c r="L1420" s="325"/>
      <c r="M1420" s="325"/>
      <c r="N1420" s="325"/>
      <c r="O1420" s="329"/>
      <c r="P1420" s="529"/>
      <c r="Q1420" s="529"/>
      <c r="R1420" s="529"/>
      <c r="S1420" s="529"/>
      <c r="T1420" s="529"/>
      <c r="U1420" s="529"/>
      <c r="V1420" s="529"/>
      <c r="W1420" s="529"/>
      <c r="X1420" s="529"/>
      <c r="Y1420" s="615"/>
      <c r="Z1420" s="615"/>
      <c r="AA1420" s="615"/>
      <c r="AB1420" s="529"/>
      <c r="AC1420" s="615"/>
      <c r="AD1420" s="529"/>
      <c r="AE1420" s="529"/>
      <c r="AF1420" s="529"/>
      <c r="AG1420" s="529"/>
      <c r="AH1420" s="616"/>
      <c r="AI1420" s="615"/>
      <c r="AJ1420" s="616"/>
      <c r="AK1420" s="615"/>
      <c r="AL1420" s="529"/>
      <c r="AM1420" s="529"/>
      <c r="AN1420" s="529"/>
      <c r="AO1420" s="529"/>
      <c r="AP1420" s="529"/>
    </row>
    <row r="1421" spans="1:42" s="1" customFormat="1" ht="24" x14ac:dyDescent="0.2">
      <c r="E1421" s="304"/>
      <c r="F1421" s="567"/>
      <c r="G1421" s="304"/>
      <c r="H1421" s="567"/>
      <c r="I1421" s="567"/>
      <c r="J1421" s="567"/>
      <c r="K1421" s="567"/>
      <c r="L1421" s="304"/>
      <c r="M1421" s="304"/>
      <c r="N1421" s="304"/>
      <c r="O1421" s="306"/>
      <c r="P1421" s="345" t="s">
        <v>460</v>
      </c>
      <c r="Q1421" s="346"/>
      <c r="R1421" s="346"/>
      <c r="S1421" s="346"/>
      <c r="T1421" s="346"/>
      <c r="U1421" s="346"/>
      <c r="V1421" s="1012" t="str">
        <f>B1430</f>
        <v>นางสาว</v>
      </c>
      <c r="W1421" s="1012"/>
      <c r="X1421" s="1013" t="str">
        <f>C1430</f>
        <v>ศิริพร</v>
      </c>
      <c r="Y1421" s="1013"/>
      <c r="Z1421" s="1013" t="str">
        <f>D1430</f>
        <v>พายสำโรง</v>
      </c>
      <c r="AA1421" s="1013"/>
      <c r="AB1421" s="1013"/>
      <c r="AC1421" s="1014"/>
      <c r="AD1421" s="345" t="s">
        <v>461</v>
      </c>
      <c r="AE1421" s="730"/>
      <c r="AF1421" s="346"/>
      <c r="AG1421" s="745" t="str">
        <f>B1430</f>
        <v>นางสาว</v>
      </c>
      <c r="AH1421" s="731" t="str">
        <f>C1430</f>
        <v>ศิริพร</v>
      </c>
      <c r="AI1421" s="346"/>
      <c r="AJ1421" s="346" t="str">
        <f>D1430</f>
        <v>พายสำโรง</v>
      </c>
      <c r="AK1421" s="346"/>
      <c r="AL1421" s="346"/>
      <c r="AM1421" s="346"/>
      <c r="AN1421" s="347"/>
    </row>
    <row r="1422" spans="1:42" s="1" customFormat="1" ht="24" x14ac:dyDescent="0.2">
      <c r="E1422" s="304"/>
      <c r="F1422" s="567"/>
      <c r="G1422" s="304"/>
      <c r="H1422" s="567"/>
      <c r="I1422" s="567"/>
      <c r="J1422" s="567"/>
      <c r="K1422" s="567"/>
      <c r="L1422" s="304"/>
      <c r="M1422" s="304"/>
      <c r="N1422" s="304"/>
      <c r="O1422" s="306"/>
      <c r="P1422" s="307" t="s">
        <v>462</v>
      </c>
      <c r="Q1422" s="308"/>
      <c r="R1422" s="308"/>
      <c r="S1422" s="1007" t="str">
        <f>E1430</f>
        <v>70/1</v>
      </c>
      <c r="T1422" s="1008"/>
      <c r="U1422" s="310" t="str">
        <f>F1430</f>
        <v>หมูที่</v>
      </c>
      <c r="V1422" s="1009" t="str">
        <f>G1430</f>
        <v>15</v>
      </c>
      <c r="W1422" s="1009"/>
      <c r="X1422" s="308"/>
      <c r="Y1422" s="311"/>
      <c r="Z1422" s="312" t="str">
        <f>H1430</f>
        <v>ถนน</v>
      </c>
      <c r="AA1422" s="313"/>
      <c r="AB1422" s="308"/>
      <c r="AC1422" s="309"/>
      <c r="AD1422" s="307" t="s">
        <v>462</v>
      </c>
      <c r="AE1422" s="728"/>
      <c r="AF1422" s="728"/>
      <c r="AG1422" s="314" t="str">
        <f>E1430</f>
        <v>70/1</v>
      </c>
      <c r="AH1422" s="308"/>
      <c r="AI1422" s="315" t="str">
        <f>F1430</f>
        <v>หมูที่</v>
      </c>
      <c r="AJ1422" s="727" t="str">
        <f>G1430</f>
        <v>15</v>
      </c>
      <c r="AK1422" s="308"/>
      <c r="AL1422" s="315" t="str">
        <f>H1430</f>
        <v>ถนน</v>
      </c>
      <c r="AM1422" s="308"/>
      <c r="AN1422" s="309"/>
    </row>
    <row r="1423" spans="1:42" s="1" customFormat="1" ht="24" x14ac:dyDescent="0.2">
      <c r="E1423" s="304"/>
      <c r="F1423" s="567"/>
      <c r="G1423" s="304"/>
      <c r="H1423" s="567"/>
      <c r="I1423" s="567"/>
      <c r="J1423" s="567"/>
      <c r="K1423" s="567"/>
      <c r="L1423" s="304"/>
      <c r="M1423" s="304"/>
      <c r="N1423" s="304"/>
      <c r="O1423" s="306"/>
      <c r="P1423" s="307" t="s">
        <v>463</v>
      </c>
      <c r="Q1423" s="308"/>
      <c r="R1423" s="308"/>
      <c r="S1423" s="308"/>
      <c r="T1423" s="308"/>
      <c r="U1423" s="1009" t="str">
        <f>I1430</f>
        <v>ตำบลตะขบ</v>
      </c>
      <c r="V1423" s="993"/>
      <c r="W1423" s="993"/>
      <c r="X1423" s="993"/>
      <c r="Y1423" s="312"/>
      <c r="Z1423" s="315" t="str">
        <f>J1430</f>
        <v>อำเภอปักธงชัย</v>
      </c>
      <c r="AA1423" s="313"/>
      <c r="AB1423" s="308"/>
      <c r="AC1423" s="308"/>
      <c r="AD1423" s="307" t="s">
        <v>463</v>
      </c>
      <c r="AE1423" s="728"/>
      <c r="AF1423" s="308"/>
      <c r="AG1423" s="308"/>
      <c r="AH1423" s="308"/>
      <c r="AI1423" s="315" t="str">
        <f>I1430</f>
        <v>ตำบลตะขบ</v>
      </c>
      <c r="AJ1423" s="308"/>
      <c r="AK1423" s="308"/>
      <c r="AL1423" s="315" t="str">
        <f>J1430</f>
        <v>อำเภอปักธงชัย</v>
      </c>
      <c r="AM1423" s="308"/>
      <c r="AN1423" s="309"/>
    </row>
    <row r="1424" spans="1:42" s="1" customFormat="1" ht="24" x14ac:dyDescent="0.2">
      <c r="E1424" s="304"/>
      <c r="F1424" s="567"/>
      <c r="G1424" s="304"/>
      <c r="H1424" s="567"/>
      <c r="I1424" s="567"/>
      <c r="J1424" s="567"/>
      <c r="K1424" s="567"/>
      <c r="L1424" s="304"/>
      <c r="M1424" s="304"/>
      <c r="N1424" s="304"/>
      <c r="O1424" s="306"/>
      <c r="P1424" s="316" t="str">
        <f>K1430</f>
        <v>จังหวัดนครราชสีมา</v>
      </c>
      <c r="Q1424" s="317"/>
      <c r="R1424" s="317"/>
      <c r="S1424" s="317"/>
      <c r="T1424" s="317"/>
      <c r="U1424" s="317" t="s">
        <v>464</v>
      </c>
      <c r="V1424" s="317"/>
      <c r="W1424" s="317"/>
      <c r="X1424" s="317"/>
      <c r="Y1424" s="318"/>
      <c r="Z1424" s="317"/>
      <c r="AA1424" s="319"/>
      <c r="AB1424" s="317"/>
      <c r="AC1424" s="317"/>
      <c r="AD1424" s="316" t="str">
        <f>K1430</f>
        <v>จังหวัดนครราชสีมา</v>
      </c>
      <c r="AE1424" s="744"/>
      <c r="AF1424" s="317"/>
      <c r="AG1424" s="317"/>
      <c r="AH1424" s="317"/>
      <c r="AI1424" s="317" t="s">
        <v>464</v>
      </c>
      <c r="AJ1424" s="317"/>
      <c r="AK1424" s="317"/>
      <c r="AL1424" s="317"/>
      <c r="AM1424" s="317"/>
      <c r="AN1424" s="320"/>
    </row>
    <row r="1425" spans="1:42" s="323" customFormat="1" ht="24" x14ac:dyDescent="0.2">
      <c r="A1425" s="753"/>
      <c r="B1425" s="753"/>
      <c r="C1425" s="753"/>
      <c r="D1425" s="753"/>
      <c r="E1425" s="9"/>
      <c r="F1425" s="568"/>
      <c r="G1425" s="9"/>
      <c r="H1425" s="568"/>
      <c r="I1425" s="568"/>
      <c r="J1425" s="568"/>
      <c r="K1425" s="568"/>
      <c r="L1425" s="9"/>
      <c r="M1425" s="9"/>
      <c r="N1425" s="9"/>
      <c r="O1425" s="306"/>
      <c r="P1425" s="1004" t="s">
        <v>5</v>
      </c>
      <c r="Q1425" s="1005"/>
      <c r="R1425" s="1005"/>
      <c r="S1425" s="1005"/>
      <c r="T1425" s="1005"/>
      <c r="U1425" s="1005"/>
      <c r="V1425" s="1005"/>
      <c r="W1425" s="1005"/>
      <c r="X1425" s="1005"/>
      <c r="Y1425" s="1005"/>
      <c r="Z1425" s="1005"/>
      <c r="AA1425" s="1005"/>
      <c r="AB1425" s="1005"/>
      <c r="AC1425" s="1006"/>
      <c r="AD1425" s="1004" t="s">
        <v>6</v>
      </c>
      <c r="AE1425" s="1005"/>
      <c r="AF1425" s="1005"/>
      <c r="AG1425" s="1005"/>
      <c r="AH1425" s="1005"/>
      <c r="AI1425" s="1005"/>
      <c r="AJ1425" s="1005"/>
      <c r="AK1425" s="1005"/>
      <c r="AL1425" s="1005"/>
      <c r="AM1425" s="1005"/>
      <c r="AN1425" s="1006"/>
    </row>
    <row r="1426" spans="1:42" s="323" customFormat="1" ht="24" customHeight="1" x14ac:dyDescent="0.2">
      <c r="A1426" s="753"/>
      <c r="B1426" s="753"/>
      <c r="C1426" s="753"/>
      <c r="D1426" s="753"/>
      <c r="E1426" s="9"/>
      <c r="F1426" s="568"/>
      <c r="G1426" s="9"/>
      <c r="H1426" s="568"/>
      <c r="I1426" s="568"/>
      <c r="J1426" s="568"/>
      <c r="K1426" s="568"/>
      <c r="L1426" s="9"/>
      <c r="M1426" s="9"/>
      <c r="N1426" s="9"/>
      <c r="O1426" s="306"/>
      <c r="P1426" s="995" t="s">
        <v>7</v>
      </c>
      <c r="Q1426" s="995" t="s">
        <v>8</v>
      </c>
      <c r="R1426" s="995" t="s">
        <v>9</v>
      </c>
      <c r="S1426" s="1010" t="s">
        <v>10</v>
      </c>
      <c r="T1426" s="1011"/>
      <c r="U1426" s="995" t="s">
        <v>11</v>
      </c>
      <c r="V1426" s="1004" t="s">
        <v>12</v>
      </c>
      <c r="W1426" s="1005"/>
      <c r="X1426" s="1006"/>
      <c r="Y1426" s="1004" t="s">
        <v>13</v>
      </c>
      <c r="Z1426" s="1005"/>
      <c r="AA1426" s="1005"/>
      <c r="AB1426" s="1005"/>
      <c r="AC1426" s="1006"/>
      <c r="AD1426" s="995" t="s">
        <v>7</v>
      </c>
      <c r="AE1426" s="995" t="s">
        <v>14</v>
      </c>
      <c r="AF1426" s="995" t="s">
        <v>15</v>
      </c>
      <c r="AG1426" s="995" t="s">
        <v>16</v>
      </c>
      <c r="AH1426" s="1021" t="s">
        <v>17</v>
      </c>
      <c r="AI1426" s="1004" t="s">
        <v>18</v>
      </c>
      <c r="AJ1426" s="1005"/>
      <c r="AK1426" s="1005"/>
      <c r="AL1426" s="1006"/>
      <c r="AM1426" s="995" t="s">
        <v>19</v>
      </c>
      <c r="AN1426" s="995" t="s">
        <v>20</v>
      </c>
      <c r="AO1426" s="1027" t="s">
        <v>19</v>
      </c>
      <c r="AP1426" s="1027" t="s">
        <v>19</v>
      </c>
    </row>
    <row r="1427" spans="1:42" s="323" customFormat="1" ht="24" customHeight="1" x14ac:dyDescent="0.2">
      <c r="A1427" s="753"/>
      <c r="B1427" s="753"/>
      <c r="C1427" s="753"/>
      <c r="D1427" s="753"/>
      <c r="E1427" s="9"/>
      <c r="F1427" s="568"/>
      <c r="G1427" s="9"/>
      <c r="H1427" s="568"/>
      <c r="I1427" s="568"/>
      <c r="J1427" s="568"/>
      <c r="K1427" s="568"/>
      <c r="L1427" s="9"/>
      <c r="M1427" s="9"/>
      <c r="N1427" s="9"/>
      <c r="O1427" s="306"/>
      <c r="P1427" s="996"/>
      <c r="Q1427" s="996"/>
      <c r="R1427" s="996"/>
      <c r="S1427" s="995" t="s">
        <v>21</v>
      </c>
      <c r="T1427" s="995" t="s">
        <v>22</v>
      </c>
      <c r="U1427" s="996"/>
      <c r="V1427" s="1015" t="s">
        <v>23</v>
      </c>
      <c r="W1427" s="1015" t="s">
        <v>24</v>
      </c>
      <c r="X1427" s="1015" t="s">
        <v>25</v>
      </c>
      <c r="Y1427" s="1018" t="s">
        <v>26</v>
      </c>
      <c r="Z1427" s="995" t="s">
        <v>27</v>
      </c>
      <c r="AA1427" s="995" t="s">
        <v>28</v>
      </c>
      <c r="AB1427" s="995" t="s">
        <v>29</v>
      </c>
      <c r="AC1427" s="995" t="s">
        <v>30</v>
      </c>
      <c r="AD1427" s="996"/>
      <c r="AE1427" s="996"/>
      <c r="AF1427" s="996"/>
      <c r="AG1427" s="996"/>
      <c r="AH1427" s="1022"/>
      <c r="AI1427" s="995" t="s">
        <v>31</v>
      </c>
      <c r="AJ1427" s="998" t="s">
        <v>27</v>
      </c>
      <c r="AK1427" s="1001" t="s">
        <v>28</v>
      </c>
      <c r="AL1427" s="995" t="s">
        <v>29</v>
      </c>
      <c r="AM1427" s="996"/>
      <c r="AN1427" s="996"/>
      <c r="AO1427" s="1028"/>
      <c r="AP1427" s="1028"/>
    </row>
    <row r="1428" spans="1:42" s="323" customFormat="1" ht="24" x14ac:dyDescent="0.2">
      <c r="A1428" s="753"/>
      <c r="B1428" s="753"/>
      <c r="C1428" s="753"/>
      <c r="D1428" s="753"/>
      <c r="E1428" s="9"/>
      <c r="F1428" s="568"/>
      <c r="G1428" s="9"/>
      <c r="H1428" s="568"/>
      <c r="I1428" s="568"/>
      <c r="J1428" s="568"/>
      <c r="K1428" s="568"/>
      <c r="L1428" s="9"/>
      <c r="M1428" s="9"/>
      <c r="N1428" s="9"/>
      <c r="O1428" s="306"/>
      <c r="P1428" s="996"/>
      <c r="Q1428" s="996"/>
      <c r="R1428" s="996"/>
      <c r="S1428" s="996"/>
      <c r="T1428" s="996"/>
      <c r="U1428" s="996"/>
      <c r="V1428" s="1016"/>
      <c r="W1428" s="1016"/>
      <c r="X1428" s="1016"/>
      <c r="Y1428" s="1019"/>
      <c r="Z1428" s="996"/>
      <c r="AA1428" s="996"/>
      <c r="AB1428" s="996"/>
      <c r="AC1428" s="996"/>
      <c r="AD1428" s="996"/>
      <c r="AE1428" s="996"/>
      <c r="AF1428" s="996"/>
      <c r="AG1428" s="996"/>
      <c r="AH1428" s="1022"/>
      <c r="AI1428" s="996"/>
      <c r="AJ1428" s="999"/>
      <c r="AK1428" s="1002"/>
      <c r="AL1428" s="996"/>
      <c r="AM1428" s="996"/>
      <c r="AN1428" s="996"/>
      <c r="AO1428" s="1028"/>
      <c r="AP1428" s="1028"/>
    </row>
    <row r="1429" spans="1:42" s="323" customFormat="1" ht="48" customHeight="1" x14ac:dyDescent="0.2">
      <c r="A1429" s="753" t="s">
        <v>465</v>
      </c>
      <c r="B1429" s="306" t="s">
        <v>466</v>
      </c>
      <c r="C1429" s="749" t="s">
        <v>467</v>
      </c>
      <c r="D1429" s="749" t="s">
        <v>468</v>
      </c>
      <c r="E1429" s="749" t="s">
        <v>469</v>
      </c>
      <c r="F1429" s="749"/>
      <c r="G1429" s="520" t="s">
        <v>470</v>
      </c>
      <c r="H1429" s="749" t="s">
        <v>471</v>
      </c>
      <c r="I1429" s="749" t="s">
        <v>472</v>
      </c>
      <c r="J1429" s="749" t="s">
        <v>473</v>
      </c>
      <c r="K1429" s="749" t="s">
        <v>474</v>
      </c>
      <c r="L1429" s="520" t="s">
        <v>475</v>
      </c>
      <c r="M1429" s="9" t="s">
        <v>476</v>
      </c>
      <c r="N1429" s="9" t="s">
        <v>477</v>
      </c>
      <c r="O1429" s="306" t="s">
        <v>478</v>
      </c>
      <c r="P1429" s="997"/>
      <c r="Q1429" s="997"/>
      <c r="R1429" s="997"/>
      <c r="S1429" s="997"/>
      <c r="T1429" s="997"/>
      <c r="U1429" s="997"/>
      <c r="V1429" s="1017"/>
      <c r="W1429" s="1017"/>
      <c r="X1429" s="1017"/>
      <c r="Y1429" s="1020"/>
      <c r="Z1429" s="997"/>
      <c r="AA1429" s="997"/>
      <c r="AB1429" s="997"/>
      <c r="AC1429" s="997"/>
      <c r="AD1429" s="997"/>
      <c r="AE1429" s="997"/>
      <c r="AF1429" s="997"/>
      <c r="AG1429" s="997"/>
      <c r="AH1429" s="1023"/>
      <c r="AI1429" s="997"/>
      <c r="AJ1429" s="1000"/>
      <c r="AK1429" s="1003"/>
      <c r="AL1429" s="997"/>
      <c r="AM1429" s="997"/>
      <c r="AN1429" s="997"/>
      <c r="AO1429" s="1029"/>
      <c r="AP1429" s="1029"/>
    </row>
    <row r="1430" spans="1:42" s="337" customFormat="1" ht="24" x14ac:dyDescent="0.2">
      <c r="A1430" s="324"/>
      <c r="B1430" s="324" t="s">
        <v>496</v>
      </c>
      <c r="C1430" s="324" t="s">
        <v>817</v>
      </c>
      <c r="D1430" s="324" t="s">
        <v>818</v>
      </c>
      <c r="E1430" s="325" t="s">
        <v>163</v>
      </c>
      <c r="F1430" s="569" t="s">
        <v>510</v>
      </c>
      <c r="G1430" s="325" t="s">
        <v>706</v>
      </c>
      <c r="H1430" s="569" t="s">
        <v>471</v>
      </c>
      <c r="I1430" s="569" t="s">
        <v>483</v>
      </c>
      <c r="J1430" s="569" t="s">
        <v>484</v>
      </c>
      <c r="K1430" s="569" t="s">
        <v>485</v>
      </c>
      <c r="L1430" s="325">
        <v>30150</v>
      </c>
      <c r="M1430" s="325"/>
      <c r="N1430" s="325"/>
      <c r="O1430" s="329"/>
      <c r="P1430" s="529">
        <v>182</v>
      </c>
      <c r="Q1430" s="420" t="s">
        <v>32</v>
      </c>
      <c r="R1430" s="529">
        <v>18898</v>
      </c>
      <c r="S1430" s="529">
        <v>292</v>
      </c>
      <c r="T1430" s="529">
        <v>2378</v>
      </c>
      <c r="U1430" s="420" t="s">
        <v>136</v>
      </c>
      <c r="V1430" s="529">
        <v>0</v>
      </c>
      <c r="W1430" s="529">
        <v>3</v>
      </c>
      <c r="X1430" s="529">
        <v>87</v>
      </c>
      <c r="Y1430" s="615">
        <v>384</v>
      </c>
      <c r="Z1430" s="615"/>
      <c r="AA1430" s="615">
        <v>3</v>
      </c>
      <c r="AB1430" s="529"/>
      <c r="AC1430" s="615"/>
      <c r="AD1430" s="529"/>
      <c r="AE1430" s="529"/>
      <c r="AF1430" s="529"/>
      <c r="AG1430" s="529"/>
      <c r="AH1430" s="616"/>
      <c r="AI1430" s="615"/>
      <c r="AJ1430" s="616"/>
      <c r="AK1430" s="615"/>
      <c r="AL1430" s="529"/>
      <c r="AM1430" s="529"/>
      <c r="AN1430" s="529"/>
      <c r="AO1430" s="529"/>
      <c r="AP1430" s="529"/>
    </row>
    <row r="1431" spans="1:42" s="337" customFormat="1" ht="56.25" x14ac:dyDescent="0.2">
      <c r="A1431" s="324"/>
      <c r="B1431" s="324"/>
      <c r="C1431" s="324"/>
      <c r="D1431" s="324"/>
      <c r="E1431" s="325"/>
      <c r="F1431" s="569"/>
      <c r="G1431" s="325"/>
      <c r="H1431" s="569"/>
      <c r="I1431" s="569"/>
      <c r="J1431" s="569"/>
      <c r="K1431" s="569"/>
      <c r="L1431" s="325"/>
      <c r="M1431" s="325"/>
      <c r="N1431" s="325"/>
      <c r="O1431" s="329"/>
      <c r="P1431" s="529"/>
      <c r="Q1431" s="529"/>
      <c r="R1431" s="529"/>
      <c r="S1431" s="529"/>
      <c r="T1431" s="529"/>
      <c r="U1431" s="529"/>
      <c r="V1431" s="529"/>
      <c r="W1431" s="529"/>
      <c r="X1431" s="529"/>
      <c r="Y1431" s="615"/>
      <c r="Z1431" s="615"/>
      <c r="AA1431" s="615"/>
      <c r="AB1431" s="529"/>
      <c r="AC1431" s="615"/>
      <c r="AD1431" s="529">
        <v>1</v>
      </c>
      <c r="AE1431" s="529" t="s">
        <v>163</v>
      </c>
      <c r="AF1431" s="426" t="s">
        <v>55</v>
      </c>
      <c r="AG1431" s="529" t="s">
        <v>35</v>
      </c>
      <c r="AH1431" s="616">
        <v>12</v>
      </c>
      <c r="AI1431" s="615"/>
      <c r="AJ1431" s="616"/>
      <c r="AK1431" s="615">
        <v>12</v>
      </c>
      <c r="AL1431" s="529"/>
      <c r="AM1431" s="420">
        <f>AO1431+1</f>
        <v>12</v>
      </c>
      <c r="AN1431" s="426" t="s">
        <v>53</v>
      </c>
      <c r="AO1431" s="529">
        <v>11</v>
      </c>
      <c r="AP1431" s="529">
        <v>10</v>
      </c>
    </row>
    <row r="1432" spans="1:42" s="337" customFormat="1" ht="24" x14ac:dyDescent="0.2">
      <c r="A1432" s="324"/>
      <c r="B1432" s="324"/>
      <c r="C1432" s="324"/>
      <c r="D1432" s="324"/>
      <c r="E1432" s="325"/>
      <c r="F1432" s="569"/>
      <c r="G1432" s="325"/>
      <c r="H1432" s="569"/>
      <c r="I1432" s="569"/>
      <c r="J1432" s="569"/>
      <c r="K1432" s="569"/>
      <c r="L1432" s="325"/>
      <c r="M1432" s="325"/>
      <c r="N1432" s="325"/>
      <c r="O1432" s="329"/>
      <c r="P1432" s="529"/>
      <c r="Q1432" s="529"/>
      <c r="R1432" s="529"/>
      <c r="S1432" s="529"/>
      <c r="T1432" s="529"/>
      <c r="U1432" s="529"/>
      <c r="V1432" s="529"/>
      <c r="W1432" s="529"/>
      <c r="X1432" s="529"/>
      <c r="Y1432" s="615"/>
      <c r="Z1432" s="615"/>
      <c r="AA1432" s="615"/>
      <c r="AB1432" s="529"/>
      <c r="AC1432" s="615"/>
      <c r="AD1432" s="529"/>
      <c r="AE1432" s="529"/>
      <c r="AF1432" s="529"/>
      <c r="AG1432" s="529"/>
      <c r="AH1432" s="616"/>
      <c r="AI1432" s="615"/>
      <c r="AJ1432" s="616"/>
      <c r="AK1432" s="615"/>
      <c r="AL1432" s="529"/>
      <c r="AM1432" s="529"/>
      <c r="AN1432" s="529"/>
      <c r="AO1432" s="529"/>
      <c r="AP1432" s="529"/>
    </row>
    <row r="1433" spans="1:42" s="1" customFormat="1" ht="24" x14ac:dyDescent="0.2">
      <c r="E1433" s="304"/>
      <c r="F1433" s="567"/>
      <c r="G1433" s="304"/>
      <c r="H1433" s="567"/>
      <c r="I1433" s="567"/>
      <c r="J1433" s="567"/>
      <c r="K1433" s="567"/>
      <c r="L1433" s="304"/>
      <c r="M1433" s="304"/>
      <c r="N1433" s="304"/>
      <c r="O1433" s="306"/>
      <c r="P1433" s="345" t="s">
        <v>460</v>
      </c>
      <c r="Q1433" s="346"/>
      <c r="R1433" s="346"/>
      <c r="S1433" s="346"/>
      <c r="T1433" s="346"/>
      <c r="U1433" s="346"/>
      <c r="V1433" s="1012" t="str">
        <f>B1442</f>
        <v>นาง</v>
      </c>
      <c r="W1433" s="1012"/>
      <c r="X1433" s="1013" t="str">
        <f>C1442</f>
        <v>เพียร</v>
      </c>
      <c r="Y1433" s="1013"/>
      <c r="Z1433" s="1013" t="str">
        <f>D1442</f>
        <v>ละเอียดตะคุ</v>
      </c>
      <c r="AA1433" s="1013"/>
      <c r="AB1433" s="1013"/>
      <c r="AC1433" s="1014"/>
      <c r="AD1433" s="345" t="s">
        <v>461</v>
      </c>
      <c r="AE1433" s="730"/>
      <c r="AF1433" s="346"/>
      <c r="AG1433" s="745" t="str">
        <f>B1442</f>
        <v>นาง</v>
      </c>
      <c r="AH1433" s="731" t="str">
        <f>C1442</f>
        <v>เพียร</v>
      </c>
      <c r="AI1433" s="346"/>
      <c r="AJ1433" s="346" t="str">
        <f>D1442</f>
        <v>ละเอียดตะคุ</v>
      </c>
      <c r="AK1433" s="346"/>
      <c r="AL1433" s="346"/>
      <c r="AM1433" s="346"/>
      <c r="AN1433" s="347"/>
    </row>
    <row r="1434" spans="1:42" s="1" customFormat="1" ht="24" x14ac:dyDescent="0.2">
      <c r="E1434" s="304"/>
      <c r="F1434" s="567"/>
      <c r="G1434" s="304"/>
      <c r="H1434" s="567"/>
      <c r="I1434" s="567"/>
      <c r="J1434" s="567"/>
      <c r="K1434" s="567"/>
      <c r="L1434" s="304"/>
      <c r="M1434" s="304"/>
      <c r="N1434" s="304"/>
      <c r="O1434" s="306"/>
      <c r="P1434" s="307" t="s">
        <v>462</v>
      </c>
      <c r="Q1434" s="308"/>
      <c r="R1434" s="308"/>
      <c r="S1434" s="1007" t="str">
        <f>E1442</f>
        <v>113</v>
      </c>
      <c r="T1434" s="1008"/>
      <c r="U1434" s="310" t="str">
        <f>F1442</f>
        <v>หมูที่</v>
      </c>
      <c r="V1434" s="1009" t="str">
        <f>G1442</f>
        <v>15</v>
      </c>
      <c r="W1434" s="1009"/>
      <c r="X1434" s="308"/>
      <c r="Y1434" s="311"/>
      <c r="Z1434" s="312" t="str">
        <f>H1442</f>
        <v>ถนน</v>
      </c>
      <c r="AA1434" s="313"/>
      <c r="AB1434" s="308"/>
      <c r="AC1434" s="309"/>
      <c r="AD1434" s="307" t="s">
        <v>462</v>
      </c>
      <c r="AE1434" s="728"/>
      <c r="AF1434" s="728"/>
      <c r="AG1434" s="314" t="str">
        <f>E1442</f>
        <v>113</v>
      </c>
      <c r="AH1434" s="308"/>
      <c r="AI1434" s="315" t="str">
        <f>F1442</f>
        <v>หมูที่</v>
      </c>
      <c r="AJ1434" s="727" t="str">
        <f>G1442</f>
        <v>15</v>
      </c>
      <c r="AK1434" s="308"/>
      <c r="AL1434" s="315" t="str">
        <f>H1442</f>
        <v>ถนน</v>
      </c>
      <c r="AM1434" s="308"/>
      <c r="AN1434" s="309"/>
    </row>
    <row r="1435" spans="1:42" s="1" customFormat="1" ht="24" x14ac:dyDescent="0.2">
      <c r="E1435" s="304"/>
      <c r="F1435" s="567"/>
      <c r="G1435" s="304"/>
      <c r="H1435" s="567"/>
      <c r="I1435" s="567"/>
      <c r="J1435" s="567"/>
      <c r="K1435" s="567"/>
      <c r="L1435" s="304"/>
      <c r="M1435" s="304"/>
      <c r="N1435" s="304"/>
      <c r="O1435" s="306"/>
      <c r="P1435" s="307" t="s">
        <v>463</v>
      </c>
      <c r="Q1435" s="308"/>
      <c r="R1435" s="308"/>
      <c r="S1435" s="308"/>
      <c r="T1435" s="308"/>
      <c r="U1435" s="1009" t="str">
        <f>I1442</f>
        <v>ตำบลตะขบ</v>
      </c>
      <c r="V1435" s="993"/>
      <c r="W1435" s="993"/>
      <c r="X1435" s="993"/>
      <c r="Y1435" s="312"/>
      <c r="Z1435" s="315" t="str">
        <f>J1442</f>
        <v>อำเภอปักธงชัย</v>
      </c>
      <c r="AA1435" s="313"/>
      <c r="AB1435" s="308"/>
      <c r="AC1435" s="308"/>
      <c r="AD1435" s="307" t="s">
        <v>463</v>
      </c>
      <c r="AE1435" s="728"/>
      <c r="AF1435" s="308"/>
      <c r="AG1435" s="308"/>
      <c r="AH1435" s="308"/>
      <c r="AI1435" s="315" t="str">
        <f>I1442</f>
        <v>ตำบลตะขบ</v>
      </c>
      <c r="AJ1435" s="308"/>
      <c r="AK1435" s="308"/>
      <c r="AL1435" s="315" t="str">
        <f>J1442</f>
        <v>อำเภอปักธงชัย</v>
      </c>
      <c r="AM1435" s="308"/>
      <c r="AN1435" s="309"/>
    </row>
    <row r="1436" spans="1:42" s="1" customFormat="1" ht="24" x14ac:dyDescent="0.2">
      <c r="E1436" s="304"/>
      <c r="F1436" s="567"/>
      <c r="G1436" s="304"/>
      <c r="H1436" s="567"/>
      <c r="I1436" s="567"/>
      <c r="J1436" s="567"/>
      <c r="K1436" s="567"/>
      <c r="L1436" s="304"/>
      <c r="M1436" s="304"/>
      <c r="N1436" s="304"/>
      <c r="O1436" s="306"/>
      <c r="P1436" s="316" t="str">
        <f>K1442</f>
        <v>จังหวัดนครราชสีมา</v>
      </c>
      <c r="Q1436" s="317"/>
      <c r="R1436" s="317"/>
      <c r="S1436" s="317"/>
      <c r="T1436" s="317"/>
      <c r="U1436" s="317" t="s">
        <v>464</v>
      </c>
      <c r="V1436" s="317"/>
      <c r="W1436" s="317"/>
      <c r="X1436" s="317"/>
      <c r="Y1436" s="318"/>
      <c r="Z1436" s="317"/>
      <c r="AA1436" s="319"/>
      <c r="AB1436" s="317"/>
      <c r="AC1436" s="317"/>
      <c r="AD1436" s="316" t="str">
        <f>K1442</f>
        <v>จังหวัดนครราชสีมา</v>
      </c>
      <c r="AE1436" s="744"/>
      <c r="AF1436" s="317"/>
      <c r="AG1436" s="317"/>
      <c r="AH1436" s="317"/>
      <c r="AI1436" s="317" t="s">
        <v>464</v>
      </c>
      <c r="AJ1436" s="317"/>
      <c r="AK1436" s="317"/>
      <c r="AL1436" s="317"/>
      <c r="AM1436" s="317"/>
      <c r="AN1436" s="320"/>
    </row>
    <row r="1437" spans="1:42" s="323" customFormat="1" ht="24" x14ac:dyDescent="0.2">
      <c r="A1437" s="753"/>
      <c r="B1437" s="753"/>
      <c r="C1437" s="753"/>
      <c r="D1437" s="753"/>
      <c r="E1437" s="9"/>
      <c r="F1437" s="568"/>
      <c r="G1437" s="9"/>
      <c r="H1437" s="568"/>
      <c r="I1437" s="568"/>
      <c r="J1437" s="568"/>
      <c r="K1437" s="568"/>
      <c r="L1437" s="9"/>
      <c r="M1437" s="9"/>
      <c r="N1437" s="9"/>
      <c r="O1437" s="306"/>
      <c r="P1437" s="1004" t="s">
        <v>5</v>
      </c>
      <c r="Q1437" s="1005"/>
      <c r="R1437" s="1005"/>
      <c r="S1437" s="1005"/>
      <c r="T1437" s="1005"/>
      <c r="U1437" s="1005"/>
      <c r="V1437" s="1005"/>
      <c r="W1437" s="1005"/>
      <c r="X1437" s="1005"/>
      <c r="Y1437" s="1005"/>
      <c r="Z1437" s="1005"/>
      <c r="AA1437" s="1005"/>
      <c r="AB1437" s="1005"/>
      <c r="AC1437" s="1006"/>
      <c r="AD1437" s="1004" t="s">
        <v>6</v>
      </c>
      <c r="AE1437" s="1005"/>
      <c r="AF1437" s="1005"/>
      <c r="AG1437" s="1005"/>
      <c r="AH1437" s="1005"/>
      <c r="AI1437" s="1005"/>
      <c r="AJ1437" s="1005"/>
      <c r="AK1437" s="1005"/>
      <c r="AL1437" s="1005"/>
      <c r="AM1437" s="1005"/>
      <c r="AN1437" s="1006"/>
    </row>
    <row r="1438" spans="1:42" s="323" customFormat="1" ht="24" customHeight="1" x14ac:dyDescent="0.2">
      <c r="A1438" s="753"/>
      <c r="B1438" s="753"/>
      <c r="C1438" s="753"/>
      <c r="D1438" s="753"/>
      <c r="E1438" s="9"/>
      <c r="F1438" s="568"/>
      <c r="G1438" s="9"/>
      <c r="H1438" s="568"/>
      <c r="I1438" s="568"/>
      <c r="J1438" s="568"/>
      <c r="K1438" s="568"/>
      <c r="L1438" s="9"/>
      <c r="M1438" s="9"/>
      <c r="N1438" s="9"/>
      <c r="O1438" s="306"/>
      <c r="P1438" s="995" t="s">
        <v>7</v>
      </c>
      <c r="Q1438" s="995" t="s">
        <v>8</v>
      </c>
      <c r="R1438" s="995" t="s">
        <v>9</v>
      </c>
      <c r="S1438" s="1010" t="s">
        <v>10</v>
      </c>
      <c r="T1438" s="1011"/>
      <c r="U1438" s="995" t="s">
        <v>11</v>
      </c>
      <c r="V1438" s="1004" t="s">
        <v>12</v>
      </c>
      <c r="W1438" s="1005"/>
      <c r="X1438" s="1006"/>
      <c r="Y1438" s="1004" t="s">
        <v>13</v>
      </c>
      <c r="Z1438" s="1005"/>
      <c r="AA1438" s="1005"/>
      <c r="AB1438" s="1005"/>
      <c r="AC1438" s="1006"/>
      <c r="AD1438" s="995" t="s">
        <v>7</v>
      </c>
      <c r="AE1438" s="995" t="s">
        <v>14</v>
      </c>
      <c r="AF1438" s="995" t="s">
        <v>15</v>
      </c>
      <c r="AG1438" s="995" t="s">
        <v>16</v>
      </c>
      <c r="AH1438" s="1021" t="s">
        <v>17</v>
      </c>
      <c r="AI1438" s="1004" t="s">
        <v>18</v>
      </c>
      <c r="AJ1438" s="1005"/>
      <c r="AK1438" s="1005"/>
      <c r="AL1438" s="1006"/>
      <c r="AM1438" s="995" t="s">
        <v>19</v>
      </c>
      <c r="AN1438" s="995" t="s">
        <v>20</v>
      </c>
      <c r="AO1438" s="1027" t="s">
        <v>19</v>
      </c>
      <c r="AP1438" s="1027" t="s">
        <v>19</v>
      </c>
    </row>
    <row r="1439" spans="1:42" s="323" customFormat="1" ht="24" customHeight="1" x14ac:dyDescent="0.2">
      <c r="A1439" s="753"/>
      <c r="B1439" s="753"/>
      <c r="C1439" s="753"/>
      <c r="D1439" s="753"/>
      <c r="E1439" s="9"/>
      <c r="F1439" s="568"/>
      <c r="G1439" s="9"/>
      <c r="H1439" s="568"/>
      <c r="I1439" s="568"/>
      <c r="J1439" s="568"/>
      <c r="K1439" s="568"/>
      <c r="L1439" s="9"/>
      <c r="M1439" s="9"/>
      <c r="N1439" s="9"/>
      <c r="O1439" s="306"/>
      <c r="P1439" s="996"/>
      <c r="Q1439" s="996"/>
      <c r="R1439" s="996"/>
      <c r="S1439" s="995" t="s">
        <v>21</v>
      </c>
      <c r="T1439" s="995" t="s">
        <v>22</v>
      </c>
      <c r="U1439" s="996"/>
      <c r="V1439" s="1015" t="s">
        <v>23</v>
      </c>
      <c r="W1439" s="1015" t="s">
        <v>24</v>
      </c>
      <c r="X1439" s="1015" t="s">
        <v>25</v>
      </c>
      <c r="Y1439" s="1018" t="s">
        <v>26</v>
      </c>
      <c r="Z1439" s="995" t="s">
        <v>27</v>
      </c>
      <c r="AA1439" s="995" t="s">
        <v>28</v>
      </c>
      <c r="AB1439" s="995" t="s">
        <v>29</v>
      </c>
      <c r="AC1439" s="995" t="s">
        <v>30</v>
      </c>
      <c r="AD1439" s="996"/>
      <c r="AE1439" s="996"/>
      <c r="AF1439" s="996"/>
      <c r="AG1439" s="996"/>
      <c r="AH1439" s="1022"/>
      <c r="AI1439" s="995" t="s">
        <v>31</v>
      </c>
      <c r="AJ1439" s="998" t="s">
        <v>27</v>
      </c>
      <c r="AK1439" s="1001" t="s">
        <v>28</v>
      </c>
      <c r="AL1439" s="995" t="s">
        <v>29</v>
      </c>
      <c r="AM1439" s="996"/>
      <c r="AN1439" s="996"/>
      <c r="AO1439" s="1028"/>
      <c r="AP1439" s="1028"/>
    </row>
    <row r="1440" spans="1:42" s="323" customFormat="1" ht="24" x14ac:dyDescent="0.2">
      <c r="A1440" s="753"/>
      <c r="B1440" s="753"/>
      <c r="C1440" s="753"/>
      <c r="D1440" s="753"/>
      <c r="E1440" s="9"/>
      <c r="F1440" s="568"/>
      <c r="G1440" s="9"/>
      <c r="H1440" s="568"/>
      <c r="I1440" s="568"/>
      <c r="J1440" s="568"/>
      <c r="K1440" s="568"/>
      <c r="L1440" s="9"/>
      <c r="M1440" s="9"/>
      <c r="N1440" s="9"/>
      <c r="O1440" s="306"/>
      <c r="P1440" s="996"/>
      <c r="Q1440" s="996"/>
      <c r="R1440" s="996"/>
      <c r="S1440" s="996"/>
      <c r="T1440" s="996"/>
      <c r="U1440" s="996"/>
      <c r="V1440" s="1016"/>
      <c r="W1440" s="1016"/>
      <c r="X1440" s="1016"/>
      <c r="Y1440" s="1019"/>
      <c r="Z1440" s="996"/>
      <c r="AA1440" s="996"/>
      <c r="AB1440" s="996"/>
      <c r="AC1440" s="996"/>
      <c r="AD1440" s="996"/>
      <c r="AE1440" s="996"/>
      <c r="AF1440" s="996"/>
      <c r="AG1440" s="996"/>
      <c r="AH1440" s="1022"/>
      <c r="AI1440" s="996"/>
      <c r="AJ1440" s="999"/>
      <c r="AK1440" s="1002"/>
      <c r="AL1440" s="996"/>
      <c r="AM1440" s="996"/>
      <c r="AN1440" s="996"/>
      <c r="AO1440" s="1028"/>
      <c r="AP1440" s="1028"/>
    </row>
    <row r="1441" spans="1:42" s="323" customFormat="1" ht="48" customHeight="1" x14ac:dyDescent="0.2">
      <c r="A1441" s="753" t="s">
        <v>465</v>
      </c>
      <c r="B1441" s="306" t="s">
        <v>466</v>
      </c>
      <c r="C1441" s="749" t="s">
        <v>467</v>
      </c>
      <c r="D1441" s="749" t="s">
        <v>468</v>
      </c>
      <c r="E1441" s="749" t="s">
        <v>469</v>
      </c>
      <c r="F1441" s="749"/>
      <c r="G1441" s="520" t="s">
        <v>470</v>
      </c>
      <c r="H1441" s="749" t="s">
        <v>471</v>
      </c>
      <c r="I1441" s="749" t="s">
        <v>472</v>
      </c>
      <c r="J1441" s="749" t="s">
        <v>473</v>
      </c>
      <c r="K1441" s="749" t="s">
        <v>474</v>
      </c>
      <c r="L1441" s="520" t="s">
        <v>475</v>
      </c>
      <c r="M1441" s="9" t="s">
        <v>476</v>
      </c>
      <c r="N1441" s="9" t="s">
        <v>477</v>
      </c>
      <c r="O1441" s="306" t="s">
        <v>478</v>
      </c>
      <c r="P1441" s="997"/>
      <c r="Q1441" s="997"/>
      <c r="R1441" s="997"/>
      <c r="S1441" s="997"/>
      <c r="T1441" s="997"/>
      <c r="U1441" s="997"/>
      <c r="V1441" s="1017"/>
      <c r="W1441" s="1017"/>
      <c r="X1441" s="1017"/>
      <c r="Y1441" s="1020"/>
      <c r="Z1441" s="997"/>
      <c r="AA1441" s="997"/>
      <c r="AB1441" s="997"/>
      <c r="AC1441" s="997"/>
      <c r="AD1441" s="997"/>
      <c r="AE1441" s="997"/>
      <c r="AF1441" s="997"/>
      <c r="AG1441" s="997"/>
      <c r="AH1441" s="1023"/>
      <c r="AI1441" s="997"/>
      <c r="AJ1441" s="1000"/>
      <c r="AK1441" s="1003"/>
      <c r="AL1441" s="997"/>
      <c r="AM1441" s="997"/>
      <c r="AN1441" s="997"/>
      <c r="AO1441" s="1029"/>
      <c r="AP1441" s="1029"/>
    </row>
    <row r="1442" spans="1:42" s="337" customFormat="1" ht="24" x14ac:dyDescent="0.2">
      <c r="A1442" s="324"/>
      <c r="B1442" s="324" t="s">
        <v>487</v>
      </c>
      <c r="C1442" s="324" t="s">
        <v>819</v>
      </c>
      <c r="D1442" s="324" t="s">
        <v>820</v>
      </c>
      <c r="E1442" s="325" t="s">
        <v>821</v>
      </c>
      <c r="F1442" s="569" t="s">
        <v>510</v>
      </c>
      <c r="G1442" s="325" t="s">
        <v>706</v>
      </c>
      <c r="H1442" s="569" t="s">
        <v>471</v>
      </c>
      <c r="I1442" s="569" t="s">
        <v>483</v>
      </c>
      <c r="J1442" s="569" t="s">
        <v>484</v>
      </c>
      <c r="K1442" s="569" t="s">
        <v>485</v>
      </c>
      <c r="L1442" s="325">
        <v>30150</v>
      </c>
      <c r="M1442" s="325"/>
      <c r="N1442" s="325"/>
      <c r="O1442" s="329"/>
      <c r="P1442" s="529">
        <v>183</v>
      </c>
      <c r="Q1442" s="420"/>
      <c r="R1442" s="529"/>
      <c r="S1442" s="529"/>
      <c r="T1442" s="529"/>
      <c r="U1442" s="420" t="s">
        <v>136</v>
      </c>
      <c r="V1442" s="529"/>
      <c r="W1442" s="529"/>
      <c r="X1442" s="529"/>
      <c r="Y1442" s="615"/>
      <c r="Z1442" s="615"/>
      <c r="AA1442" s="615">
        <v>4</v>
      </c>
      <c r="AB1442" s="529"/>
      <c r="AC1442" s="615"/>
      <c r="AD1442" s="529"/>
      <c r="AE1442" s="529"/>
      <c r="AF1442" s="529"/>
      <c r="AG1442" s="529"/>
      <c r="AH1442" s="616"/>
      <c r="AI1442" s="615"/>
      <c r="AJ1442" s="616"/>
      <c r="AK1442" s="615"/>
      <c r="AL1442" s="529"/>
      <c r="AM1442" s="529"/>
      <c r="AN1442" s="529"/>
      <c r="AO1442" s="529"/>
      <c r="AP1442" s="529"/>
    </row>
    <row r="1443" spans="1:42" s="337" customFormat="1" ht="37.5" x14ac:dyDescent="0.2">
      <c r="A1443" s="324"/>
      <c r="B1443" s="324"/>
      <c r="C1443" s="324"/>
      <c r="D1443" s="324"/>
      <c r="E1443" s="325"/>
      <c r="F1443" s="569"/>
      <c r="G1443" s="325"/>
      <c r="H1443" s="569"/>
      <c r="I1443" s="569"/>
      <c r="J1443" s="569"/>
      <c r="K1443" s="569"/>
      <c r="L1443" s="325"/>
      <c r="M1443" s="325"/>
      <c r="N1443" s="325"/>
      <c r="O1443" s="329"/>
      <c r="P1443" s="529"/>
      <c r="Q1443" s="529"/>
      <c r="R1443" s="529"/>
      <c r="S1443" s="529"/>
      <c r="T1443" s="529"/>
      <c r="U1443" s="529"/>
      <c r="V1443" s="529"/>
      <c r="W1443" s="529"/>
      <c r="X1443" s="529"/>
      <c r="Y1443" s="615"/>
      <c r="Z1443" s="615"/>
      <c r="AA1443" s="615"/>
      <c r="AB1443" s="529"/>
      <c r="AC1443" s="615"/>
      <c r="AD1443" s="529">
        <v>1</v>
      </c>
      <c r="AE1443" s="529">
        <v>113</v>
      </c>
      <c r="AF1443" s="529" t="s">
        <v>37</v>
      </c>
      <c r="AG1443" s="529" t="s">
        <v>35</v>
      </c>
      <c r="AH1443" s="616">
        <v>16</v>
      </c>
      <c r="AI1443" s="615"/>
      <c r="AJ1443" s="616"/>
      <c r="AK1443" s="615">
        <v>16</v>
      </c>
      <c r="AL1443" s="529"/>
      <c r="AM1443" s="420">
        <f>AO1443+1</f>
        <v>17</v>
      </c>
      <c r="AN1443" s="426" t="s">
        <v>53</v>
      </c>
      <c r="AO1443" s="529">
        <v>16</v>
      </c>
      <c r="AP1443" s="529">
        <v>16</v>
      </c>
    </row>
    <row r="1444" spans="1:42" s="337" customFormat="1" ht="24" x14ac:dyDescent="0.2">
      <c r="A1444" s="324"/>
      <c r="B1444" s="324"/>
      <c r="C1444" s="324"/>
      <c r="D1444" s="324"/>
      <c r="E1444" s="325"/>
      <c r="F1444" s="569"/>
      <c r="G1444" s="325"/>
      <c r="H1444" s="569"/>
      <c r="I1444" s="569"/>
      <c r="J1444" s="569"/>
      <c r="K1444" s="569"/>
      <c r="L1444" s="325"/>
      <c r="M1444" s="325"/>
      <c r="N1444" s="325"/>
      <c r="O1444" s="329"/>
      <c r="P1444" s="529"/>
      <c r="Q1444" s="529"/>
      <c r="R1444" s="529"/>
      <c r="S1444" s="529"/>
      <c r="T1444" s="529"/>
      <c r="U1444" s="529"/>
      <c r="V1444" s="529"/>
      <c r="W1444" s="529"/>
      <c r="X1444" s="529"/>
      <c r="Y1444" s="615"/>
      <c r="Z1444" s="615"/>
      <c r="AA1444" s="615"/>
      <c r="AB1444" s="529"/>
      <c r="AC1444" s="615"/>
      <c r="AD1444" s="529"/>
      <c r="AE1444" s="529"/>
      <c r="AF1444" s="529"/>
      <c r="AG1444" s="529"/>
      <c r="AH1444" s="616"/>
      <c r="AI1444" s="615"/>
      <c r="AJ1444" s="616"/>
      <c r="AK1444" s="615"/>
      <c r="AL1444" s="529"/>
      <c r="AM1444" s="529"/>
      <c r="AN1444" s="529"/>
      <c r="AO1444" s="529"/>
      <c r="AP1444" s="529"/>
    </row>
    <row r="1445" spans="1:42" s="1" customFormat="1" ht="24" x14ac:dyDescent="0.2">
      <c r="E1445" s="304"/>
      <c r="F1445" s="567"/>
      <c r="G1445" s="304"/>
      <c r="H1445" s="567"/>
      <c r="I1445" s="567"/>
      <c r="J1445" s="567"/>
      <c r="K1445" s="567"/>
      <c r="L1445" s="304"/>
      <c r="M1445" s="304"/>
      <c r="N1445" s="304"/>
      <c r="O1445" s="306"/>
      <c r="P1445" s="345" t="s">
        <v>460</v>
      </c>
      <c r="Q1445" s="346"/>
      <c r="R1445" s="346"/>
      <c r="S1445" s="346"/>
      <c r="T1445" s="346"/>
      <c r="U1445" s="346"/>
      <c r="V1445" s="1012" t="str">
        <f>B1454</f>
        <v>นาง</v>
      </c>
      <c r="W1445" s="1012"/>
      <c r="X1445" s="1013" t="str">
        <f>C1454</f>
        <v>จอง</v>
      </c>
      <c r="Y1445" s="1013"/>
      <c r="Z1445" s="1013" t="str">
        <f>D1454</f>
        <v>ใหญ่พรมราช</v>
      </c>
      <c r="AA1445" s="1013"/>
      <c r="AB1445" s="1013"/>
      <c r="AC1445" s="1014"/>
      <c r="AD1445" s="345" t="s">
        <v>461</v>
      </c>
      <c r="AE1445" s="730"/>
      <c r="AF1445" s="346"/>
      <c r="AG1445" s="745" t="str">
        <f>B1454</f>
        <v>นาง</v>
      </c>
      <c r="AH1445" s="731" t="str">
        <f>C1454</f>
        <v>จอง</v>
      </c>
      <c r="AI1445" s="346"/>
      <c r="AJ1445" s="346" t="str">
        <f>D1454</f>
        <v>ใหญ่พรมราช</v>
      </c>
      <c r="AK1445" s="346"/>
      <c r="AL1445" s="346"/>
      <c r="AM1445" s="346"/>
      <c r="AN1445" s="347"/>
    </row>
    <row r="1446" spans="1:42" s="1" customFormat="1" ht="24" x14ac:dyDescent="0.2">
      <c r="E1446" s="304"/>
      <c r="F1446" s="567"/>
      <c r="G1446" s="304"/>
      <c r="H1446" s="567"/>
      <c r="I1446" s="567"/>
      <c r="J1446" s="567"/>
      <c r="K1446" s="567"/>
      <c r="L1446" s="304"/>
      <c r="M1446" s="304"/>
      <c r="N1446" s="304"/>
      <c r="O1446" s="306"/>
      <c r="P1446" s="307" t="s">
        <v>462</v>
      </c>
      <c r="Q1446" s="308"/>
      <c r="R1446" s="308"/>
      <c r="S1446" s="1007" t="str">
        <f>E1454</f>
        <v>65</v>
      </c>
      <c r="T1446" s="1008"/>
      <c r="U1446" s="310" t="str">
        <f>F1454</f>
        <v>หมูที่</v>
      </c>
      <c r="V1446" s="1009" t="str">
        <f>G1454</f>
        <v>15</v>
      </c>
      <c r="W1446" s="1009"/>
      <c r="X1446" s="308"/>
      <c r="Y1446" s="311"/>
      <c r="Z1446" s="312" t="str">
        <f>H1454</f>
        <v>ถนน</v>
      </c>
      <c r="AA1446" s="313"/>
      <c r="AB1446" s="308"/>
      <c r="AC1446" s="309"/>
      <c r="AD1446" s="307" t="s">
        <v>462</v>
      </c>
      <c r="AE1446" s="728"/>
      <c r="AF1446" s="728"/>
      <c r="AG1446" s="314" t="str">
        <f>E1454</f>
        <v>65</v>
      </c>
      <c r="AH1446" s="308"/>
      <c r="AI1446" s="315" t="str">
        <f>F1454</f>
        <v>หมูที่</v>
      </c>
      <c r="AJ1446" s="727" t="str">
        <f>G1454</f>
        <v>15</v>
      </c>
      <c r="AK1446" s="308"/>
      <c r="AL1446" s="315" t="str">
        <f>H1454</f>
        <v>ถนน</v>
      </c>
      <c r="AM1446" s="308"/>
      <c r="AN1446" s="309"/>
    </row>
    <row r="1447" spans="1:42" s="1" customFormat="1" ht="24" x14ac:dyDescent="0.2">
      <c r="E1447" s="304"/>
      <c r="F1447" s="567"/>
      <c r="G1447" s="304"/>
      <c r="H1447" s="567"/>
      <c r="I1447" s="567"/>
      <c r="J1447" s="567"/>
      <c r="K1447" s="567"/>
      <c r="L1447" s="304"/>
      <c r="M1447" s="304"/>
      <c r="N1447" s="304"/>
      <c r="O1447" s="306"/>
      <c r="P1447" s="307" t="s">
        <v>463</v>
      </c>
      <c r="Q1447" s="308"/>
      <c r="R1447" s="308"/>
      <c r="S1447" s="308"/>
      <c r="T1447" s="308"/>
      <c r="U1447" s="1009" t="str">
        <f>I1454</f>
        <v>ตำบลตะขบ</v>
      </c>
      <c r="V1447" s="993"/>
      <c r="W1447" s="993"/>
      <c r="X1447" s="993"/>
      <c r="Y1447" s="312"/>
      <c r="Z1447" s="315" t="str">
        <f>J1454</f>
        <v>อำเภอปักธงชัย</v>
      </c>
      <c r="AA1447" s="313"/>
      <c r="AB1447" s="308"/>
      <c r="AC1447" s="308"/>
      <c r="AD1447" s="307" t="s">
        <v>463</v>
      </c>
      <c r="AE1447" s="728"/>
      <c r="AF1447" s="308"/>
      <c r="AG1447" s="308"/>
      <c r="AH1447" s="308"/>
      <c r="AI1447" s="315" t="str">
        <f>I1454</f>
        <v>ตำบลตะขบ</v>
      </c>
      <c r="AJ1447" s="308"/>
      <c r="AK1447" s="308"/>
      <c r="AL1447" s="315" t="str">
        <f>J1454</f>
        <v>อำเภอปักธงชัย</v>
      </c>
      <c r="AM1447" s="308"/>
      <c r="AN1447" s="309"/>
    </row>
    <row r="1448" spans="1:42" s="1" customFormat="1" ht="24" x14ac:dyDescent="0.2">
      <c r="E1448" s="304"/>
      <c r="F1448" s="567"/>
      <c r="G1448" s="304"/>
      <c r="H1448" s="567"/>
      <c r="I1448" s="567"/>
      <c r="J1448" s="567"/>
      <c r="K1448" s="567"/>
      <c r="L1448" s="304"/>
      <c r="M1448" s="304"/>
      <c r="N1448" s="304"/>
      <c r="O1448" s="306"/>
      <c r="P1448" s="316" t="str">
        <f>K1454</f>
        <v>จังหวัดนครราชสีมา</v>
      </c>
      <c r="Q1448" s="317"/>
      <c r="R1448" s="317"/>
      <c r="S1448" s="317"/>
      <c r="T1448" s="317"/>
      <c r="U1448" s="317" t="s">
        <v>464</v>
      </c>
      <c r="V1448" s="317"/>
      <c r="W1448" s="317"/>
      <c r="X1448" s="317"/>
      <c r="Y1448" s="318"/>
      <c r="Z1448" s="317"/>
      <c r="AA1448" s="319"/>
      <c r="AB1448" s="317"/>
      <c r="AC1448" s="317"/>
      <c r="AD1448" s="316" t="str">
        <f>K1454</f>
        <v>จังหวัดนครราชสีมา</v>
      </c>
      <c r="AE1448" s="744"/>
      <c r="AF1448" s="317"/>
      <c r="AG1448" s="317"/>
      <c r="AH1448" s="317"/>
      <c r="AI1448" s="317" t="s">
        <v>464</v>
      </c>
      <c r="AJ1448" s="317"/>
      <c r="AK1448" s="317"/>
      <c r="AL1448" s="317"/>
      <c r="AM1448" s="317"/>
      <c r="AN1448" s="320"/>
    </row>
    <row r="1449" spans="1:42" s="323" customFormat="1" ht="24" x14ac:dyDescent="0.2">
      <c r="A1449" s="753"/>
      <c r="B1449" s="753"/>
      <c r="C1449" s="753"/>
      <c r="D1449" s="753"/>
      <c r="E1449" s="9"/>
      <c r="F1449" s="568"/>
      <c r="G1449" s="9"/>
      <c r="H1449" s="568"/>
      <c r="I1449" s="568"/>
      <c r="J1449" s="568"/>
      <c r="K1449" s="568"/>
      <c r="L1449" s="9"/>
      <c r="M1449" s="9"/>
      <c r="N1449" s="9"/>
      <c r="O1449" s="306"/>
      <c r="P1449" s="1004" t="s">
        <v>5</v>
      </c>
      <c r="Q1449" s="1005"/>
      <c r="R1449" s="1005"/>
      <c r="S1449" s="1005"/>
      <c r="T1449" s="1005"/>
      <c r="U1449" s="1005"/>
      <c r="V1449" s="1005"/>
      <c r="W1449" s="1005"/>
      <c r="X1449" s="1005"/>
      <c r="Y1449" s="1005"/>
      <c r="Z1449" s="1005"/>
      <c r="AA1449" s="1005"/>
      <c r="AB1449" s="1005"/>
      <c r="AC1449" s="1006"/>
      <c r="AD1449" s="1004" t="s">
        <v>6</v>
      </c>
      <c r="AE1449" s="1005"/>
      <c r="AF1449" s="1005"/>
      <c r="AG1449" s="1005"/>
      <c r="AH1449" s="1005"/>
      <c r="AI1449" s="1005"/>
      <c r="AJ1449" s="1005"/>
      <c r="AK1449" s="1005"/>
      <c r="AL1449" s="1005"/>
      <c r="AM1449" s="1005"/>
      <c r="AN1449" s="1006"/>
    </row>
    <row r="1450" spans="1:42" s="323" customFormat="1" ht="24" customHeight="1" x14ac:dyDescent="0.2">
      <c r="A1450" s="753"/>
      <c r="B1450" s="753"/>
      <c r="C1450" s="753"/>
      <c r="D1450" s="753"/>
      <c r="E1450" s="9"/>
      <c r="F1450" s="568"/>
      <c r="G1450" s="9"/>
      <c r="H1450" s="568"/>
      <c r="I1450" s="568"/>
      <c r="J1450" s="568"/>
      <c r="K1450" s="568"/>
      <c r="L1450" s="9"/>
      <c r="M1450" s="9"/>
      <c r="N1450" s="9"/>
      <c r="O1450" s="306"/>
      <c r="P1450" s="995" t="s">
        <v>7</v>
      </c>
      <c r="Q1450" s="995" t="s">
        <v>8</v>
      </c>
      <c r="R1450" s="995" t="s">
        <v>9</v>
      </c>
      <c r="S1450" s="1010" t="s">
        <v>10</v>
      </c>
      <c r="T1450" s="1011"/>
      <c r="U1450" s="995" t="s">
        <v>11</v>
      </c>
      <c r="V1450" s="1004" t="s">
        <v>12</v>
      </c>
      <c r="W1450" s="1005"/>
      <c r="X1450" s="1006"/>
      <c r="Y1450" s="1004" t="s">
        <v>13</v>
      </c>
      <c r="Z1450" s="1005"/>
      <c r="AA1450" s="1005"/>
      <c r="AB1450" s="1005"/>
      <c r="AC1450" s="1006"/>
      <c r="AD1450" s="995" t="s">
        <v>7</v>
      </c>
      <c r="AE1450" s="995" t="s">
        <v>14</v>
      </c>
      <c r="AF1450" s="995" t="s">
        <v>15</v>
      </c>
      <c r="AG1450" s="995" t="s">
        <v>16</v>
      </c>
      <c r="AH1450" s="1021" t="s">
        <v>17</v>
      </c>
      <c r="AI1450" s="1004" t="s">
        <v>18</v>
      </c>
      <c r="AJ1450" s="1005"/>
      <c r="AK1450" s="1005"/>
      <c r="AL1450" s="1006"/>
      <c r="AM1450" s="995" t="s">
        <v>19</v>
      </c>
      <c r="AN1450" s="995" t="s">
        <v>20</v>
      </c>
      <c r="AO1450" s="1027" t="s">
        <v>19</v>
      </c>
      <c r="AP1450" s="1027" t="s">
        <v>19</v>
      </c>
    </row>
    <row r="1451" spans="1:42" s="323" customFormat="1" ht="24" customHeight="1" x14ac:dyDescent="0.2">
      <c r="A1451" s="753"/>
      <c r="B1451" s="753"/>
      <c r="C1451" s="753"/>
      <c r="D1451" s="753"/>
      <c r="E1451" s="9"/>
      <c r="F1451" s="568"/>
      <c r="G1451" s="9"/>
      <c r="H1451" s="568"/>
      <c r="I1451" s="568"/>
      <c r="J1451" s="568"/>
      <c r="K1451" s="568"/>
      <c r="L1451" s="9"/>
      <c r="M1451" s="9"/>
      <c r="N1451" s="9"/>
      <c r="O1451" s="306"/>
      <c r="P1451" s="996"/>
      <c r="Q1451" s="996"/>
      <c r="R1451" s="996"/>
      <c r="S1451" s="995" t="s">
        <v>21</v>
      </c>
      <c r="T1451" s="995" t="s">
        <v>22</v>
      </c>
      <c r="U1451" s="996"/>
      <c r="V1451" s="1015" t="s">
        <v>23</v>
      </c>
      <c r="W1451" s="1015" t="s">
        <v>24</v>
      </c>
      <c r="X1451" s="1015" t="s">
        <v>25</v>
      </c>
      <c r="Y1451" s="1018" t="s">
        <v>26</v>
      </c>
      <c r="Z1451" s="995" t="s">
        <v>27</v>
      </c>
      <c r="AA1451" s="995" t="s">
        <v>28</v>
      </c>
      <c r="AB1451" s="995" t="s">
        <v>29</v>
      </c>
      <c r="AC1451" s="995" t="s">
        <v>30</v>
      </c>
      <c r="AD1451" s="996"/>
      <c r="AE1451" s="996"/>
      <c r="AF1451" s="996"/>
      <c r="AG1451" s="996"/>
      <c r="AH1451" s="1022"/>
      <c r="AI1451" s="995" t="s">
        <v>31</v>
      </c>
      <c r="AJ1451" s="998" t="s">
        <v>27</v>
      </c>
      <c r="AK1451" s="1001" t="s">
        <v>28</v>
      </c>
      <c r="AL1451" s="995" t="s">
        <v>29</v>
      </c>
      <c r="AM1451" s="996"/>
      <c r="AN1451" s="996"/>
      <c r="AO1451" s="1028"/>
      <c r="AP1451" s="1028"/>
    </row>
    <row r="1452" spans="1:42" s="323" customFormat="1" ht="24" x14ac:dyDescent="0.2">
      <c r="A1452" s="753"/>
      <c r="B1452" s="753"/>
      <c r="C1452" s="753"/>
      <c r="D1452" s="753"/>
      <c r="E1452" s="9"/>
      <c r="F1452" s="568"/>
      <c r="G1452" s="9"/>
      <c r="H1452" s="568"/>
      <c r="I1452" s="568"/>
      <c r="J1452" s="568"/>
      <c r="K1452" s="568"/>
      <c r="L1452" s="9"/>
      <c r="M1452" s="9"/>
      <c r="N1452" s="9"/>
      <c r="O1452" s="306"/>
      <c r="P1452" s="996"/>
      <c r="Q1452" s="996"/>
      <c r="R1452" s="996"/>
      <c r="S1452" s="996"/>
      <c r="T1452" s="996"/>
      <c r="U1452" s="996"/>
      <c r="V1452" s="1016"/>
      <c r="W1452" s="1016"/>
      <c r="X1452" s="1016"/>
      <c r="Y1452" s="1019"/>
      <c r="Z1452" s="996"/>
      <c r="AA1452" s="996"/>
      <c r="AB1452" s="996"/>
      <c r="AC1452" s="996"/>
      <c r="AD1452" s="996"/>
      <c r="AE1452" s="996"/>
      <c r="AF1452" s="996"/>
      <c r="AG1452" s="996"/>
      <c r="AH1452" s="1022"/>
      <c r="AI1452" s="996"/>
      <c r="AJ1452" s="999"/>
      <c r="AK1452" s="1002"/>
      <c r="AL1452" s="996"/>
      <c r="AM1452" s="996"/>
      <c r="AN1452" s="996"/>
      <c r="AO1452" s="1028"/>
      <c r="AP1452" s="1028"/>
    </row>
    <row r="1453" spans="1:42" s="323" customFormat="1" ht="47.25" customHeight="1" x14ac:dyDescent="0.2">
      <c r="A1453" s="753" t="s">
        <v>465</v>
      </c>
      <c r="B1453" s="306" t="s">
        <v>466</v>
      </c>
      <c r="C1453" s="749" t="s">
        <v>467</v>
      </c>
      <c r="D1453" s="749" t="s">
        <v>468</v>
      </c>
      <c r="E1453" s="749" t="s">
        <v>469</v>
      </c>
      <c r="F1453" s="749"/>
      <c r="G1453" s="520" t="s">
        <v>470</v>
      </c>
      <c r="H1453" s="749" t="s">
        <v>471</v>
      </c>
      <c r="I1453" s="749" t="s">
        <v>472</v>
      </c>
      <c r="J1453" s="749" t="s">
        <v>473</v>
      </c>
      <c r="K1453" s="749" t="s">
        <v>474</v>
      </c>
      <c r="L1453" s="520" t="s">
        <v>475</v>
      </c>
      <c r="M1453" s="9" t="s">
        <v>476</v>
      </c>
      <c r="N1453" s="9" t="s">
        <v>477</v>
      </c>
      <c r="O1453" s="306" t="s">
        <v>478</v>
      </c>
      <c r="P1453" s="997"/>
      <c r="Q1453" s="997"/>
      <c r="R1453" s="997"/>
      <c r="S1453" s="997"/>
      <c r="T1453" s="997"/>
      <c r="U1453" s="997"/>
      <c r="V1453" s="1017"/>
      <c r="W1453" s="1017"/>
      <c r="X1453" s="1017"/>
      <c r="Y1453" s="1020"/>
      <c r="Z1453" s="997"/>
      <c r="AA1453" s="997"/>
      <c r="AB1453" s="997"/>
      <c r="AC1453" s="997"/>
      <c r="AD1453" s="997"/>
      <c r="AE1453" s="997"/>
      <c r="AF1453" s="997"/>
      <c r="AG1453" s="997"/>
      <c r="AH1453" s="1023"/>
      <c r="AI1453" s="997"/>
      <c r="AJ1453" s="1000"/>
      <c r="AK1453" s="1003"/>
      <c r="AL1453" s="997"/>
      <c r="AM1453" s="997"/>
      <c r="AN1453" s="997"/>
      <c r="AO1453" s="1029"/>
      <c r="AP1453" s="1029"/>
    </row>
    <row r="1454" spans="1:42" s="337" customFormat="1" ht="37.5" x14ac:dyDescent="0.2">
      <c r="A1454" s="324"/>
      <c r="B1454" s="620" t="s">
        <v>487</v>
      </c>
      <c r="C1454" s="621" t="s">
        <v>822</v>
      </c>
      <c r="D1454" s="620" t="s">
        <v>678</v>
      </c>
      <c r="E1454" s="325" t="s">
        <v>823</v>
      </c>
      <c r="F1454" s="569" t="s">
        <v>510</v>
      </c>
      <c r="G1454" s="325" t="s">
        <v>706</v>
      </c>
      <c r="H1454" s="569" t="s">
        <v>471</v>
      </c>
      <c r="I1454" s="569" t="s">
        <v>483</v>
      </c>
      <c r="J1454" s="569" t="s">
        <v>484</v>
      </c>
      <c r="K1454" s="569" t="s">
        <v>485</v>
      </c>
      <c r="L1454" s="325">
        <v>30150</v>
      </c>
      <c r="M1454" s="325"/>
      <c r="N1454" s="325"/>
      <c r="O1454" s="329"/>
      <c r="P1454" s="529">
        <v>184</v>
      </c>
      <c r="Q1454" s="420" t="s">
        <v>32</v>
      </c>
      <c r="R1454" s="529">
        <v>18544</v>
      </c>
      <c r="S1454" s="529">
        <v>232</v>
      </c>
      <c r="T1454" s="529">
        <v>2345</v>
      </c>
      <c r="U1454" s="420" t="s">
        <v>136</v>
      </c>
      <c r="V1454" s="529">
        <v>1</v>
      </c>
      <c r="W1454" s="529">
        <v>3</v>
      </c>
      <c r="X1454" s="529">
        <v>24</v>
      </c>
      <c r="Y1454" s="615"/>
      <c r="Z1454" s="615"/>
      <c r="AA1454" s="615">
        <v>38.25</v>
      </c>
      <c r="AB1454" s="529"/>
      <c r="AC1454" s="615">
        <v>685.75</v>
      </c>
      <c r="AD1454" s="529"/>
      <c r="AE1454" s="529"/>
      <c r="AF1454" s="529"/>
      <c r="AG1454" s="529"/>
      <c r="AH1454" s="616"/>
      <c r="AI1454" s="615"/>
      <c r="AJ1454" s="616"/>
      <c r="AK1454" s="615"/>
      <c r="AL1454" s="529"/>
      <c r="AM1454" s="529"/>
      <c r="AN1454" s="426" t="s">
        <v>164</v>
      </c>
      <c r="AO1454" s="529"/>
      <c r="AP1454" s="529"/>
    </row>
    <row r="1455" spans="1:42" s="337" customFormat="1" ht="24" x14ac:dyDescent="0.2">
      <c r="A1455" s="324"/>
      <c r="B1455" s="620"/>
      <c r="C1455" s="621"/>
      <c r="D1455" s="620"/>
      <c r="E1455" s="325"/>
      <c r="F1455" s="569"/>
      <c r="G1455" s="325"/>
      <c r="H1455" s="569"/>
      <c r="I1455" s="569"/>
      <c r="J1455" s="569"/>
      <c r="K1455" s="569"/>
      <c r="L1455" s="325"/>
      <c r="M1455" s="325"/>
      <c r="N1455" s="325"/>
      <c r="O1455" s="329"/>
      <c r="P1455" s="420">
        <v>185</v>
      </c>
      <c r="Q1455" s="420" t="s">
        <v>32</v>
      </c>
      <c r="R1455" s="420">
        <v>7778</v>
      </c>
      <c r="S1455" s="420">
        <v>151</v>
      </c>
      <c r="T1455" s="420">
        <v>1438</v>
      </c>
      <c r="U1455" s="420" t="s">
        <v>136</v>
      </c>
      <c r="V1455" s="420">
        <v>4</v>
      </c>
      <c r="W1455" s="420">
        <v>3</v>
      </c>
      <c r="X1455" s="420">
        <v>78</v>
      </c>
      <c r="Y1455" s="558">
        <v>1978</v>
      </c>
      <c r="Z1455" s="558"/>
      <c r="AA1455" s="558"/>
      <c r="AB1455" s="420"/>
      <c r="AC1455" s="558"/>
      <c r="AD1455" s="420"/>
      <c r="AE1455" s="420"/>
      <c r="AF1455" s="413"/>
      <c r="AG1455" s="420"/>
      <c r="AH1455" s="549"/>
      <c r="AI1455" s="558"/>
      <c r="AJ1455" s="549"/>
      <c r="AK1455" s="558"/>
      <c r="AL1455" s="420"/>
      <c r="AM1455" s="420"/>
      <c r="AN1455" s="420"/>
      <c r="AO1455" s="622">
        <v>10</v>
      </c>
      <c r="AP1455" s="622">
        <v>10</v>
      </c>
    </row>
    <row r="1456" spans="1:42" s="337" customFormat="1" ht="24" x14ac:dyDescent="0.2">
      <c r="A1456" s="324"/>
      <c r="B1456" s="324"/>
      <c r="C1456" s="324"/>
      <c r="D1456" s="324"/>
      <c r="E1456" s="325"/>
      <c r="F1456" s="569"/>
      <c r="G1456" s="325"/>
      <c r="H1456" s="569"/>
      <c r="I1456" s="569"/>
      <c r="J1456" s="569"/>
      <c r="K1456" s="569"/>
      <c r="L1456" s="325"/>
      <c r="M1456" s="325"/>
      <c r="N1456" s="325"/>
      <c r="O1456" s="329"/>
      <c r="P1456" s="550"/>
      <c r="Q1456" s="550"/>
      <c r="R1456" s="550"/>
      <c r="S1456" s="550"/>
      <c r="T1456" s="550"/>
      <c r="U1456" s="550"/>
      <c r="V1456" s="550"/>
      <c r="W1456" s="550"/>
      <c r="X1456" s="550"/>
      <c r="Y1456" s="564"/>
      <c r="Z1456" s="564"/>
      <c r="AA1456" s="564"/>
      <c r="AB1456" s="550"/>
      <c r="AC1456" s="564"/>
      <c r="AD1456" s="550"/>
      <c r="AE1456" s="550"/>
      <c r="AF1456" s="550"/>
      <c r="AG1456" s="550"/>
      <c r="AH1456" s="563"/>
      <c r="AI1456" s="564"/>
      <c r="AJ1456" s="563"/>
      <c r="AK1456" s="564"/>
      <c r="AL1456" s="550"/>
      <c r="AM1456" s="550"/>
      <c r="AN1456" s="550"/>
      <c r="AO1456" s="550"/>
      <c r="AP1456" s="550"/>
    </row>
    <row r="1457" spans="1:42" s="1" customFormat="1" ht="24" x14ac:dyDescent="0.2">
      <c r="E1457" s="304"/>
      <c r="F1457" s="567"/>
      <c r="G1457" s="304"/>
      <c r="H1457" s="567"/>
      <c r="I1457" s="567"/>
      <c r="J1457" s="567"/>
      <c r="K1457" s="567"/>
      <c r="L1457" s="304"/>
      <c r="M1457" s="304"/>
      <c r="N1457" s="304"/>
      <c r="O1457" s="306"/>
      <c r="P1457" s="345" t="s">
        <v>460</v>
      </c>
      <c r="Q1457" s="346"/>
      <c r="R1457" s="346"/>
      <c r="S1457" s="346"/>
      <c r="T1457" s="346"/>
      <c r="U1457" s="346"/>
      <c r="V1457" s="1012" t="str">
        <f>B1466</f>
        <v>นางสาว</v>
      </c>
      <c r="W1457" s="1012"/>
      <c r="X1457" s="1013" t="str">
        <f>C1466</f>
        <v>สุมิตรา</v>
      </c>
      <c r="Y1457" s="1013"/>
      <c r="Z1457" s="1013" t="str">
        <f>D1466</f>
        <v>ใหญ่พรมราช</v>
      </c>
      <c r="AA1457" s="1013"/>
      <c r="AB1457" s="1013"/>
      <c r="AC1457" s="1014"/>
      <c r="AD1457" s="345" t="s">
        <v>461</v>
      </c>
      <c r="AE1457" s="730"/>
      <c r="AF1457" s="346"/>
      <c r="AG1457" s="745" t="str">
        <f>B1466</f>
        <v>นางสาว</v>
      </c>
      <c r="AH1457" s="731" t="str">
        <f>C1466</f>
        <v>สุมิตรา</v>
      </c>
      <c r="AI1457" s="346"/>
      <c r="AJ1457" s="346" t="str">
        <f>D1466</f>
        <v>ใหญ่พรมราช</v>
      </c>
      <c r="AK1457" s="346"/>
      <c r="AL1457" s="346"/>
      <c r="AM1457" s="346"/>
      <c r="AN1457" s="347"/>
    </row>
    <row r="1458" spans="1:42" s="1" customFormat="1" ht="24" x14ac:dyDescent="0.2">
      <c r="E1458" s="304"/>
      <c r="F1458" s="567"/>
      <c r="G1458" s="304"/>
      <c r="H1458" s="567"/>
      <c r="I1458" s="567"/>
      <c r="J1458" s="567"/>
      <c r="K1458" s="567"/>
      <c r="L1458" s="304"/>
      <c r="M1458" s="304"/>
      <c r="N1458" s="304"/>
      <c r="O1458" s="306"/>
      <c r="P1458" s="307" t="s">
        <v>462</v>
      </c>
      <c r="Q1458" s="308"/>
      <c r="R1458" s="308"/>
      <c r="S1458" s="1007" t="str">
        <f>E1466</f>
        <v>65</v>
      </c>
      <c r="T1458" s="1008"/>
      <c r="U1458" s="310" t="str">
        <f>F1466</f>
        <v>หมูที่</v>
      </c>
      <c r="V1458" s="1009" t="str">
        <f>G1466</f>
        <v>15</v>
      </c>
      <c r="W1458" s="1009"/>
      <c r="X1458" s="308"/>
      <c r="Y1458" s="311"/>
      <c r="Z1458" s="312" t="str">
        <f>H1466</f>
        <v>ถนน</v>
      </c>
      <c r="AA1458" s="313"/>
      <c r="AB1458" s="308"/>
      <c r="AC1458" s="309"/>
      <c r="AD1458" s="307" t="s">
        <v>462</v>
      </c>
      <c r="AE1458" s="728"/>
      <c r="AF1458" s="728"/>
      <c r="AG1458" s="314" t="str">
        <f>E1466</f>
        <v>65</v>
      </c>
      <c r="AH1458" s="308"/>
      <c r="AI1458" s="315" t="str">
        <f>F1466</f>
        <v>หมูที่</v>
      </c>
      <c r="AJ1458" s="727" t="str">
        <f>G1466</f>
        <v>15</v>
      </c>
      <c r="AK1458" s="308"/>
      <c r="AL1458" s="315" t="str">
        <f>H1466</f>
        <v>ถนน</v>
      </c>
      <c r="AM1458" s="308"/>
      <c r="AN1458" s="309"/>
    </row>
    <row r="1459" spans="1:42" s="1" customFormat="1" ht="24" x14ac:dyDescent="0.2">
      <c r="E1459" s="304"/>
      <c r="F1459" s="567"/>
      <c r="G1459" s="304"/>
      <c r="H1459" s="567"/>
      <c r="I1459" s="567"/>
      <c r="J1459" s="567"/>
      <c r="K1459" s="567"/>
      <c r="L1459" s="304"/>
      <c r="M1459" s="304"/>
      <c r="N1459" s="304"/>
      <c r="O1459" s="306"/>
      <c r="P1459" s="307" t="s">
        <v>463</v>
      </c>
      <c r="Q1459" s="308"/>
      <c r="R1459" s="308"/>
      <c r="S1459" s="308"/>
      <c r="T1459" s="308"/>
      <c r="U1459" s="1009" t="str">
        <f>I1466</f>
        <v>ตำบลตะขบ</v>
      </c>
      <c r="V1459" s="993"/>
      <c r="W1459" s="993"/>
      <c r="X1459" s="993"/>
      <c r="Y1459" s="312"/>
      <c r="Z1459" s="315" t="str">
        <f>J1466</f>
        <v>อำเภอปักธงชัย</v>
      </c>
      <c r="AA1459" s="313"/>
      <c r="AB1459" s="308"/>
      <c r="AC1459" s="308"/>
      <c r="AD1459" s="307" t="s">
        <v>463</v>
      </c>
      <c r="AE1459" s="728"/>
      <c r="AF1459" s="308"/>
      <c r="AG1459" s="308"/>
      <c r="AH1459" s="308"/>
      <c r="AI1459" s="315" t="str">
        <f>I1466</f>
        <v>ตำบลตะขบ</v>
      </c>
      <c r="AJ1459" s="308"/>
      <c r="AK1459" s="308"/>
      <c r="AL1459" s="315" t="str">
        <f>J1466</f>
        <v>อำเภอปักธงชัย</v>
      </c>
      <c r="AM1459" s="308"/>
      <c r="AN1459" s="309"/>
    </row>
    <row r="1460" spans="1:42" s="1" customFormat="1" ht="24" x14ac:dyDescent="0.2">
      <c r="E1460" s="304"/>
      <c r="F1460" s="567"/>
      <c r="G1460" s="304"/>
      <c r="H1460" s="567"/>
      <c r="I1460" s="567"/>
      <c r="J1460" s="567"/>
      <c r="K1460" s="567"/>
      <c r="L1460" s="304"/>
      <c r="M1460" s="304"/>
      <c r="N1460" s="304"/>
      <c r="O1460" s="306"/>
      <c r="P1460" s="316" t="str">
        <f>K1466</f>
        <v>จังหวัดนครราชสีมา</v>
      </c>
      <c r="Q1460" s="317"/>
      <c r="R1460" s="317"/>
      <c r="S1460" s="317"/>
      <c r="T1460" s="317"/>
      <c r="U1460" s="317" t="s">
        <v>464</v>
      </c>
      <c r="V1460" s="317"/>
      <c r="W1460" s="317"/>
      <c r="X1460" s="317"/>
      <c r="Y1460" s="318"/>
      <c r="Z1460" s="317"/>
      <c r="AA1460" s="319"/>
      <c r="AB1460" s="317"/>
      <c r="AC1460" s="317"/>
      <c r="AD1460" s="316" t="str">
        <f>K1466</f>
        <v>จังหวัดนครราชสีมา</v>
      </c>
      <c r="AE1460" s="744"/>
      <c r="AF1460" s="317"/>
      <c r="AG1460" s="317"/>
      <c r="AH1460" s="317"/>
      <c r="AI1460" s="317" t="s">
        <v>464</v>
      </c>
      <c r="AJ1460" s="317"/>
      <c r="AK1460" s="317"/>
      <c r="AL1460" s="317"/>
      <c r="AM1460" s="317"/>
      <c r="AN1460" s="320"/>
    </row>
    <row r="1461" spans="1:42" s="323" customFormat="1" ht="24" x14ac:dyDescent="0.2">
      <c r="A1461" s="753"/>
      <c r="B1461" s="753"/>
      <c r="C1461" s="753"/>
      <c r="D1461" s="753"/>
      <c r="E1461" s="9"/>
      <c r="F1461" s="568"/>
      <c r="G1461" s="9"/>
      <c r="H1461" s="568"/>
      <c r="I1461" s="568"/>
      <c r="J1461" s="568"/>
      <c r="K1461" s="568"/>
      <c r="L1461" s="9"/>
      <c r="M1461" s="9"/>
      <c r="N1461" s="9"/>
      <c r="O1461" s="306"/>
      <c r="P1461" s="1004" t="s">
        <v>5</v>
      </c>
      <c r="Q1461" s="1005"/>
      <c r="R1461" s="1005"/>
      <c r="S1461" s="1005"/>
      <c r="T1461" s="1005"/>
      <c r="U1461" s="1005"/>
      <c r="V1461" s="1005"/>
      <c r="W1461" s="1005"/>
      <c r="X1461" s="1005"/>
      <c r="Y1461" s="1005"/>
      <c r="Z1461" s="1005"/>
      <c r="AA1461" s="1005"/>
      <c r="AB1461" s="1005"/>
      <c r="AC1461" s="1006"/>
      <c r="AD1461" s="1004" t="s">
        <v>6</v>
      </c>
      <c r="AE1461" s="1005"/>
      <c r="AF1461" s="1005"/>
      <c r="AG1461" s="1005"/>
      <c r="AH1461" s="1005"/>
      <c r="AI1461" s="1005"/>
      <c r="AJ1461" s="1005"/>
      <c r="AK1461" s="1005"/>
      <c r="AL1461" s="1005"/>
      <c r="AM1461" s="1005"/>
      <c r="AN1461" s="1006"/>
    </row>
    <row r="1462" spans="1:42" s="323" customFormat="1" ht="24" customHeight="1" x14ac:dyDescent="0.2">
      <c r="A1462" s="753"/>
      <c r="B1462" s="753"/>
      <c r="C1462" s="753"/>
      <c r="D1462" s="753"/>
      <c r="E1462" s="9"/>
      <c r="F1462" s="568"/>
      <c r="G1462" s="9"/>
      <c r="H1462" s="568"/>
      <c r="I1462" s="568"/>
      <c r="J1462" s="568"/>
      <c r="K1462" s="568"/>
      <c r="L1462" s="9"/>
      <c r="M1462" s="9"/>
      <c r="N1462" s="9"/>
      <c r="O1462" s="306"/>
      <c r="P1462" s="995" t="s">
        <v>7</v>
      </c>
      <c r="Q1462" s="995" t="s">
        <v>8</v>
      </c>
      <c r="R1462" s="995" t="s">
        <v>9</v>
      </c>
      <c r="S1462" s="1010" t="s">
        <v>10</v>
      </c>
      <c r="T1462" s="1011"/>
      <c r="U1462" s="995" t="s">
        <v>11</v>
      </c>
      <c r="V1462" s="1004" t="s">
        <v>12</v>
      </c>
      <c r="W1462" s="1005"/>
      <c r="X1462" s="1006"/>
      <c r="Y1462" s="1004" t="s">
        <v>13</v>
      </c>
      <c r="Z1462" s="1005"/>
      <c r="AA1462" s="1005"/>
      <c r="AB1462" s="1005"/>
      <c r="AC1462" s="1006"/>
      <c r="AD1462" s="995" t="s">
        <v>7</v>
      </c>
      <c r="AE1462" s="995" t="s">
        <v>14</v>
      </c>
      <c r="AF1462" s="995" t="s">
        <v>15</v>
      </c>
      <c r="AG1462" s="995" t="s">
        <v>16</v>
      </c>
      <c r="AH1462" s="1021" t="s">
        <v>17</v>
      </c>
      <c r="AI1462" s="1004" t="s">
        <v>18</v>
      </c>
      <c r="AJ1462" s="1005"/>
      <c r="AK1462" s="1005"/>
      <c r="AL1462" s="1006"/>
      <c r="AM1462" s="995" t="s">
        <v>19</v>
      </c>
      <c r="AN1462" s="995" t="s">
        <v>20</v>
      </c>
      <c r="AO1462" s="1027" t="s">
        <v>19</v>
      </c>
      <c r="AP1462" s="1027" t="s">
        <v>19</v>
      </c>
    </row>
    <row r="1463" spans="1:42" s="323" customFormat="1" ht="24" customHeight="1" x14ac:dyDescent="0.2">
      <c r="A1463" s="753"/>
      <c r="B1463" s="753"/>
      <c r="C1463" s="753"/>
      <c r="D1463" s="753"/>
      <c r="E1463" s="9"/>
      <c r="F1463" s="568"/>
      <c r="G1463" s="9"/>
      <c r="H1463" s="568"/>
      <c r="I1463" s="568"/>
      <c r="J1463" s="568"/>
      <c r="K1463" s="568"/>
      <c r="L1463" s="9"/>
      <c r="M1463" s="9"/>
      <c r="N1463" s="9"/>
      <c r="O1463" s="306"/>
      <c r="P1463" s="996"/>
      <c r="Q1463" s="996"/>
      <c r="R1463" s="996"/>
      <c r="S1463" s="995" t="s">
        <v>21</v>
      </c>
      <c r="T1463" s="995" t="s">
        <v>22</v>
      </c>
      <c r="U1463" s="996"/>
      <c r="V1463" s="1015" t="s">
        <v>23</v>
      </c>
      <c r="W1463" s="1015" t="s">
        <v>24</v>
      </c>
      <c r="X1463" s="1015" t="s">
        <v>25</v>
      </c>
      <c r="Y1463" s="1018" t="s">
        <v>26</v>
      </c>
      <c r="Z1463" s="995" t="s">
        <v>27</v>
      </c>
      <c r="AA1463" s="995" t="s">
        <v>28</v>
      </c>
      <c r="AB1463" s="995" t="s">
        <v>29</v>
      </c>
      <c r="AC1463" s="995" t="s">
        <v>30</v>
      </c>
      <c r="AD1463" s="996"/>
      <c r="AE1463" s="996"/>
      <c r="AF1463" s="996"/>
      <c r="AG1463" s="996"/>
      <c r="AH1463" s="1022"/>
      <c r="AI1463" s="995" t="s">
        <v>31</v>
      </c>
      <c r="AJ1463" s="998" t="s">
        <v>27</v>
      </c>
      <c r="AK1463" s="1001" t="s">
        <v>28</v>
      </c>
      <c r="AL1463" s="995" t="s">
        <v>29</v>
      </c>
      <c r="AM1463" s="996"/>
      <c r="AN1463" s="996"/>
      <c r="AO1463" s="1028"/>
      <c r="AP1463" s="1028"/>
    </row>
    <row r="1464" spans="1:42" s="323" customFormat="1" ht="24" x14ac:dyDescent="0.2">
      <c r="A1464" s="753"/>
      <c r="B1464" s="753"/>
      <c r="C1464" s="753"/>
      <c r="D1464" s="753"/>
      <c r="E1464" s="9"/>
      <c r="F1464" s="568"/>
      <c r="G1464" s="9"/>
      <c r="H1464" s="568"/>
      <c r="I1464" s="568"/>
      <c r="J1464" s="568"/>
      <c r="K1464" s="568"/>
      <c r="L1464" s="9"/>
      <c r="M1464" s="9"/>
      <c r="N1464" s="9"/>
      <c r="O1464" s="306"/>
      <c r="P1464" s="996"/>
      <c r="Q1464" s="996"/>
      <c r="R1464" s="996"/>
      <c r="S1464" s="996"/>
      <c r="T1464" s="996"/>
      <c r="U1464" s="996"/>
      <c r="V1464" s="1016"/>
      <c r="W1464" s="1016"/>
      <c r="X1464" s="1016"/>
      <c r="Y1464" s="1019"/>
      <c r="Z1464" s="996"/>
      <c r="AA1464" s="996"/>
      <c r="AB1464" s="996"/>
      <c r="AC1464" s="996"/>
      <c r="AD1464" s="996"/>
      <c r="AE1464" s="996"/>
      <c r="AF1464" s="996"/>
      <c r="AG1464" s="996"/>
      <c r="AH1464" s="1022"/>
      <c r="AI1464" s="996"/>
      <c r="AJ1464" s="999"/>
      <c r="AK1464" s="1002"/>
      <c r="AL1464" s="996"/>
      <c r="AM1464" s="996"/>
      <c r="AN1464" s="996"/>
      <c r="AO1464" s="1028"/>
      <c r="AP1464" s="1028"/>
    </row>
    <row r="1465" spans="1:42" s="323" customFormat="1" ht="49.5" customHeight="1" x14ac:dyDescent="0.2">
      <c r="A1465" s="753" t="s">
        <v>465</v>
      </c>
      <c r="B1465" s="306" t="s">
        <v>466</v>
      </c>
      <c r="C1465" s="749" t="s">
        <v>467</v>
      </c>
      <c r="D1465" s="749" t="s">
        <v>468</v>
      </c>
      <c r="E1465" s="749" t="s">
        <v>469</v>
      </c>
      <c r="F1465" s="749"/>
      <c r="G1465" s="520" t="s">
        <v>470</v>
      </c>
      <c r="H1465" s="749" t="s">
        <v>471</v>
      </c>
      <c r="I1465" s="749" t="s">
        <v>472</v>
      </c>
      <c r="J1465" s="749" t="s">
        <v>473</v>
      </c>
      <c r="K1465" s="749" t="s">
        <v>474</v>
      </c>
      <c r="L1465" s="520" t="s">
        <v>475</v>
      </c>
      <c r="M1465" s="9" t="s">
        <v>476</v>
      </c>
      <c r="N1465" s="9" t="s">
        <v>477</v>
      </c>
      <c r="O1465" s="306" t="s">
        <v>478</v>
      </c>
      <c r="P1465" s="997"/>
      <c r="Q1465" s="997"/>
      <c r="R1465" s="997"/>
      <c r="S1465" s="997"/>
      <c r="T1465" s="997"/>
      <c r="U1465" s="997"/>
      <c r="V1465" s="1017"/>
      <c r="W1465" s="1017"/>
      <c r="X1465" s="1017"/>
      <c r="Y1465" s="1020"/>
      <c r="Z1465" s="997"/>
      <c r="AA1465" s="997"/>
      <c r="AB1465" s="997"/>
      <c r="AC1465" s="997"/>
      <c r="AD1465" s="997"/>
      <c r="AE1465" s="997"/>
      <c r="AF1465" s="997"/>
      <c r="AG1465" s="997"/>
      <c r="AH1465" s="1023"/>
      <c r="AI1465" s="997"/>
      <c r="AJ1465" s="1000"/>
      <c r="AK1465" s="1003"/>
      <c r="AL1465" s="997"/>
      <c r="AM1465" s="997"/>
      <c r="AN1465" s="997"/>
      <c r="AO1465" s="1029"/>
      <c r="AP1465" s="1029"/>
    </row>
    <row r="1466" spans="1:42" s="323" customFormat="1" ht="63" customHeight="1" x14ac:dyDescent="0.2">
      <c r="A1466" s="753"/>
      <c r="B1466" s="324" t="s">
        <v>496</v>
      </c>
      <c r="C1466" s="324" t="s">
        <v>824</v>
      </c>
      <c r="D1466" s="324" t="s">
        <v>678</v>
      </c>
      <c r="E1466" s="325" t="s">
        <v>823</v>
      </c>
      <c r="F1466" s="569" t="s">
        <v>510</v>
      </c>
      <c r="G1466" s="325" t="s">
        <v>706</v>
      </c>
      <c r="H1466" s="569" t="s">
        <v>471</v>
      </c>
      <c r="I1466" s="569" t="s">
        <v>483</v>
      </c>
      <c r="J1466" s="569" t="s">
        <v>484</v>
      </c>
      <c r="K1466" s="569" t="s">
        <v>485</v>
      </c>
      <c r="L1466" s="325">
        <v>30150</v>
      </c>
      <c r="M1466" s="325"/>
      <c r="N1466" s="325"/>
      <c r="O1466" s="329"/>
      <c r="P1466" s="420"/>
      <c r="Q1466" s="420"/>
      <c r="R1466" s="420"/>
      <c r="S1466" s="420"/>
      <c r="T1466" s="420"/>
      <c r="U1466" s="420"/>
      <c r="V1466" s="420"/>
      <c r="W1466" s="420"/>
      <c r="X1466" s="420"/>
      <c r="Y1466" s="558"/>
      <c r="Z1466" s="558"/>
      <c r="AA1466" s="558"/>
      <c r="AB1466" s="420"/>
      <c r="AC1466" s="558"/>
      <c r="AD1466" s="420">
        <v>1</v>
      </c>
      <c r="AE1466" s="420">
        <v>65</v>
      </c>
      <c r="AF1466" s="413" t="s">
        <v>55</v>
      </c>
      <c r="AG1466" s="420" t="s">
        <v>38</v>
      </c>
      <c r="AH1466" s="549">
        <v>153</v>
      </c>
      <c r="AI1466" s="558"/>
      <c r="AJ1466" s="549"/>
      <c r="AK1466" s="558">
        <v>153</v>
      </c>
      <c r="AL1466" s="420"/>
      <c r="AM1466" s="420">
        <v>2</v>
      </c>
      <c r="AN1466" s="413" t="s">
        <v>165</v>
      </c>
      <c r="AO1466" s="746"/>
      <c r="AP1466" s="746"/>
    </row>
    <row r="1467" spans="1:42" s="337" customFormat="1" ht="24" x14ac:dyDescent="0.2">
      <c r="A1467" s="324"/>
      <c r="B1467" s="620" t="s">
        <v>487</v>
      </c>
      <c r="C1467" s="621" t="s">
        <v>822</v>
      </c>
      <c r="D1467" s="620" t="s">
        <v>678</v>
      </c>
      <c r="E1467" s="325" t="s">
        <v>823</v>
      </c>
      <c r="F1467" s="569" t="s">
        <v>510</v>
      </c>
      <c r="G1467" s="325" t="s">
        <v>706</v>
      </c>
      <c r="H1467" s="569" t="s">
        <v>471</v>
      </c>
      <c r="I1467" s="569" t="s">
        <v>483</v>
      </c>
      <c r="J1467" s="569" t="s">
        <v>484</v>
      </c>
      <c r="K1467" s="569" t="s">
        <v>485</v>
      </c>
      <c r="L1467" s="325">
        <v>30150</v>
      </c>
      <c r="M1467" s="325"/>
      <c r="N1467" s="325"/>
      <c r="O1467" s="329"/>
      <c r="P1467" s="550">
        <v>186</v>
      </c>
      <c r="Q1467" s="550" t="s">
        <v>32</v>
      </c>
      <c r="R1467" s="550">
        <v>18548</v>
      </c>
      <c r="S1467" s="550">
        <v>235</v>
      </c>
      <c r="T1467" s="550">
        <v>2348</v>
      </c>
      <c r="U1467" s="550" t="s">
        <v>136</v>
      </c>
      <c r="V1467" s="550">
        <v>0</v>
      </c>
      <c r="W1467" s="550">
        <v>0</v>
      </c>
      <c r="X1467" s="550">
        <v>97</v>
      </c>
      <c r="Y1467" s="564">
        <v>97</v>
      </c>
      <c r="Z1467" s="564"/>
      <c r="AA1467" s="564"/>
      <c r="AB1467" s="550"/>
      <c r="AC1467" s="564"/>
      <c r="AD1467" s="550"/>
      <c r="AE1467" s="550"/>
      <c r="AF1467" s="550"/>
      <c r="AG1467" s="550"/>
      <c r="AH1467" s="563"/>
      <c r="AI1467" s="564"/>
      <c r="AJ1467" s="563"/>
      <c r="AK1467" s="564"/>
      <c r="AL1467" s="550"/>
      <c r="AM1467" s="550"/>
      <c r="AN1467" s="550"/>
      <c r="AO1467" s="529"/>
      <c r="AP1467" s="529"/>
    </row>
    <row r="1468" spans="1:42" s="337" customFormat="1" ht="24" x14ac:dyDescent="0.2">
      <c r="A1468" s="324"/>
      <c r="B1468" s="324"/>
      <c r="C1468" s="324"/>
      <c r="D1468" s="324"/>
      <c r="E1468" s="325"/>
      <c r="F1468" s="569"/>
      <c r="G1468" s="325"/>
      <c r="H1468" s="569"/>
      <c r="I1468" s="569"/>
      <c r="J1468" s="569"/>
      <c r="K1468" s="569"/>
      <c r="L1468" s="325"/>
      <c r="M1468" s="325"/>
      <c r="N1468" s="325"/>
      <c r="O1468" s="329"/>
      <c r="P1468" s="529">
        <v>187</v>
      </c>
      <c r="Q1468" s="420" t="s">
        <v>32</v>
      </c>
      <c r="R1468" s="529">
        <v>7776</v>
      </c>
      <c r="S1468" s="529">
        <v>140</v>
      </c>
      <c r="T1468" s="529">
        <v>268</v>
      </c>
      <c r="U1468" s="420" t="s">
        <v>136</v>
      </c>
      <c r="V1468" s="529">
        <v>2</v>
      </c>
      <c r="W1468" s="529">
        <v>0</v>
      </c>
      <c r="X1468" s="529">
        <v>80</v>
      </c>
      <c r="Y1468" s="615">
        <v>880</v>
      </c>
      <c r="Z1468" s="615"/>
      <c r="AA1468" s="615"/>
      <c r="AB1468" s="529"/>
      <c r="AC1468" s="615"/>
      <c r="AD1468" s="529"/>
      <c r="AE1468" s="529"/>
      <c r="AF1468" s="529"/>
      <c r="AG1468" s="529"/>
      <c r="AH1468" s="616"/>
      <c r="AI1468" s="615"/>
      <c r="AJ1468" s="616"/>
      <c r="AK1468" s="615"/>
      <c r="AL1468" s="529"/>
      <c r="AM1468" s="529"/>
      <c r="AN1468" s="529"/>
      <c r="AO1468" s="529"/>
      <c r="AP1468" s="529"/>
    </row>
    <row r="1469" spans="1:42" s="337" customFormat="1" ht="24" x14ac:dyDescent="0.2">
      <c r="A1469" s="324"/>
      <c r="B1469" s="324"/>
      <c r="C1469" s="324"/>
      <c r="D1469" s="324"/>
      <c r="E1469" s="325"/>
      <c r="F1469" s="569"/>
      <c r="G1469" s="325"/>
      <c r="H1469" s="569"/>
      <c r="I1469" s="569"/>
      <c r="J1469" s="569"/>
      <c r="K1469" s="569"/>
      <c r="L1469" s="325"/>
      <c r="M1469" s="325"/>
      <c r="N1469" s="325"/>
      <c r="O1469" s="329"/>
      <c r="P1469" s="529"/>
      <c r="Q1469" s="529"/>
      <c r="R1469" s="529"/>
      <c r="S1469" s="529"/>
      <c r="T1469" s="529"/>
      <c r="U1469" s="529"/>
      <c r="V1469" s="529"/>
      <c r="W1469" s="529"/>
      <c r="X1469" s="529"/>
      <c r="Y1469" s="615"/>
      <c r="Z1469" s="615"/>
      <c r="AA1469" s="615"/>
      <c r="AB1469" s="529"/>
      <c r="AC1469" s="615"/>
      <c r="AD1469" s="529"/>
      <c r="AE1469" s="529"/>
      <c r="AF1469" s="529"/>
      <c r="AG1469" s="529"/>
      <c r="AH1469" s="616"/>
      <c r="AI1469" s="615"/>
      <c r="AJ1469" s="616"/>
      <c r="AK1469" s="615"/>
      <c r="AL1469" s="529"/>
      <c r="AM1469" s="529"/>
      <c r="AN1469" s="529"/>
      <c r="AO1469" s="529"/>
      <c r="AP1469" s="529"/>
    </row>
    <row r="1470" spans="1:42" s="1" customFormat="1" ht="24" x14ac:dyDescent="0.2">
      <c r="E1470" s="304"/>
      <c r="F1470" s="567"/>
      <c r="G1470" s="304"/>
      <c r="H1470" s="567"/>
      <c r="I1470" s="567"/>
      <c r="J1470" s="567"/>
      <c r="K1470" s="567"/>
      <c r="L1470" s="304"/>
      <c r="M1470" s="304"/>
      <c r="N1470" s="304"/>
      <c r="O1470" s="306"/>
      <c r="P1470" s="345" t="s">
        <v>460</v>
      </c>
      <c r="Q1470" s="346"/>
      <c r="R1470" s="346"/>
      <c r="S1470" s="346"/>
      <c r="T1470" s="346"/>
      <c r="U1470" s="346"/>
      <c r="V1470" s="1012" t="str">
        <f>B1480</f>
        <v>นาง</v>
      </c>
      <c r="W1470" s="1012"/>
      <c r="X1470" s="1013" t="str">
        <f>C1480</f>
        <v xml:space="preserve">วันเพ็ญ  </v>
      </c>
      <c r="Y1470" s="1013"/>
      <c r="Z1470" s="1013" t="str">
        <f>D1479</f>
        <v>ใจภักดี</v>
      </c>
      <c r="AA1470" s="1013"/>
      <c r="AB1470" s="1013"/>
      <c r="AC1470" s="1014"/>
      <c r="AD1470" s="345" t="s">
        <v>461</v>
      </c>
      <c r="AE1470" s="730"/>
      <c r="AF1470" s="346"/>
      <c r="AG1470" s="745" t="str">
        <f>B1479</f>
        <v>นางสาว</v>
      </c>
      <c r="AH1470" s="731" t="str">
        <f>C1479</f>
        <v xml:space="preserve">มลฤทัย  </v>
      </c>
      <c r="AI1470" s="346"/>
      <c r="AJ1470" s="346" t="str">
        <f>D1479</f>
        <v>ใจภักดี</v>
      </c>
      <c r="AK1470" s="346"/>
      <c r="AL1470" s="346"/>
      <c r="AM1470" s="346"/>
      <c r="AN1470" s="347"/>
    </row>
    <row r="1471" spans="1:42" s="1" customFormat="1" ht="24" x14ac:dyDescent="0.2">
      <c r="E1471" s="304"/>
      <c r="F1471" s="567"/>
      <c r="G1471" s="304"/>
      <c r="H1471" s="567"/>
      <c r="I1471" s="567"/>
      <c r="J1471" s="567"/>
      <c r="K1471" s="567"/>
      <c r="L1471" s="304"/>
      <c r="M1471" s="304"/>
      <c r="N1471" s="304"/>
      <c r="O1471" s="306"/>
      <c r="P1471" s="307" t="s">
        <v>462</v>
      </c>
      <c r="Q1471" s="308"/>
      <c r="R1471" s="308"/>
      <c r="S1471" s="1007" t="str">
        <f>E1479</f>
        <v>34</v>
      </c>
      <c r="T1471" s="1008"/>
      <c r="U1471" s="310" t="str">
        <f>F1479</f>
        <v>หมูที่</v>
      </c>
      <c r="V1471" s="1009" t="str">
        <f>G1479</f>
        <v>15</v>
      </c>
      <c r="W1471" s="1009"/>
      <c r="X1471" s="308"/>
      <c r="Y1471" s="311"/>
      <c r="Z1471" s="312" t="str">
        <f>H1479</f>
        <v>ถนน</v>
      </c>
      <c r="AA1471" s="313"/>
      <c r="AB1471" s="308"/>
      <c r="AC1471" s="309"/>
      <c r="AD1471" s="307" t="s">
        <v>462</v>
      </c>
      <c r="AE1471" s="728"/>
      <c r="AF1471" s="728"/>
      <c r="AG1471" s="314" t="str">
        <f>E1479</f>
        <v>34</v>
      </c>
      <c r="AH1471" s="308"/>
      <c r="AI1471" s="315" t="str">
        <f>F1479</f>
        <v>หมูที่</v>
      </c>
      <c r="AJ1471" s="727" t="str">
        <f>G1479</f>
        <v>15</v>
      </c>
      <c r="AK1471" s="308"/>
      <c r="AL1471" s="315" t="str">
        <f>H1479</f>
        <v>ถนน</v>
      </c>
      <c r="AM1471" s="308"/>
      <c r="AN1471" s="309"/>
    </row>
    <row r="1472" spans="1:42" s="1" customFormat="1" ht="24" x14ac:dyDescent="0.2">
      <c r="E1472" s="304"/>
      <c r="F1472" s="567"/>
      <c r="G1472" s="304"/>
      <c r="H1472" s="567"/>
      <c r="I1472" s="567"/>
      <c r="J1472" s="567"/>
      <c r="K1472" s="567"/>
      <c r="L1472" s="304"/>
      <c r="M1472" s="304"/>
      <c r="N1472" s="304"/>
      <c r="O1472" s="306"/>
      <c r="P1472" s="307" t="s">
        <v>463</v>
      </c>
      <c r="Q1472" s="308"/>
      <c r="R1472" s="308"/>
      <c r="S1472" s="308"/>
      <c r="T1472" s="308"/>
      <c r="U1472" s="1009" t="str">
        <f>I1479</f>
        <v>ตำบลตะขบ</v>
      </c>
      <c r="V1472" s="993"/>
      <c r="W1472" s="993"/>
      <c r="X1472" s="993"/>
      <c r="Y1472" s="312"/>
      <c r="Z1472" s="315" t="str">
        <f>J1479</f>
        <v>อำเภอปักธงชัย</v>
      </c>
      <c r="AA1472" s="313"/>
      <c r="AB1472" s="308"/>
      <c r="AC1472" s="308"/>
      <c r="AD1472" s="307" t="s">
        <v>463</v>
      </c>
      <c r="AE1472" s="728"/>
      <c r="AF1472" s="308"/>
      <c r="AG1472" s="308"/>
      <c r="AH1472" s="308"/>
      <c r="AI1472" s="315" t="str">
        <f>I1479</f>
        <v>ตำบลตะขบ</v>
      </c>
      <c r="AJ1472" s="308"/>
      <c r="AK1472" s="308"/>
      <c r="AL1472" s="315" t="str">
        <f>J1479</f>
        <v>อำเภอปักธงชัย</v>
      </c>
      <c r="AM1472" s="308"/>
      <c r="AN1472" s="309"/>
    </row>
    <row r="1473" spans="1:42" s="1" customFormat="1" ht="24" x14ac:dyDescent="0.2">
      <c r="E1473" s="304"/>
      <c r="F1473" s="567"/>
      <c r="G1473" s="304"/>
      <c r="H1473" s="567"/>
      <c r="I1473" s="567"/>
      <c r="J1473" s="567"/>
      <c r="K1473" s="567"/>
      <c r="L1473" s="304"/>
      <c r="M1473" s="304"/>
      <c r="N1473" s="304"/>
      <c r="O1473" s="306"/>
      <c r="P1473" s="316" t="str">
        <f>K1479</f>
        <v>จังหวัดนครราชสีมา</v>
      </c>
      <c r="Q1473" s="317"/>
      <c r="R1473" s="317"/>
      <c r="S1473" s="317"/>
      <c r="T1473" s="317"/>
      <c r="U1473" s="317" t="s">
        <v>464</v>
      </c>
      <c r="V1473" s="317"/>
      <c r="W1473" s="317"/>
      <c r="X1473" s="317"/>
      <c r="Y1473" s="318"/>
      <c r="Z1473" s="317"/>
      <c r="AA1473" s="319"/>
      <c r="AB1473" s="317"/>
      <c r="AC1473" s="317"/>
      <c r="AD1473" s="316" t="str">
        <f>K1479</f>
        <v>จังหวัดนครราชสีมา</v>
      </c>
      <c r="AE1473" s="744"/>
      <c r="AF1473" s="317"/>
      <c r="AG1473" s="317"/>
      <c r="AH1473" s="317"/>
      <c r="AI1473" s="317" t="s">
        <v>464</v>
      </c>
      <c r="AJ1473" s="317"/>
      <c r="AK1473" s="317"/>
      <c r="AL1473" s="317"/>
      <c r="AM1473" s="317"/>
      <c r="AN1473" s="320"/>
    </row>
    <row r="1474" spans="1:42" s="323" customFormat="1" ht="24" x14ac:dyDescent="0.2">
      <c r="A1474" s="753"/>
      <c r="B1474" s="753"/>
      <c r="C1474" s="753"/>
      <c r="D1474" s="753"/>
      <c r="E1474" s="9"/>
      <c r="F1474" s="568"/>
      <c r="G1474" s="9"/>
      <c r="H1474" s="568"/>
      <c r="I1474" s="568"/>
      <c r="J1474" s="568"/>
      <c r="K1474" s="568"/>
      <c r="L1474" s="9"/>
      <c r="M1474" s="9"/>
      <c r="N1474" s="9"/>
      <c r="O1474" s="306"/>
      <c r="P1474" s="1004" t="s">
        <v>5</v>
      </c>
      <c r="Q1474" s="1005"/>
      <c r="R1474" s="1005"/>
      <c r="S1474" s="1005"/>
      <c r="T1474" s="1005"/>
      <c r="U1474" s="1005"/>
      <c r="V1474" s="1005"/>
      <c r="W1474" s="1005"/>
      <c r="X1474" s="1005"/>
      <c r="Y1474" s="1005"/>
      <c r="Z1474" s="1005"/>
      <c r="AA1474" s="1005"/>
      <c r="AB1474" s="1005"/>
      <c r="AC1474" s="1006"/>
      <c r="AD1474" s="1004" t="s">
        <v>6</v>
      </c>
      <c r="AE1474" s="1005"/>
      <c r="AF1474" s="1005"/>
      <c r="AG1474" s="1005"/>
      <c r="AH1474" s="1005"/>
      <c r="AI1474" s="1005"/>
      <c r="AJ1474" s="1005"/>
      <c r="AK1474" s="1005"/>
      <c r="AL1474" s="1005"/>
      <c r="AM1474" s="1005"/>
      <c r="AN1474" s="1006"/>
    </row>
    <row r="1475" spans="1:42" s="323" customFormat="1" ht="24" customHeight="1" x14ac:dyDescent="0.2">
      <c r="A1475" s="753"/>
      <c r="B1475" s="753"/>
      <c r="C1475" s="753"/>
      <c r="D1475" s="753"/>
      <c r="E1475" s="9"/>
      <c r="F1475" s="568"/>
      <c r="G1475" s="9"/>
      <c r="H1475" s="568"/>
      <c r="I1475" s="568"/>
      <c r="J1475" s="568"/>
      <c r="K1475" s="568"/>
      <c r="L1475" s="9"/>
      <c r="M1475" s="9"/>
      <c r="N1475" s="9"/>
      <c r="O1475" s="306"/>
      <c r="P1475" s="995" t="s">
        <v>7</v>
      </c>
      <c r="Q1475" s="995" t="s">
        <v>8</v>
      </c>
      <c r="R1475" s="995" t="s">
        <v>9</v>
      </c>
      <c r="S1475" s="1010" t="s">
        <v>10</v>
      </c>
      <c r="T1475" s="1011"/>
      <c r="U1475" s="995" t="s">
        <v>11</v>
      </c>
      <c r="V1475" s="1004" t="s">
        <v>12</v>
      </c>
      <c r="W1475" s="1005"/>
      <c r="X1475" s="1006"/>
      <c r="Y1475" s="1004" t="s">
        <v>13</v>
      </c>
      <c r="Z1475" s="1005"/>
      <c r="AA1475" s="1005"/>
      <c r="AB1475" s="1005"/>
      <c r="AC1475" s="1006"/>
      <c r="AD1475" s="995" t="s">
        <v>7</v>
      </c>
      <c r="AE1475" s="995" t="s">
        <v>14</v>
      </c>
      <c r="AF1475" s="995" t="s">
        <v>15</v>
      </c>
      <c r="AG1475" s="995" t="s">
        <v>16</v>
      </c>
      <c r="AH1475" s="1021" t="s">
        <v>17</v>
      </c>
      <c r="AI1475" s="1004" t="s">
        <v>18</v>
      </c>
      <c r="AJ1475" s="1005"/>
      <c r="AK1475" s="1005"/>
      <c r="AL1475" s="1006"/>
      <c r="AM1475" s="995" t="s">
        <v>19</v>
      </c>
      <c r="AN1475" s="995" t="s">
        <v>20</v>
      </c>
      <c r="AO1475" s="1027" t="s">
        <v>19</v>
      </c>
      <c r="AP1475" s="1027" t="s">
        <v>19</v>
      </c>
    </row>
    <row r="1476" spans="1:42" s="323" customFormat="1" ht="24" customHeight="1" x14ac:dyDescent="0.2">
      <c r="A1476" s="753"/>
      <c r="B1476" s="753"/>
      <c r="C1476" s="753"/>
      <c r="D1476" s="753"/>
      <c r="E1476" s="9"/>
      <c r="F1476" s="568"/>
      <c r="G1476" s="9"/>
      <c r="H1476" s="568"/>
      <c r="I1476" s="568"/>
      <c r="J1476" s="568"/>
      <c r="K1476" s="568"/>
      <c r="L1476" s="9"/>
      <c r="M1476" s="9"/>
      <c r="N1476" s="9"/>
      <c r="O1476" s="306"/>
      <c r="P1476" s="996"/>
      <c r="Q1476" s="996"/>
      <c r="R1476" s="996"/>
      <c r="S1476" s="995" t="s">
        <v>21</v>
      </c>
      <c r="T1476" s="995" t="s">
        <v>22</v>
      </c>
      <c r="U1476" s="996"/>
      <c r="V1476" s="1015" t="s">
        <v>23</v>
      </c>
      <c r="W1476" s="1015" t="s">
        <v>24</v>
      </c>
      <c r="X1476" s="1015" t="s">
        <v>25</v>
      </c>
      <c r="Y1476" s="1018" t="s">
        <v>26</v>
      </c>
      <c r="Z1476" s="995" t="s">
        <v>27</v>
      </c>
      <c r="AA1476" s="995" t="s">
        <v>28</v>
      </c>
      <c r="AB1476" s="995" t="s">
        <v>29</v>
      </c>
      <c r="AC1476" s="995" t="s">
        <v>30</v>
      </c>
      <c r="AD1476" s="996"/>
      <c r="AE1476" s="996"/>
      <c r="AF1476" s="996"/>
      <c r="AG1476" s="996"/>
      <c r="AH1476" s="1022"/>
      <c r="AI1476" s="995" t="s">
        <v>31</v>
      </c>
      <c r="AJ1476" s="998" t="s">
        <v>27</v>
      </c>
      <c r="AK1476" s="1001" t="s">
        <v>28</v>
      </c>
      <c r="AL1476" s="995" t="s">
        <v>29</v>
      </c>
      <c r="AM1476" s="996"/>
      <c r="AN1476" s="996"/>
      <c r="AO1476" s="1028"/>
      <c r="AP1476" s="1028"/>
    </row>
    <row r="1477" spans="1:42" s="323" customFormat="1" ht="24" x14ac:dyDescent="0.2">
      <c r="A1477" s="753"/>
      <c r="B1477" s="753"/>
      <c r="C1477" s="753"/>
      <c r="D1477" s="753"/>
      <c r="E1477" s="9"/>
      <c r="F1477" s="568"/>
      <c r="G1477" s="9"/>
      <c r="H1477" s="568"/>
      <c r="I1477" s="568"/>
      <c r="J1477" s="568"/>
      <c r="K1477" s="568"/>
      <c r="L1477" s="9"/>
      <c r="M1477" s="9"/>
      <c r="N1477" s="9"/>
      <c r="O1477" s="306"/>
      <c r="P1477" s="996"/>
      <c r="Q1477" s="996"/>
      <c r="R1477" s="996"/>
      <c r="S1477" s="996"/>
      <c r="T1477" s="996"/>
      <c r="U1477" s="996"/>
      <c r="V1477" s="1016"/>
      <c r="W1477" s="1016"/>
      <c r="X1477" s="1016"/>
      <c r="Y1477" s="1019"/>
      <c r="Z1477" s="996"/>
      <c r="AA1477" s="996"/>
      <c r="AB1477" s="996"/>
      <c r="AC1477" s="996"/>
      <c r="AD1477" s="996"/>
      <c r="AE1477" s="996"/>
      <c r="AF1477" s="996"/>
      <c r="AG1477" s="996"/>
      <c r="AH1477" s="1022"/>
      <c r="AI1477" s="996"/>
      <c r="AJ1477" s="999"/>
      <c r="AK1477" s="1002"/>
      <c r="AL1477" s="996"/>
      <c r="AM1477" s="996"/>
      <c r="AN1477" s="996"/>
      <c r="AO1477" s="1028"/>
      <c r="AP1477" s="1028"/>
    </row>
    <row r="1478" spans="1:42" s="323" customFormat="1" ht="47.25" customHeight="1" x14ac:dyDescent="0.2">
      <c r="A1478" s="753" t="s">
        <v>465</v>
      </c>
      <c r="B1478" s="306" t="s">
        <v>466</v>
      </c>
      <c r="C1478" s="749" t="s">
        <v>467</v>
      </c>
      <c r="D1478" s="749" t="s">
        <v>468</v>
      </c>
      <c r="E1478" s="749" t="s">
        <v>469</v>
      </c>
      <c r="F1478" s="749"/>
      <c r="G1478" s="520" t="s">
        <v>470</v>
      </c>
      <c r="H1478" s="749" t="s">
        <v>471</v>
      </c>
      <c r="I1478" s="749" t="s">
        <v>472</v>
      </c>
      <c r="J1478" s="749" t="s">
        <v>473</v>
      </c>
      <c r="K1478" s="749" t="s">
        <v>474</v>
      </c>
      <c r="L1478" s="520" t="s">
        <v>475</v>
      </c>
      <c r="M1478" s="9" t="s">
        <v>476</v>
      </c>
      <c r="N1478" s="9" t="s">
        <v>477</v>
      </c>
      <c r="O1478" s="306" t="s">
        <v>478</v>
      </c>
      <c r="P1478" s="997"/>
      <c r="Q1478" s="997"/>
      <c r="R1478" s="997"/>
      <c r="S1478" s="997"/>
      <c r="T1478" s="997"/>
      <c r="U1478" s="997"/>
      <c r="V1478" s="1017"/>
      <c r="W1478" s="1017"/>
      <c r="X1478" s="1017"/>
      <c r="Y1478" s="1020"/>
      <c r="Z1478" s="997"/>
      <c r="AA1478" s="997"/>
      <c r="AB1478" s="997"/>
      <c r="AC1478" s="997"/>
      <c r="AD1478" s="997"/>
      <c r="AE1478" s="997"/>
      <c r="AF1478" s="997"/>
      <c r="AG1478" s="997"/>
      <c r="AH1478" s="1023"/>
      <c r="AI1478" s="997"/>
      <c r="AJ1478" s="1000"/>
      <c r="AK1478" s="1003"/>
      <c r="AL1478" s="997"/>
      <c r="AM1478" s="997"/>
      <c r="AN1478" s="997"/>
      <c r="AO1478" s="1029"/>
      <c r="AP1478" s="1029"/>
    </row>
    <row r="1479" spans="1:42" s="337" customFormat="1" ht="24" x14ac:dyDescent="0.2">
      <c r="A1479" s="324"/>
      <c r="B1479" s="324" t="s">
        <v>496</v>
      </c>
      <c r="C1479" s="324" t="s">
        <v>825</v>
      </c>
      <c r="D1479" s="324" t="s">
        <v>826</v>
      </c>
      <c r="E1479" s="325" t="s">
        <v>604</v>
      </c>
      <c r="F1479" s="569" t="s">
        <v>510</v>
      </c>
      <c r="G1479" s="325" t="s">
        <v>706</v>
      </c>
      <c r="H1479" s="569" t="s">
        <v>471</v>
      </c>
      <c r="I1479" s="569" t="s">
        <v>483</v>
      </c>
      <c r="J1479" s="569" t="s">
        <v>484</v>
      </c>
      <c r="K1479" s="569" t="s">
        <v>485</v>
      </c>
      <c r="L1479" s="325">
        <v>30150</v>
      </c>
      <c r="M1479" s="325"/>
      <c r="N1479" s="325" t="s">
        <v>827</v>
      </c>
      <c r="O1479" s="329"/>
      <c r="P1479" s="529">
        <v>188</v>
      </c>
      <c r="Q1479" s="420" t="s">
        <v>32</v>
      </c>
      <c r="R1479" s="529">
        <v>62928</v>
      </c>
      <c r="S1479" s="529">
        <v>75</v>
      </c>
      <c r="T1479" s="529">
        <v>4244</v>
      </c>
      <c r="U1479" s="420" t="s">
        <v>136</v>
      </c>
      <c r="V1479" s="529">
        <v>0</v>
      </c>
      <c r="W1479" s="529">
        <v>0</v>
      </c>
      <c r="X1479" s="529">
        <v>80</v>
      </c>
      <c r="Y1479" s="615">
        <v>73.75</v>
      </c>
      <c r="Z1479" s="615"/>
      <c r="AA1479" s="615">
        <v>6.25</v>
      </c>
      <c r="AB1479" s="529"/>
      <c r="AC1479" s="615"/>
      <c r="AD1479" s="529"/>
      <c r="AE1479" s="529"/>
      <c r="AF1479" s="426"/>
      <c r="AG1479" s="529"/>
      <c r="AH1479" s="616"/>
      <c r="AI1479" s="615"/>
      <c r="AJ1479" s="616"/>
      <c r="AK1479" s="615"/>
      <c r="AL1479" s="529"/>
      <c r="AM1479" s="420"/>
      <c r="AN1479" s="420"/>
      <c r="AO1479" s="529"/>
      <c r="AP1479" s="529"/>
    </row>
    <row r="1480" spans="1:42" s="337" customFormat="1" ht="56.25" x14ac:dyDescent="0.2">
      <c r="A1480" s="324"/>
      <c r="B1480" s="324" t="s">
        <v>487</v>
      </c>
      <c r="C1480" s="324" t="s">
        <v>828</v>
      </c>
      <c r="D1480" s="324" t="s">
        <v>826</v>
      </c>
      <c r="E1480" s="325" t="s">
        <v>604</v>
      </c>
      <c r="F1480" s="569" t="s">
        <v>510</v>
      </c>
      <c r="G1480" s="325" t="s">
        <v>706</v>
      </c>
      <c r="H1480" s="569" t="s">
        <v>471</v>
      </c>
      <c r="I1480" s="569" t="s">
        <v>483</v>
      </c>
      <c r="J1480" s="569" t="s">
        <v>484</v>
      </c>
      <c r="K1480" s="569" t="s">
        <v>485</v>
      </c>
      <c r="L1480" s="325">
        <v>30150</v>
      </c>
      <c r="M1480" s="325"/>
      <c r="N1480" s="325" t="s">
        <v>829</v>
      </c>
      <c r="O1480" s="329"/>
      <c r="P1480" s="529"/>
      <c r="Q1480" s="529"/>
      <c r="R1480" s="529"/>
      <c r="S1480" s="529"/>
      <c r="T1480" s="529"/>
      <c r="U1480" s="529"/>
      <c r="V1480" s="529"/>
      <c r="W1480" s="529"/>
      <c r="X1480" s="529"/>
      <c r="Y1480" s="615"/>
      <c r="Z1480" s="615"/>
      <c r="AA1480" s="615"/>
      <c r="AB1480" s="529"/>
      <c r="AC1480" s="615"/>
      <c r="AD1480" s="529">
        <v>1</v>
      </c>
      <c r="AE1480" s="529">
        <v>34</v>
      </c>
      <c r="AF1480" s="426" t="s">
        <v>55</v>
      </c>
      <c r="AG1480" s="529" t="s">
        <v>35</v>
      </c>
      <c r="AH1480" s="616">
        <v>25</v>
      </c>
      <c r="AI1480" s="615"/>
      <c r="AJ1480" s="616"/>
      <c r="AK1480" s="615">
        <v>25</v>
      </c>
      <c r="AL1480" s="529"/>
      <c r="AM1480" s="420">
        <f>AO1480+1</f>
        <v>2</v>
      </c>
      <c r="AN1480" s="420" t="s">
        <v>130</v>
      </c>
      <c r="AO1480" s="529">
        <v>1</v>
      </c>
      <c r="AP1480" s="529">
        <v>2</v>
      </c>
    </row>
    <row r="1481" spans="1:42" s="1" customFormat="1" ht="24" x14ac:dyDescent="0.2">
      <c r="E1481" s="304"/>
      <c r="F1481" s="567"/>
      <c r="G1481" s="304"/>
      <c r="H1481" s="567"/>
      <c r="I1481" s="567"/>
      <c r="J1481" s="567"/>
      <c r="K1481" s="567"/>
      <c r="L1481" s="304"/>
      <c r="M1481" s="304"/>
      <c r="N1481" s="304"/>
      <c r="O1481" s="306"/>
      <c r="P1481" s="345" t="s">
        <v>460</v>
      </c>
      <c r="Q1481" s="346"/>
      <c r="R1481" s="346"/>
      <c r="S1481" s="346"/>
      <c r="T1481" s="346"/>
      <c r="U1481" s="346"/>
      <c r="V1481" s="1012" t="str">
        <f>B1490</f>
        <v>นาง</v>
      </c>
      <c r="W1481" s="1012"/>
      <c r="X1481" s="1013" t="str">
        <f>C1490</f>
        <v xml:space="preserve">เช้า  </v>
      </c>
      <c r="Y1481" s="1013"/>
      <c r="Z1481" s="1013" t="str">
        <f>D1490</f>
        <v>ไข่พรมราช</v>
      </c>
      <c r="AA1481" s="1013"/>
      <c r="AB1481" s="1013"/>
      <c r="AC1481" s="1014"/>
      <c r="AD1481" s="345" t="s">
        <v>461</v>
      </c>
      <c r="AE1481" s="730"/>
      <c r="AF1481" s="346"/>
      <c r="AG1481" s="745" t="str">
        <f>B1491</f>
        <v>นาย</v>
      </c>
      <c r="AH1481" s="731" t="str">
        <f>C1491</f>
        <v xml:space="preserve">ณัฐวุฒิ </v>
      </c>
      <c r="AI1481" s="346"/>
      <c r="AJ1481" s="346" t="str">
        <f>D1491</f>
        <v>ไข่พรมราช</v>
      </c>
      <c r="AK1481" s="346"/>
      <c r="AL1481" s="346"/>
      <c r="AM1481" s="346"/>
      <c r="AN1481" s="347"/>
    </row>
    <row r="1482" spans="1:42" s="1" customFormat="1" ht="24" x14ac:dyDescent="0.2">
      <c r="E1482" s="304"/>
      <c r="F1482" s="567"/>
      <c r="G1482" s="304"/>
      <c r="H1482" s="567"/>
      <c r="I1482" s="567"/>
      <c r="J1482" s="567"/>
      <c r="K1482" s="567"/>
      <c r="L1482" s="304"/>
      <c r="M1482" s="304"/>
      <c r="N1482" s="304"/>
      <c r="O1482" s="306"/>
      <c r="P1482" s="307" t="s">
        <v>462</v>
      </c>
      <c r="Q1482" s="308"/>
      <c r="R1482" s="308"/>
      <c r="S1482" s="1007" t="str">
        <f>E1490</f>
        <v>290</v>
      </c>
      <c r="T1482" s="1008"/>
      <c r="U1482" s="310" t="str">
        <f>F1490</f>
        <v>หมูที่</v>
      </c>
      <c r="V1482" s="1009" t="str">
        <f>G1490</f>
        <v>15</v>
      </c>
      <c r="W1482" s="1009"/>
      <c r="X1482" s="308"/>
      <c r="Y1482" s="311"/>
      <c r="Z1482" s="312" t="str">
        <f>H1490</f>
        <v>ถนน</v>
      </c>
      <c r="AA1482" s="313"/>
      <c r="AB1482" s="308"/>
      <c r="AC1482" s="309"/>
      <c r="AD1482" s="307" t="s">
        <v>462</v>
      </c>
      <c r="AE1482" s="728"/>
      <c r="AF1482" s="728"/>
      <c r="AG1482" s="314" t="str">
        <f>E1490</f>
        <v>290</v>
      </c>
      <c r="AH1482" s="308"/>
      <c r="AI1482" s="315" t="str">
        <f>F1490</f>
        <v>หมูที่</v>
      </c>
      <c r="AJ1482" s="727" t="str">
        <f>G1490</f>
        <v>15</v>
      </c>
      <c r="AK1482" s="308"/>
      <c r="AL1482" s="315" t="str">
        <f>H1490</f>
        <v>ถนน</v>
      </c>
      <c r="AM1482" s="308"/>
      <c r="AN1482" s="309"/>
    </row>
    <row r="1483" spans="1:42" s="1" customFormat="1" ht="24" x14ac:dyDescent="0.2">
      <c r="E1483" s="304"/>
      <c r="F1483" s="567"/>
      <c r="G1483" s="304"/>
      <c r="H1483" s="567"/>
      <c r="I1483" s="567"/>
      <c r="J1483" s="567"/>
      <c r="K1483" s="567"/>
      <c r="L1483" s="304"/>
      <c r="M1483" s="304"/>
      <c r="N1483" s="304"/>
      <c r="O1483" s="306"/>
      <c r="P1483" s="307" t="s">
        <v>463</v>
      </c>
      <c r="Q1483" s="308"/>
      <c r="R1483" s="308"/>
      <c r="S1483" s="308"/>
      <c r="T1483" s="308"/>
      <c r="U1483" s="1009" t="str">
        <f>I1490</f>
        <v>ตำบลตะขบ</v>
      </c>
      <c r="V1483" s="993"/>
      <c r="W1483" s="993"/>
      <c r="X1483" s="993"/>
      <c r="Y1483" s="312"/>
      <c r="Z1483" s="315" t="str">
        <f>J1490</f>
        <v>อำเภอปักธงชัย</v>
      </c>
      <c r="AA1483" s="313"/>
      <c r="AB1483" s="308"/>
      <c r="AC1483" s="308"/>
      <c r="AD1483" s="307" t="s">
        <v>463</v>
      </c>
      <c r="AE1483" s="728"/>
      <c r="AF1483" s="308"/>
      <c r="AG1483" s="308"/>
      <c r="AH1483" s="308"/>
      <c r="AI1483" s="315" t="str">
        <f>I1490</f>
        <v>ตำบลตะขบ</v>
      </c>
      <c r="AJ1483" s="308"/>
      <c r="AK1483" s="308"/>
      <c r="AL1483" s="315" t="str">
        <f>J1490</f>
        <v>อำเภอปักธงชัย</v>
      </c>
      <c r="AM1483" s="308"/>
      <c r="AN1483" s="309"/>
    </row>
    <row r="1484" spans="1:42" s="1" customFormat="1" ht="24" x14ac:dyDescent="0.2">
      <c r="E1484" s="304"/>
      <c r="F1484" s="567"/>
      <c r="G1484" s="304"/>
      <c r="H1484" s="567"/>
      <c r="I1484" s="567"/>
      <c r="J1484" s="567"/>
      <c r="K1484" s="567"/>
      <c r="L1484" s="304"/>
      <c r="M1484" s="304"/>
      <c r="N1484" s="304"/>
      <c r="O1484" s="306"/>
      <c r="P1484" s="316" t="str">
        <f>K1490</f>
        <v>จังหวัดนครราชสีมา</v>
      </c>
      <c r="Q1484" s="317"/>
      <c r="R1484" s="317"/>
      <c r="S1484" s="317"/>
      <c r="T1484" s="317"/>
      <c r="U1484" s="317" t="s">
        <v>464</v>
      </c>
      <c r="V1484" s="317"/>
      <c r="W1484" s="317"/>
      <c r="X1484" s="317"/>
      <c r="Y1484" s="318"/>
      <c r="Z1484" s="317"/>
      <c r="AA1484" s="319"/>
      <c r="AB1484" s="317"/>
      <c r="AC1484" s="317"/>
      <c r="AD1484" s="316" t="str">
        <f>K1490</f>
        <v>จังหวัดนครราชสีมา</v>
      </c>
      <c r="AE1484" s="744"/>
      <c r="AF1484" s="317"/>
      <c r="AG1484" s="317"/>
      <c r="AH1484" s="317"/>
      <c r="AI1484" s="317" t="s">
        <v>464</v>
      </c>
      <c r="AJ1484" s="317"/>
      <c r="AK1484" s="317"/>
      <c r="AL1484" s="317"/>
      <c r="AM1484" s="317"/>
      <c r="AN1484" s="320"/>
    </row>
    <row r="1485" spans="1:42" s="323" customFormat="1" ht="24" x14ac:dyDescent="0.2">
      <c r="A1485" s="753"/>
      <c r="B1485" s="753"/>
      <c r="C1485" s="753"/>
      <c r="D1485" s="753"/>
      <c r="E1485" s="9"/>
      <c r="F1485" s="568"/>
      <c r="G1485" s="9"/>
      <c r="H1485" s="568"/>
      <c r="I1485" s="568"/>
      <c r="J1485" s="568"/>
      <c r="K1485" s="568"/>
      <c r="L1485" s="9"/>
      <c r="M1485" s="9"/>
      <c r="N1485" s="9"/>
      <c r="O1485" s="306"/>
      <c r="P1485" s="1004" t="s">
        <v>5</v>
      </c>
      <c r="Q1485" s="1005"/>
      <c r="R1485" s="1005"/>
      <c r="S1485" s="1005"/>
      <c r="T1485" s="1005"/>
      <c r="U1485" s="1005"/>
      <c r="V1485" s="1005"/>
      <c r="W1485" s="1005"/>
      <c r="X1485" s="1005"/>
      <c r="Y1485" s="1005"/>
      <c r="Z1485" s="1005"/>
      <c r="AA1485" s="1005"/>
      <c r="AB1485" s="1005"/>
      <c r="AC1485" s="1006"/>
      <c r="AD1485" s="1004" t="s">
        <v>6</v>
      </c>
      <c r="AE1485" s="1005"/>
      <c r="AF1485" s="1005"/>
      <c r="AG1485" s="1005"/>
      <c r="AH1485" s="1005"/>
      <c r="AI1485" s="1005"/>
      <c r="AJ1485" s="1005"/>
      <c r="AK1485" s="1005"/>
      <c r="AL1485" s="1005"/>
      <c r="AM1485" s="1005"/>
      <c r="AN1485" s="1006"/>
    </row>
    <row r="1486" spans="1:42" s="323" customFormat="1" ht="24" customHeight="1" x14ac:dyDescent="0.2">
      <c r="A1486" s="753"/>
      <c r="B1486" s="753"/>
      <c r="C1486" s="753"/>
      <c r="D1486" s="753"/>
      <c r="E1486" s="9"/>
      <c r="F1486" s="568"/>
      <c r="G1486" s="9"/>
      <c r="H1486" s="568"/>
      <c r="I1486" s="568"/>
      <c r="J1486" s="568"/>
      <c r="K1486" s="568"/>
      <c r="L1486" s="9"/>
      <c r="M1486" s="9"/>
      <c r="N1486" s="9"/>
      <c r="O1486" s="306"/>
      <c r="P1486" s="995" t="s">
        <v>7</v>
      </c>
      <c r="Q1486" s="995" t="s">
        <v>8</v>
      </c>
      <c r="R1486" s="995" t="s">
        <v>9</v>
      </c>
      <c r="S1486" s="1010" t="s">
        <v>10</v>
      </c>
      <c r="T1486" s="1011"/>
      <c r="U1486" s="995" t="s">
        <v>11</v>
      </c>
      <c r="V1486" s="1004" t="s">
        <v>12</v>
      </c>
      <c r="W1486" s="1005"/>
      <c r="X1486" s="1006"/>
      <c r="Y1486" s="1004" t="s">
        <v>13</v>
      </c>
      <c r="Z1486" s="1005"/>
      <c r="AA1486" s="1005"/>
      <c r="AB1486" s="1005"/>
      <c r="AC1486" s="1006"/>
      <c r="AD1486" s="995" t="s">
        <v>7</v>
      </c>
      <c r="AE1486" s="995" t="s">
        <v>14</v>
      </c>
      <c r="AF1486" s="995" t="s">
        <v>15</v>
      </c>
      <c r="AG1486" s="995" t="s">
        <v>16</v>
      </c>
      <c r="AH1486" s="1021" t="s">
        <v>17</v>
      </c>
      <c r="AI1486" s="1004" t="s">
        <v>18</v>
      </c>
      <c r="AJ1486" s="1005"/>
      <c r="AK1486" s="1005"/>
      <c r="AL1486" s="1006"/>
      <c r="AM1486" s="995" t="s">
        <v>19</v>
      </c>
      <c r="AN1486" s="995" t="s">
        <v>20</v>
      </c>
      <c r="AO1486" s="1027" t="s">
        <v>19</v>
      </c>
      <c r="AP1486" s="1027" t="s">
        <v>19</v>
      </c>
    </row>
    <row r="1487" spans="1:42" s="323" customFormat="1" ht="24" customHeight="1" x14ac:dyDescent="0.2">
      <c r="A1487" s="753"/>
      <c r="B1487" s="753"/>
      <c r="C1487" s="753"/>
      <c r="D1487" s="753"/>
      <c r="E1487" s="9"/>
      <c r="F1487" s="568"/>
      <c r="G1487" s="9"/>
      <c r="H1487" s="568"/>
      <c r="I1487" s="568"/>
      <c r="J1487" s="568"/>
      <c r="K1487" s="568"/>
      <c r="L1487" s="9"/>
      <c r="M1487" s="9"/>
      <c r="N1487" s="9"/>
      <c r="O1487" s="306"/>
      <c r="P1487" s="996"/>
      <c r="Q1487" s="996"/>
      <c r="R1487" s="996"/>
      <c r="S1487" s="995" t="s">
        <v>21</v>
      </c>
      <c r="T1487" s="995" t="s">
        <v>22</v>
      </c>
      <c r="U1487" s="996"/>
      <c r="V1487" s="1015" t="s">
        <v>23</v>
      </c>
      <c r="W1487" s="1015" t="s">
        <v>24</v>
      </c>
      <c r="X1487" s="1015" t="s">
        <v>25</v>
      </c>
      <c r="Y1487" s="1018" t="s">
        <v>26</v>
      </c>
      <c r="Z1487" s="995" t="s">
        <v>27</v>
      </c>
      <c r="AA1487" s="995" t="s">
        <v>28</v>
      </c>
      <c r="AB1487" s="995" t="s">
        <v>29</v>
      </c>
      <c r="AC1487" s="995" t="s">
        <v>30</v>
      </c>
      <c r="AD1487" s="996"/>
      <c r="AE1487" s="996"/>
      <c r="AF1487" s="996"/>
      <c r="AG1487" s="996"/>
      <c r="AH1487" s="1022"/>
      <c r="AI1487" s="995" t="s">
        <v>31</v>
      </c>
      <c r="AJ1487" s="998" t="s">
        <v>27</v>
      </c>
      <c r="AK1487" s="1001" t="s">
        <v>28</v>
      </c>
      <c r="AL1487" s="995" t="s">
        <v>29</v>
      </c>
      <c r="AM1487" s="996"/>
      <c r="AN1487" s="996"/>
      <c r="AO1487" s="1028"/>
      <c r="AP1487" s="1028"/>
    </row>
    <row r="1488" spans="1:42" s="323" customFormat="1" ht="24" x14ac:dyDescent="0.2">
      <c r="A1488" s="753"/>
      <c r="B1488" s="753"/>
      <c r="C1488" s="753"/>
      <c r="D1488" s="753"/>
      <c r="E1488" s="9"/>
      <c r="F1488" s="568"/>
      <c r="G1488" s="9"/>
      <c r="H1488" s="568"/>
      <c r="I1488" s="568"/>
      <c r="J1488" s="568"/>
      <c r="K1488" s="568"/>
      <c r="L1488" s="9"/>
      <c r="M1488" s="9"/>
      <c r="N1488" s="9"/>
      <c r="O1488" s="306"/>
      <c r="P1488" s="996"/>
      <c r="Q1488" s="996"/>
      <c r="R1488" s="996"/>
      <c r="S1488" s="996"/>
      <c r="T1488" s="996"/>
      <c r="U1488" s="996"/>
      <c r="V1488" s="1016"/>
      <c r="W1488" s="1016"/>
      <c r="X1488" s="1016"/>
      <c r="Y1488" s="1019"/>
      <c r="Z1488" s="996"/>
      <c r="AA1488" s="996"/>
      <c r="AB1488" s="996"/>
      <c r="AC1488" s="996"/>
      <c r="AD1488" s="996"/>
      <c r="AE1488" s="996"/>
      <c r="AF1488" s="996"/>
      <c r="AG1488" s="996"/>
      <c r="AH1488" s="1022"/>
      <c r="AI1488" s="996"/>
      <c r="AJ1488" s="999"/>
      <c r="AK1488" s="1002"/>
      <c r="AL1488" s="996"/>
      <c r="AM1488" s="996"/>
      <c r="AN1488" s="996"/>
      <c r="AO1488" s="1028"/>
      <c r="AP1488" s="1028"/>
    </row>
    <row r="1489" spans="1:42" s="323" customFormat="1" ht="54.75" customHeight="1" x14ac:dyDescent="0.2">
      <c r="A1489" s="753" t="s">
        <v>465</v>
      </c>
      <c r="B1489" s="306" t="s">
        <v>466</v>
      </c>
      <c r="C1489" s="749" t="s">
        <v>467</v>
      </c>
      <c r="D1489" s="749" t="s">
        <v>468</v>
      </c>
      <c r="E1489" s="749" t="s">
        <v>469</v>
      </c>
      <c r="F1489" s="749"/>
      <c r="G1489" s="520" t="s">
        <v>470</v>
      </c>
      <c r="H1489" s="749" t="s">
        <v>471</v>
      </c>
      <c r="I1489" s="749" t="s">
        <v>472</v>
      </c>
      <c r="J1489" s="749" t="s">
        <v>473</v>
      </c>
      <c r="K1489" s="749" t="s">
        <v>474</v>
      </c>
      <c r="L1489" s="520" t="s">
        <v>475</v>
      </c>
      <c r="M1489" s="9" t="s">
        <v>476</v>
      </c>
      <c r="N1489" s="9" t="s">
        <v>477</v>
      </c>
      <c r="O1489" s="306" t="s">
        <v>478</v>
      </c>
      <c r="P1489" s="997"/>
      <c r="Q1489" s="997"/>
      <c r="R1489" s="997"/>
      <c r="S1489" s="997"/>
      <c r="T1489" s="997"/>
      <c r="U1489" s="997"/>
      <c r="V1489" s="1017"/>
      <c r="W1489" s="1017"/>
      <c r="X1489" s="1017"/>
      <c r="Y1489" s="1020"/>
      <c r="Z1489" s="997"/>
      <c r="AA1489" s="997"/>
      <c r="AB1489" s="997"/>
      <c r="AC1489" s="997"/>
      <c r="AD1489" s="997"/>
      <c r="AE1489" s="997"/>
      <c r="AF1489" s="997"/>
      <c r="AG1489" s="997"/>
      <c r="AH1489" s="1023"/>
      <c r="AI1489" s="997"/>
      <c r="AJ1489" s="1000"/>
      <c r="AK1489" s="1003"/>
      <c r="AL1489" s="997"/>
      <c r="AM1489" s="997"/>
      <c r="AN1489" s="997"/>
      <c r="AO1489" s="1029"/>
      <c r="AP1489" s="1029"/>
    </row>
    <row r="1490" spans="1:42" s="337" customFormat="1" ht="24" x14ac:dyDescent="0.2">
      <c r="A1490" s="324"/>
      <c r="B1490" s="324" t="s">
        <v>487</v>
      </c>
      <c r="C1490" s="324" t="s">
        <v>830</v>
      </c>
      <c r="D1490" s="324" t="s">
        <v>831</v>
      </c>
      <c r="E1490" s="325" t="s">
        <v>832</v>
      </c>
      <c r="F1490" s="569" t="s">
        <v>510</v>
      </c>
      <c r="G1490" s="325" t="s">
        <v>706</v>
      </c>
      <c r="H1490" s="569" t="s">
        <v>471</v>
      </c>
      <c r="I1490" s="569" t="s">
        <v>483</v>
      </c>
      <c r="J1490" s="569" t="s">
        <v>484</v>
      </c>
      <c r="K1490" s="569" t="s">
        <v>485</v>
      </c>
      <c r="L1490" s="325">
        <v>30150</v>
      </c>
      <c r="M1490" s="325"/>
      <c r="N1490" s="325"/>
      <c r="O1490" s="329"/>
      <c r="P1490" s="529">
        <v>189</v>
      </c>
      <c r="Q1490" s="420" t="s">
        <v>32</v>
      </c>
      <c r="R1490" s="529">
        <v>62933</v>
      </c>
      <c r="S1490" s="529">
        <v>77</v>
      </c>
      <c r="T1490" s="529">
        <v>4249</v>
      </c>
      <c r="U1490" s="420" t="s">
        <v>136</v>
      </c>
      <c r="V1490" s="529">
        <v>0</v>
      </c>
      <c r="W1490" s="529">
        <v>0</v>
      </c>
      <c r="X1490" s="529">
        <v>59</v>
      </c>
      <c r="Y1490" s="615"/>
      <c r="Z1490" s="615"/>
      <c r="AA1490" s="615">
        <v>4.875</v>
      </c>
      <c r="AB1490" s="529"/>
      <c r="AC1490" s="615">
        <v>54.12</v>
      </c>
      <c r="AD1490" s="529"/>
      <c r="AE1490" s="529"/>
      <c r="AF1490" s="529"/>
      <c r="AG1490" s="529"/>
      <c r="AH1490" s="616"/>
      <c r="AI1490" s="615"/>
      <c r="AJ1490" s="616"/>
      <c r="AK1490" s="615"/>
      <c r="AL1490" s="529"/>
      <c r="AM1490" s="529"/>
      <c r="AN1490" s="529"/>
      <c r="AO1490" s="529"/>
      <c r="AP1490" s="529"/>
    </row>
    <row r="1491" spans="1:42" s="337" customFormat="1" ht="56.25" x14ac:dyDescent="0.2">
      <c r="A1491" s="324"/>
      <c r="B1491" s="324" t="s">
        <v>479</v>
      </c>
      <c r="C1491" s="324" t="s">
        <v>833</v>
      </c>
      <c r="D1491" s="324" t="s">
        <v>831</v>
      </c>
      <c r="E1491" s="325" t="s">
        <v>832</v>
      </c>
      <c r="F1491" s="569" t="s">
        <v>510</v>
      </c>
      <c r="G1491" s="325" t="s">
        <v>706</v>
      </c>
      <c r="H1491" s="569" t="s">
        <v>471</v>
      </c>
      <c r="I1491" s="569" t="s">
        <v>483</v>
      </c>
      <c r="J1491" s="569" t="s">
        <v>484</v>
      </c>
      <c r="K1491" s="569" t="s">
        <v>485</v>
      </c>
      <c r="L1491" s="325">
        <v>30150</v>
      </c>
      <c r="M1491" s="324"/>
      <c r="N1491" s="325" t="s">
        <v>834</v>
      </c>
      <c r="O1491" s="329"/>
      <c r="P1491" s="529"/>
      <c r="Q1491" s="529"/>
      <c r="R1491" s="529"/>
      <c r="S1491" s="529"/>
      <c r="T1491" s="529"/>
      <c r="U1491" s="529"/>
      <c r="V1491" s="529"/>
      <c r="W1491" s="529"/>
      <c r="X1491" s="529"/>
      <c r="Y1491" s="615"/>
      <c r="Z1491" s="615"/>
      <c r="AA1491" s="615"/>
      <c r="AB1491" s="529"/>
      <c r="AC1491" s="615"/>
      <c r="AD1491" s="529">
        <v>1</v>
      </c>
      <c r="AE1491" s="529">
        <v>290</v>
      </c>
      <c r="AF1491" s="426" t="s">
        <v>55</v>
      </c>
      <c r="AG1491" s="426" t="s">
        <v>44</v>
      </c>
      <c r="AH1491" s="616">
        <v>19.5</v>
      </c>
      <c r="AI1491" s="615"/>
      <c r="AJ1491" s="616"/>
      <c r="AK1491" s="615">
        <v>19.5</v>
      </c>
      <c r="AL1491" s="529"/>
      <c r="AM1491" s="420">
        <f>AO1491+1</f>
        <v>12</v>
      </c>
      <c r="AN1491" s="426" t="s">
        <v>166</v>
      </c>
      <c r="AO1491" s="529">
        <v>11</v>
      </c>
      <c r="AP1491" s="529">
        <v>11</v>
      </c>
    </row>
    <row r="1492" spans="1:42" s="337" customFormat="1" ht="24" x14ac:dyDescent="0.2">
      <c r="A1492" s="324"/>
      <c r="B1492" s="324"/>
      <c r="C1492" s="324"/>
      <c r="D1492" s="324"/>
      <c r="E1492" s="325"/>
      <c r="F1492" s="569"/>
      <c r="G1492" s="325"/>
      <c r="H1492" s="569"/>
      <c r="I1492" s="569"/>
      <c r="J1492" s="569"/>
      <c r="K1492" s="569"/>
      <c r="L1492" s="325"/>
      <c r="M1492" s="325"/>
      <c r="N1492" s="325"/>
      <c r="O1492" s="329"/>
      <c r="P1492" s="529"/>
      <c r="Q1492" s="529"/>
      <c r="R1492" s="529"/>
      <c r="S1492" s="529"/>
      <c r="T1492" s="529"/>
      <c r="U1492" s="529"/>
      <c r="V1492" s="529"/>
      <c r="W1492" s="529"/>
      <c r="X1492" s="529"/>
      <c r="Y1492" s="615"/>
      <c r="Z1492" s="615"/>
      <c r="AA1492" s="615"/>
      <c r="AB1492" s="529"/>
      <c r="AC1492" s="615"/>
      <c r="AD1492" s="529"/>
      <c r="AE1492" s="529"/>
      <c r="AF1492" s="529"/>
      <c r="AG1492" s="529"/>
      <c r="AH1492" s="616"/>
      <c r="AI1492" s="615"/>
      <c r="AJ1492" s="616"/>
      <c r="AK1492" s="615"/>
      <c r="AL1492" s="529"/>
      <c r="AM1492" s="529"/>
      <c r="AN1492" s="529"/>
      <c r="AO1492" s="529"/>
      <c r="AP1492" s="529"/>
    </row>
    <row r="1493" spans="1:42" s="1" customFormat="1" ht="24" x14ac:dyDescent="0.2">
      <c r="E1493" s="304"/>
      <c r="F1493" s="567"/>
      <c r="G1493" s="304"/>
      <c r="H1493" s="567"/>
      <c r="I1493" s="567"/>
      <c r="J1493" s="567"/>
      <c r="K1493" s="567"/>
      <c r="L1493" s="304"/>
      <c r="M1493" s="304"/>
      <c r="N1493" s="304"/>
      <c r="O1493" s="306"/>
      <c r="P1493" s="345" t="s">
        <v>460</v>
      </c>
      <c r="Q1493" s="346"/>
      <c r="R1493" s="346"/>
      <c r="S1493" s="346"/>
      <c r="T1493" s="346"/>
      <c r="U1493" s="346"/>
      <c r="V1493" s="1012" t="str">
        <f>B1502</f>
        <v>นาย</v>
      </c>
      <c r="W1493" s="1012"/>
      <c r="X1493" s="1013" t="str">
        <f>C1502</f>
        <v>อวยชัย</v>
      </c>
      <c r="Y1493" s="1013"/>
      <c r="Z1493" s="1013" t="str">
        <f>D1502</f>
        <v>งาตะขบ</v>
      </c>
      <c r="AA1493" s="1013"/>
      <c r="AB1493" s="1013"/>
      <c r="AC1493" s="1014"/>
      <c r="AD1493" s="345" t="s">
        <v>461</v>
      </c>
      <c r="AE1493" s="730"/>
      <c r="AF1493" s="346"/>
      <c r="AG1493" s="745" t="str">
        <f>B1502</f>
        <v>นาย</v>
      </c>
      <c r="AH1493" s="731" t="str">
        <f>C1502</f>
        <v>อวยชัย</v>
      </c>
      <c r="AI1493" s="346"/>
      <c r="AJ1493" s="346" t="str">
        <f>D1502</f>
        <v>งาตะขบ</v>
      </c>
      <c r="AK1493" s="346"/>
      <c r="AL1493" s="346"/>
      <c r="AM1493" s="346"/>
      <c r="AN1493" s="347"/>
    </row>
    <row r="1494" spans="1:42" s="1" customFormat="1" ht="24" x14ac:dyDescent="0.2">
      <c r="E1494" s="304"/>
      <c r="F1494" s="567"/>
      <c r="G1494" s="304"/>
      <c r="H1494" s="567"/>
      <c r="I1494" s="567"/>
      <c r="J1494" s="567"/>
      <c r="K1494" s="567"/>
      <c r="L1494" s="304"/>
      <c r="M1494" s="304"/>
      <c r="N1494" s="304"/>
      <c r="O1494" s="306"/>
      <c r="P1494" s="307" t="s">
        <v>462</v>
      </c>
      <c r="Q1494" s="308"/>
      <c r="R1494" s="308"/>
      <c r="S1494" s="1007" t="str">
        <f>E1502</f>
        <v>26</v>
      </c>
      <c r="T1494" s="1008"/>
      <c r="U1494" s="310" t="str">
        <f>F1502</f>
        <v>หมูที่</v>
      </c>
      <c r="V1494" s="1009" t="str">
        <f>G1502</f>
        <v>15</v>
      </c>
      <c r="W1494" s="1009"/>
      <c r="X1494" s="308"/>
      <c r="Y1494" s="311"/>
      <c r="Z1494" s="312" t="str">
        <f>H1502</f>
        <v>ถนน</v>
      </c>
      <c r="AA1494" s="313"/>
      <c r="AB1494" s="308"/>
      <c r="AC1494" s="309"/>
      <c r="AD1494" s="307" t="s">
        <v>462</v>
      </c>
      <c r="AE1494" s="728"/>
      <c r="AF1494" s="728"/>
      <c r="AG1494" s="314" t="str">
        <f>E1502</f>
        <v>26</v>
      </c>
      <c r="AH1494" s="308"/>
      <c r="AI1494" s="315" t="str">
        <f>F1502</f>
        <v>หมูที่</v>
      </c>
      <c r="AJ1494" s="727" t="str">
        <f>G1502</f>
        <v>15</v>
      </c>
      <c r="AK1494" s="308"/>
      <c r="AL1494" s="315" t="str">
        <f>H1502</f>
        <v>ถนน</v>
      </c>
      <c r="AM1494" s="308"/>
      <c r="AN1494" s="309"/>
    </row>
    <row r="1495" spans="1:42" s="1" customFormat="1" ht="24" x14ac:dyDescent="0.2">
      <c r="E1495" s="304"/>
      <c r="F1495" s="567"/>
      <c r="G1495" s="304"/>
      <c r="H1495" s="567"/>
      <c r="I1495" s="567"/>
      <c r="J1495" s="567"/>
      <c r="K1495" s="567"/>
      <c r="L1495" s="304"/>
      <c r="M1495" s="304"/>
      <c r="N1495" s="304"/>
      <c r="O1495" s="306"/>
      <c r="P1495" s="307" t="s">
        <v>463</v>
      </c>
      <c r="Q1495" s="308"/>
      <c r="R1495" s="308"/>
      <c r="S1495" s="308"/>
      <c r="T1495" s="308"/>
      <c r="U1495" s="1009" t="str">
        <f>I1502</f>
        <v>ตำบลตะขบ</v>
      </c>
      <c r="V1495" s="993"/>
      <c r="W1495" s="993"/>
      <c r="X1495" s="993"/>
      <c r="Y1495" s="312"/>
      <c r="Z1495" s="315" t="str">
        <f>J1502</f>
        <v>อำเภอปักธงชัย</v>
      </c>
      <c r="AA1495" s="313"/>
      <c r="AB1495" s="308"/>
      <c r="AC1495" s="308"/>
      <c r="AD1495" s="307" t="s">
        <v>463</v>
      </c>
      <c r="AE1495" s="728"/>
      <c r="AF1495" s="308"/>
      <c r="AG1495" s="308"/>
      <c r="AH1495" s="308"/>
      <c r="AI1495" s="315" t="str">
        <f>I1502</f>
        <v>ตำบลตะขบ</v>
      </c>
      <c r="AJ1495" s="308"/>
      <c r="AK1495" s="308"/>
      <c r="AL1495" s="315" t="str">
        <f>J1502</f>
        <v>อำเภอปักธงชัย</v>
      </c>
      <c r="AM1495" s="308"/>
      <c r="AN1495" s="309"/>
    </row>
    <row r="1496" spans="1:42" s="1" customFormat="1" ht="24" x14ac:dyDescent="0.2">
      <c r="E1496" s="304"/>
      <c r="F1496" s="567"/>
      <c r="G1496" s="304"/>
      <c r="H1496" s="567"/>
      <c r="I1496" s="567"/>
      <c r="J1496" s="567"/>
      <c r="K1496" s="567"/>
      <c r="L1496" s="304"/>
      <c r="M1496" s="304"/>
      <c r="N1496" s="304"/>
      <c r="O1496" s="306"/>
      <c r="P1496" s="316" t="str">
        <f>K1502</f>
        <v>จังหวัดนครราชสีมา</v>
      </c>
      <c r="Q1496" s="317"/>
      <c r="R1496" s="317"/>
      <c r="S1496" s="317"/>
      <c r="T1496" s="317"/>
      <c r="U1496" s="317" t="s">
        <v>464</v>
      </c>
      <c r="V1496" s="317"/>
      <c r="W1496" s="317"/>
      <c r="X1496" s="317"/>
      <c r="Y1496" s="318"/>
      <c r="Z1496" s="317"/>
      <c r="AA1496" s="319"/>
      <c r="AB1496" s="317"/>
      <c r="AC1496" s="317"/>
      <c r="AD1496" s="316" t="str">
        <f>K1502</f>
        <v>จังหวัดนครราชสีมา</v>
      </c>
      <c r="AE1496" s="744"/>
      <c r="AF1496" s="317"/>
      <c r="AG1496" s="317"/>
      <c r="AH1496" s="317"/>
      <c r="AI1496" s="317" t="s">
        <v>464</v>
      </c>
      <c r="AJ1496" s="317"/>
      <c r="AK1496" s="317"/>
      <c r="AL1496" s="317"/>
      <c r="AM1496" s="317"/>
      <c r="AN1496" s="320"/>
    </row>
    <row r="1497" spans="1:42" s="323" customFormat="1" ht="24" x14ac:dyDescent="0.2">
      <c r="A1497" s="753"/>
      <c r="B1497" s="753"/>
      <c r="C1497" s="753"/>
      <c r="D1497" s="753"/>
      <c r="E1497" s="9"/>
      <c r="F1497" s="568"/>
      <c r="G1497" s="9"/>
      <c r="H1497" s="568"/>
      <c r="I1497" s="568"/>
      <c r="J1497" s="568"/>
      <c r="K1497" s="568"/>
      <c r="L1497" s="9"/>
      <c r="M1497" s="9"/>
      <c r="N1497" s="9"/>
      <c r="O1497" s="306"/>
      <c r="P1497" s="1004" t="s">
        <v>5</v>
      </c>
      <c r="Q1497" s="1005"/>
      <c r="R1497" s="1005"/>
      <c r="S1497" s="1005"/>
      <c r="T1497" s="1005"/>
      <c r="U1497" s="1005"/>
      <c r="V1497" s="1005"/>
      <c r="W1497" s="1005"/>
      <c r="X1497" s="1005"/>
      <c r="Y1497" s="1005"/>
      <c r="Z1497" s="1005"/>
      <c r="AA1497" s="1005"/>
      <c r="AB1497" s="1005"/>
      <c r="AC1497" s="1006"/>
      <c r="AD1497" s="1004" t="s">
        <v>6</v>
      </c>
      <c r="AE1497" s="1005"/>
      <c r="AF1497" s="1005"/>
      <c r="AG1497" s="1005"/>
      <c r="AH1497" s="1005"/>
      <c r="AI1497" s="1005"/>
      <c r="AJ1497" s="1005"/>
      <c r="AK1497" s="1005"/>
      <c r="AL1497" s="1005"/>
      <c r="AM1497" s="1005"/>
      <c r="AN1497" s="1006"/>
    </row>
    <row r="1498" spans="1:42" s="323" customFormat="1" ht="24" customHeight="1" x14ac:dyDescent="0.2">
      <c r="A1498" s="753"/>
      <c r="B1498" s="753"/>
      <c r="C1498" s="753"/>
      <c r="D1498" s="753"/>
      <c r="E1498" s="9"/>
      <c r="F1498" s="568"/>
      <c r="G1498" s="9"/>
      <c r="H1498" s="568"/>
      <c r="I1498" s="568"/>
      <c r="J1498" s="568"/>
      <c r="K1498" s="568"/>
      <c r="L1498" s="9"/>
      <c r="M1498" s="9"/>
      <c r="N1498" s="9"/>
      <c r="O1498" s="306"/>
      <c r="P1498" s="995" t="s">
        <v>7</v>
      </c>
      <c r="Q1498" s="995" t="s">
        <v>8</v>
      </c>
      <c r="R1498" s="995" t="s">
        <v>9</v>
      </c>
      <c r="S1498" s="1010" t="s">
        <v>10</v>
      </c>
      <c r="T1498" s="1011"/>
      <c r="U1498" s="995" t="s">
        <v>11</v>
      </c>
      <c r="V1498" s="1004" t="s">
        <v>12</v>
      </c>
      <c r="W1498" s="1005"/>
      <c r="X1498" s="1006"/>
      <c r="Y1498" s="1004" t="s">
        <v>13</v>
      </c>
      <c r="Z1498" s="1005"/>
      <c r="AA1498" s="1005"/>
      <c r="AB1498" s="1005"/>
      <c r="AC1498" s="1006"/>
      <c r="AD1498" s="995" t="s">
        <v>7</v>
      </c>
      <c r="AE1498" s="995" t="s">
        <v>14</v>
      </c>
      <c r="AF1498" s="995" t="s">
        <v>15</v>
      </c>
      <c r="AG1498" s="995" t="s">
        <v>16</v>
      </c>
      <c r="AH1498" s="1021" t="s">
        <v>17</v>
      </c>
      <c r="AI1498" s="1004" t="s">
        <v>18</v>
      </c>
      <c r="AJ1498" s="1005"/>
      <c r="AK1498" s="1005"/>
      <c r="AL1498" s="1006"/>
      <c r="AM1498" s="995" t="s">
        <v>19</v>
      </c>
      <c r="AN1498" s="995" t="s">
        <v>20</v>
      </c>
      <c r="AO1498" s="1027" t="s">
        <v>19</v>
      </c>
      <c r="AP1498" s="1027" t="s">
        <v>19</v>
      </c>
    </row>
    <row r="1499" spans="1:42" s="323" customFormat="1" ht="24" customHeight="1" x14ac:dyDescent="0.2">
      <c r="A1499" s="753"/>
      <c r="B1499" s="753"/>
      <c r="C1499" s="753"/>
      <c r="D1499" s="753"/>
      <c r="E1499" s="9"/>
      <c r="F1499" s="568"/>
      <c r="G1499" s="9"/>
      <c r="H1499" s="568"/>
      <c r="I1499" s="568"/>
      <c r="J1499" s="568"/>
      <c r="K1499" s="568"/>
      <c r="L1499" s="9"/>
      <c r="M1499" s="9"/>
      <c r="N1499" s="9"/>
      <c r="O1499" s="306"/>
      <c r="P1499" s="996"/>
      <c r="Q1499" s="996"/>
      <c r="R1499" s="996"/>
      <c r="S1499" s="995" t="s">
        <v>21</v>
      </c>
      <c r="T1499" s="995" t="s">
        <v>22</v>
      </c>
      <c r="U1499" s="996"/>
      <c r="V1499" s="1015" t="s">
        <v>23</v>
      </c>
      <c r="W1499" s="1015" t="s">
        <v>24</v>
      </c>
      <c r="X1499" s="1015" t="s">
        <v>25</v>
      </c>
      <c r="Y1499" s="1018" t="s">
        <v>26</v>
      </c>
      <c r="Z1499" s="995" t="s">
        <v>27</v>
      </c>
      <c r="AA1499" s="995" t="s">
        <v>28</v>
      </c>
      <c r="AB1499" s="995" t="s">
        <v>29</v>
      </c>
      <c r="AC1499" s="995" t="s">
        <v>30</v>
      </c>
      <c r="AD1499" s="996"/>
      <c r="AE1499" s="996"/>
      <c r="AF1499" s="996"/>
      <c r="AG1499" s="996"/>
      <c r="AH1499" s="1022"/>
      <c r="AI1499" s="995" t="s">
        <v>31</v>
      </c>
      <c r="AJ1499" s="998" t="s">
        <v>27</v>
      </c>
      <c r="AK1499" s="1001" t="s">
        <v>28</v>
      </c>
      <c r="AL1499" s="995" t="s">
        <v>29</v>
      </c>
      <c r="AM1499" s="996"/>
      <c r="AN1499" s="996"/>
      <c r="AO1499" s="1028"/>
      <c r="AP1499" s="1028"/>
    </row>
    <row r="1500" spans="1:42" s="323" customFormat="1" ht="24" x14ac:dyDescent="0.2">
      <c r="A1500" s="753"/>
      <c r="B1500" s="753"/>
      <c r="C1500" s="753"/>
      <c r="D1500" s="753"/>
      <c r="E1500" s="9"/>
      <c r="F1500" s="568"/>
      <c r="G1500" s="9"/>
      <c r="H1500" s="568"/>
      <c r="I1500" s="568"/>
      <c r="J1500" s="568"/>
      <c r="K1500" s="568"/>
      <c r="L1500" s="9"/>
      <c r="M1500" s="9"/>
      <c r="N1500" s="9"/>
      <c r="O1500" s="306"/>
      <c r="P1500" s="996"/>
      <c r="Q1500" s="996"/>
      <c r="R1500" s="996"/>
      <c r="S1500" s="996"/>
      <c r="T1500" s="996"/>
      <c r="U1500" s="996"/>
      <c r="V1500" s="1016"/>
      <c r="W1500" s="1016"/>
      <c r="X1500" s="1016"/>
      <c r="Y1500" s="1019"/>
      <c r="Z1500" s="996"/>
      <c r="AA1500" s="996"/>
      <c r="AB1500" s="996"/>
      <c r="AC1500" s="996"/>
      <c r="AD1500" s="996"/>
      <c r="AE1500" s="996"/>
      <c r="AF1500" s="996"/>
      <c r="AG1500" s="996"/>
      <c r="AH1500" s="1022"/>
      <c r="AI1500" s="996"/>
      <c r="AJ1500" s="999"/>
      <c r="AK1500" s="1002"/>
      <c r="AL1500" s="996"/>
      <c r="AM1500" s="996"/>
      <c r="AN1500" s="996"/>
      <c r="AO1500" s="1028"/>
      <c r="AP1500" s="1028"/>
    </row>
    <row r="1501" spans="1:42" s="323" customFormat="1" ht="47.25" customHeight="1" x14ac:dyDescent="0.2">
      <c r="A1501" s="753" t="s">
        <v>465</v>
      </c>
      <c r="B1501" s="306" t="s">
        <v>466</v>
      </c>
      <c r="C1501" s="749" t="s">
        <v>467</v>
      </c>
      <c r="D1501" s="749" t="s">
        <v>468</v>
      </c>
      <c r="E1501" s="749" t="s">
        <v>469</v>
      </c>
      <c r="F1501" s="749"/>
      <c r="G1501" s="520" t="s">
        <v>470</v>
      </c>
      <c r="H1501" s="749" t="s">
        <v>471</v>
      </c>
      <c r="I1501" s="749" t="s">
        <v>472</v>
      </c>
      <c r="J1501" s="749" t="s">
        <v>473</v>
      </c>
      <c r="K1501" s="749" t="s">
        <v>474</v>
      </c>
      <c r="L1501" s="520" t="s">
        <v>475</v>
      </c>
      <c r="M1501" s="9" t="s">
        <v>476</v>
      </c>
      <c r="N1501" s="9" t="s">
        <v>477</v>
      </c>
      <c r="O1501" s="306" t="s">
        <v>478</v>
      </c>
      <c r="P1501" s="997"/>
      <c r="Q1501" s="997"/>
      <c r="R1501" s="997"/>
      <c r="S1501" s="997"/>
      <c r="T1501" s="997"/>
      <c r="U1501" s="997"/>
      <c r="V1501" s="1017"/>
      <c r="W1501" s="1017"/>
      <c r="X1501" s="1017"/>
      <c r="Y1501" s="1020"/>
      <c r="Z1501" s="997"/>
      <c r="AA1501" s="997"/>
      <c r="AB1501" s="997"/>
      <c r="AC1501" s="997"/>
      <c r="AD1501" s="997"/>
      <c r="AE1501" s="997"/>
      <c r="AF1501" s="997"/>
      <c r="AG1501" s="997"/>
      <c r="AH1501" s="1023"/>
      <c r="AI1501" s="997"/>
      <c r="AJ1501" s="1000"/>
      <c r="AK1501" s="1003"/>
      <c r="AL1501" s="997"/>
      <c r="AM1501" s="997"/>
      <c r="AN1501" s="997"/>
      <c r="AO1501" s="1029"/>
      <c r="AP1501" s="1029"/>
    </row>
    <row r="1502" spans="1:42" s="337" customFormat="1" ht="24" x14ac:dyDescent="0.2">
      <c r="A1502" s="324"/>
      <c r="B1502" s="324" t="s">
        <v>479</v>
      </c>
      <c r="C1502" s="324" t="s">
        <v>835</v>
      </c>
      <c r="D1502" s="324" t="s">
        <v>836</v>
      </c>
      <c r="E1502" s="325" t="s">
        <v>837</v>
      </c>
      <c r="F1502" s="569" t="s">
        <v>510</v>
      </c>
      <c r="G1502" s="325" t="s">
        <v>706</v>
      </c>
      <c r="H1502" s="569" t="s">
        <v>471</v>
      </c>
      <c r="I1502" s="569" t="s">
        <v>483</v>
      </c>
      <c r="J1502" s="569" t="s">
        <v>484</v>
      </c>
      <c r="K1502" s="569" t="s">
        <v>485</v>
      </c>
      <c r="L1502" s="325">
        <v>30150</v>
      </c>
      <c r="M1502" s="325"/>
      <c r="N1502" s="325"/>
      <c r="O1502" s="329"/>
      <c r="P1502" s="529">
        <v>190</v>
      </c>
      <c r="Q1502" s="420" t="s">
        <v>32</v>
      </c>
      <c r="R1502" s="529">
        <v>18929</v>
      </c>
      <c r="S1502" s="529">
        <v>268</v>
      </c>
      <c r="T1502" s="529">
        <v>744</v>
      </c>
      <c r="U1502" s="420" t="s">
        <v>136</v>
      </c>
      <c r="V1502" s="529">
        <v>0</v>
      </c>
      <c r="W1502" s="529">
        <v>2</v>
      </c>
      <c r="X1502" s="529">
        <v>88</v>
      </c>
      <c r="Y1502" s="615"/>
      <c r="Z1502" s="615">
        <v>63.88</v>
      </c>
      <c r="AA1502" s="615">
        <v>11.75</v>
      </c>
      <c r="AB1502" s="529"/>
      <c r="AC1502" s="615">
        <v>212.37</v>
      </c>
      <c r="AD1502" s="529"/>
      <c r="AE1502" s="529"/>
      <c r="AF1502" s="529"/>
      <c r="AG1502" s="529"/>
      <c r="AH1502" s="616"/>
      <c r="AI1502" s="615"/>
      <c r="AJ1502" s="616"/>
      <c r="AK1502" s="615"/>
      <c r="AL1502" s="529"/>
      <c r="AM1502" s="529"/>
      <c r="AN1502" s="529"/>
      <c r="AO1502" s="529"/>
      <c r="AP1502" s="529"/>
    </row>
    <row r="1503" spans="1:42" s="337" customFormat="1" ht="56.25" x14ac:dyDescent="0.2">
      <c r="A1503" s="324"/>
      <c r="B1503" s="324"/>
      <c r="C1503" s="324"/>
      <c r="D1503" s="324"/>
      <c r="E1503" s="325"/>
      <c r="F1503" s="569"/>
      <c r="G1503" s="325"/>
      <c r="H1503" s="569"/>
      <c r="I1503" s="569"/>
      <c r="J1503" s="569"/>
      <c r="K1503" s="569"/>
      <c r="L1503" s="325"/>
      <c r="M1503" s="325"/>
      <c r="N1503" s="325"/>
      <c r="O1503" s="329"/>
      <c r="P1503" s="529"/>
      <c r="Q1503" s="529"/>
      <c r="R1503" s="529"/>
      <c r="S1503" s="529"/>
      <c r="T1503" s="529"/>
      <c r="U1503" s="529"/>
      <c r="V1503" s="529"/>
      <c r="W1503" s="529"/>
      <c r="X1503" s="529"/>
      <c r="Y1503" s="615"/>
      <c r="Z1503" s="615"/>
      <c r="AA1503" s="615"/>
      <c r="AB1503" s="529"/>
      <c r="AC1503" s="615"/>
      <c r="AD1503" s="529">
        <v>1</v>
      </c>
      <c r="AE1503" s="529">
        <v>26</v>
      </c>
      <c r="AF1503" s="426" t="s">
        <v>43</v>
      </c>
      <c r="AG1503" s="426" t="s">
        <v>122</v>
      </c>
      <c r="AH1503" s="616">
        <v>255.5</v>
      </c>
      <c r="AI1503" s="615"/>
      <c r="AJ1503" s="616">
        <v>255.5</v>
      </c>
      <c r="AK1503" s="615"/>
      <c r="AL1503" s="529"/>
      <c r="AM1503" s="420">
        <f>AO1503+1</f>
        <v>33</v>
      </c>
      <c r="AN1503" s="426" t="s">
        <v>167</v>
      </c>
      <c r="AO1503" s="529">
        <v>32</v>
      </c>
      <c r="AP1503" s="529">
        <v>32</v>
      </c>
    </row>
    <row r="1504" spans="1:42" s="337" customFormat="1" ht="56.25" x14ac:dyDescent="0.2">
      <c r="A1504" s="324"/>
      <c r="B1504" s="324"/>
      <c r="C1504" s="324"/>
      <c r="D1504" s="324"/>
      <c r="E1504" s="325"/>
      <c r="F1504" s="569"/>
      <c r="G1504" s="325"/>
      <c r="H1504" s="569"/>
      <c r="I1504" s="569"/>
      <c r="J1504" s="569"/>
      <c r="K1504" s="569"/>
      <c r="L1504" s="325"/>
      <c r="M1504" s="325"/>
      <c r="N1504" s="325"/>
      <c r="O1504" s="329"/>
      <c r="P1504" s="529"/>
      <c r="Q1504" s="529"/>
      <c r="R1504" s="529"/>
      <c r="S1504" s="529"/>
      <c r="T1504" s="529"/>
      <c r="U1504" s="529"/>
      <c r="V1504" s="529"/>
      <c r="W1504" s="529"/>
      <c r="X1504" s="529"/>
      <c r="Y1504" s="615"/>
      <c r="Z1504" s="615"/>
      <c r="AA1504" s="615"/>
      <c r="AB1504" s="529"/>
      <c r="AC1504" s="615"/>
      <c r="AD1504" s="529">
        <v>2</v>
      </c>
      <c r="AE1504" s="529">
        <v>26</v>
      </c>
      <c r="AF1504" s="426" t="s">
        <v>55</v>
      </c>
      <c r="AG1504" s="426" t="s">
        <v>122</v>
      </c>
      <c r="AH1504" s="616">
        <v>47</v>
      </c>
      <c r="AI1504" s="615"/>
      <c r="AJ1504" s="616"/>
      <c r="AK1504" s="615">
        <v>47</v>
      </c>
      <c r="AL1504" s="529"/>
      <c r="AM1504" s="420">
        <f>AO1504+1</f>
        <v>33</v>
      </c>
      <c r="AN1504" s="426" t="s">
        <v>53</v>
      </c>
      <c r="AO1504" s="529">
        <v>32</v>
      </c>
      <c r="AP1504" s="529">
        <v>32</v>
      </c>
    </row>
    <row r="1505" spans="1:42" s="337" customFormat="1" ht="24" x14ac:dyDescent="0.2">
      <c r="A1505" s="324"/>
      <c r="B1505" s="324"/>
      <c r="C1505" s="324"/>
      <c r="D1505" s="324"/>
      <c r="E1505" s="325"/>
      <c r="F1505" s="569"/>
      <c r="G1505" s="325"/>
      <c r="H1505" s="569"/>
      <c r="I1505" s="569"/>
      <c r="J1505" s="569"/>
      <c r="K1505" s="569"/>
      <c r="L1505" s="325"/>
      <c r="M1505" s="325"/>
      <c r="N1505" s="325"/>
      <c r="O1505" s="329"/>
      <c r="P1505" s="529"/>
      <c r="Q1505" s="529"/>
      <c r="R1505" s="529"/>
      <c r="S1505" s="529"/>
      <c r="T1505" s="529"/>
      <c r="U1505" s="529"/>
      <c r="V1505" s="529"/>
      <c r="W1505" s="529"/>
      <c r="X1505" s="529"/>
      <c r="Y1505" s="615"/>
      <c r="Z1505" s="615"/>
      <c r="AA1505" s="615"/>
      <c r="AB1505" s="529"/>
      <c r="AC1505" s="615"/>
      <c r="AD1505" s="529"/>
      <c r="AE1505" s="529"/>
      <c r="AF1505" s="529"/>
      <c r="AG1505" s="529"/>
      <c r="AH1505" s="616"/>
      <c r="AI1505" s="615"/>
      <c r="AJ1505" s="616"/>
      <c r="AK1505" s="615"/>
      <c r="AL1505" s="529"/>
      <c r="AM1505" s="529"/>
      <c r="AN1505" s="529"/>
      <c r="AO1505" s="529"/>
      <c r="AP1505" s="529"/>
    </row>
    <row r="1506" spans="1:42" s="1" customFormat="1" ht="24" x14ac:dyDescent="0.2">
      <c r="E1506" s="304"/>
      <c r="F1506" s="567"/>
      <c r="G1506" s="304"/>
      <c r="H1506" s="567"/>
      <c r="I1506" s="567"/>
      <c r="J1506" s="567"/>
      <c r="K1506" s="567"/>
      <c r="L1506" s="304"/>
      <c r="M1506" s="304"/>
      <c r="N1506" s="304"/>
      <c r="O1506" s="306"/>
      <c r="P1506" s="345" t="s">
        <v>460</v>
      </c>
      <c r="Q1506" s="346"/>
      <c r="R1506" s="346"/>
      <c r="S1506" s="346"/>
      <c r="T1506" s="346"/>
      <c r="U1506" s="346"/>
      <c r="V1506" s="1012" t="str">
        <f>B1515</f>
        <v>นาย</v>
      </c>
      <c r="W1506" s="1012"/>
      <c r="X1506" s="1013" t="str">
        <f>C1515</f>
        <v>เปลี่ยน</v>
      </c>
      <c r="Y1506" s="1013"/>
      <c r="Z1506" s="1013" t="str">
        <f>D1515</f>
        <v>โสมสระน้อย</v>
      </c>
      <c r="AA1506" s="1013"/>
      <c r="AB1506" s="1013"/>
      <c r="AC1506" s="1014"/>
      <c r="AD1506" s="345" t="s">
        <v>461</v>
      </c>
      <c r="AE1506" s="730"/>
      <c r="AF1506" s="346"/>
      <c r="AG1506" s="745" t="str">
        <f>B1515</f>
        <v>นาย</v>
      </c>
      <c r="AH1506" s="731" t="str">
        <f>C1515</f>
        <v>เปลี่ยน</v>
      </c>
      <c r="AI1506" s="346"/>
      <c r="AJ1506" s="346" t="str">
        <f>D1515</f>
        <v>โสมสระน้อย</v>
      </c>
      <c r="AK1506" s="346"/>
      <c r="AL1506" s="346"/>
      <c r="AM1506" s="346"/>
      <c r="AN1506" s="347"/>
    </row>
    <row r="1507" spans="1:42" s="1" customFormat="1" ht="24" x14ac:dyDescent="0.2">
      <c r="E1507" s="304"/>
      <c r="F1507" s="567"/>
      <c r="G1507" s="304"/>
      <c r="H1507" s="567"/>
      <c r="I1507" s="567"/>
      <c r="J1507" s="567"/>
      <c r="K1507" s="567"/>
      <c r="L1507" s="304"/>
      <c r="M1507" s="304"/>
      <c r="N1507" s="304"/>
      <c r="O1507" s="306"/>
      <c r="P1507" s="307" t="s">
        <v>462</v>
      </c>
      <c r="Q1507" s="308"/>
      <c r="R1507" s="308"/>
      <c r="S1507" s="1007" t="str">
        <f>E1515</f>
        <v>31</v>
      </c>
      <c r="T1507" s="1008"/>
      <c r="U1507" s="310" t="str">
        <f>F1515</f>
        <v>หมูที่</v>
      </c>
      <c r="V1507" s="1009" t="str">
        <f>G1515</f>
        <v>15</v>
      </c>
      <c r="W1507" s="1009"/>
      <c r="X1507" s="308"/>
      <c r="Y1507" s="311"/>
      <c r="Z1507" s="312" t="str">
        <f>H1515</f>
        <v>ถนน</v>
      </c>
      <c r="AA1507" s="313"/>
      <c r="AB1507" s="308"/>
      <c r="AC1507" s="309"/>
      <c r="AD1507" s="307" t="s">
        <v>462</v>
      </c>
      <c r="AE1507" s="728"/>
      <c r="AF1507" s="728"/>
      <c r="AG1507" s="314" t="str">
        <f>E1515</f>
        <v>31</v>
      </c>
      <c r="AH1507" s="308"/>
      <c r="AI1507" s="315" t="str">
        <f>F1515</f>
        <v>หมูที่</v>
      </c>
      <c r="AJ1507" s="727" t="str">
        <f>G1515</f>
        <v>15</v>
      </c>
      <c r="AK1507" s="308"/>
      <c r="AL1507" s="315" t="str">
        <f>H1515</f>
        <v>ถนน</v>
      </c>
      <c r="AM1507" s="308"/>
      <c r="AN1507" s="309"/>
    </row>
    <row r="1508" spans="1:42" s="1" customFormat="1" ht="24" x14ac:dyDescent="0.2">
      <c r="E1508" s="304"/>
      <c r="F1508" s="567"/>
      <c r="G1508" s="304"/>
      <c r="H1508" s="567"/>
      <c r="I1508" s="567"/>
      <c r="J1508" s="567"/>
      <c r="K1508" s="567"/>
      <c r="L1508" s="304"/>
      <c r="M1508" s="304"/>
      <c r="N1508" s="304"/>
      <c r="O1508" s="306"/>
      <c r="P1508" s="307" t="s">
        <v>463</v>
      </c>
      <c r="Q1508" s="308"/>
      <c r="R1508" s="308"/>
      <c r="S1508" s="308"/>
      <c r="T1508" s="308"/>
      <c r="U1508" s="1009" t="str">
        <f>I1515</f>
        <v>ตำบลตะขบ</v>
      </c>
      <c r="V1508" s="993"/>
      <c r="W1508" s="993"/>
      <c r="X1508" s="993"/>
      <c r="Y1508" s="312"/>
      <c r="Z1508" s="315" t="str">
        <f>J1515</f>
        <v>อำเภอปักธงชัย</v>
      </c>
      <c r="AA1508" s="313"/>
      <c r="AB1508" s="308"/>
      <c r="AC1508" s="308"/>
      <c r="AD1508" s="307" t="s">
        <v>463</v>
      </c>
      <c r="AE1508" s="728"/>
      <c r="AF1508" s="308"/>
      <c r="AG1508" s="308"/>
      <c r="AH1508" s="308"/>
      <c r="AI1508" s="315" t="str">
        <f>I1515</f>
        <v>ตำบลตะขบ</v>
      </c>
      <c r="AJ1508" s="308"/>
      <c r="AK1508" s="308"/>
      <c r="AL1508" s="315" t="str">
        <f>J1515</f>
        <v>อำเภอปักธงชัย</v>
      </c>
      <c r="AM1508" s="308"/>
      <c r="AN1508" s="309"/>
    </row>
    <row r="1509" spans="1:42" s="1" customFormat="1" ht="24" x14ac:dyDescent="0.2">
      <c r="E1509" s="304"/>
      <c r="F1509" s="567"/>
      <c r="G1509" s="304"/>
      <c r="H1509" s="567"/>
      <c r="I1509" s="567"/>
      <c r="J1509" s="567"/>
      <c r="K1509" s="567"/>
      <c r="L1509" s="304"/>
      <c r="M1509" s="304"/>
      <c r="N1509" s="304"/>
      <c r="O1509" s="306"/>
      <c r="P1509" s="316" t="str">
        <f>K1515</f>
        <v>จังหวัดนครราชสีมา</v>
      </c>
      <c r="Q1509" s="317"/>
      <c r="R1509" s="317"/>
      <c r="S1509" s="317"/>
      <c r="T1509" s="317"/>
      <c r="U1509" s="317" t="s">
        <v>464</v>
      </c>
      <c r="V1509" s="317"/>
      <c r="W1509" s="317"/>
      <c r="X1509" s="317"/>
      <c r="Y1509" s="318"/>
      <c r="Z1509" s="317"/>
      <c r="AA1509" s="319"/>
      <c r="AB1509" s="317"/>
      <c r="AC1509" s="317"/>
      <c r="AD1509" s="316" t="str">
        <f>K1515</f>
        <v>จังหวัดนครราชสีมา</v>
      </c>
      <c r="AE1509" s="744"/>
      <c r="AF1509" s="317"/>
      <c r="AG1509" s="317"/>
      <c r="AH1509" s="317"/>
      <c r="AI1509" s="317" t="s">
        <v>464</v>
      </c>
      <c r="AJ1509" s="317"/>
      <c r="AK1509" s="317"/>
      <c r="AL1509" s="317"/>
      <c r="AM1509" s="317"/>
      <c r="AN1509" s="320"/>
    </row>
    <row r="1510" spans="1:42" s="323" customFormat="1" ht="24" x14ac:dyDescent="0.2">
      <c r="A1510" s="753"/>
      <c r="B1510" s="753"/>
      <c r="C1510" s="753"/>
      <c r="D1510" s="753"/>
      <c r="E1510" s="9"/>
      <c r="F1510" s="568"/>
      <c r="G1510" s="9"/>
      <c r="H1510" s="568"/>
      <c r="I1510" s="568"/>
      <c r="J1510" s="568"/>
      <c r="K1510" s="568"/>
      <c r="L1510" s="9"/>
      <c r="M1510" s="9"/>
      <c r="N1510" s="9"/>
      <c r="O1510" s="306"/>
      <c r="P1510" s="1004" t="s">
        <v>5</v>
      </c>
      <c r="Q1510" s="1005"/>
      <c r="R1510" s="1005"/>
      <c r="S1510" s="1005"/>
      <c r="T1510" s="1005"/>
      <c r="U1510" s="1005"/>
      <c r="V1510" s="1005"/>
      <c r="W1510" s="1005"/>
      <c r="X1510" s="1005"/>
      <c r="Y1510" s="1005"/>
      <c r="Z1510" s="1005"/>
      <c r="AA1510" s="1005"/>
      <c r="AB1510" s="1005"/>
      <c r="AC1510" s="1006"/>
      <c r="AD1510" s="1004" t="s">
        <v>6</v>
      </c>
      <c r="AE1510" s="1005"/>
      <c r="AF1510" s="1005"/>
      <c r="AG1510" s="1005"/>
      <c r="AH1510" s="1005"/>
      <c r="AI1510" s="1005"/>
      <c r="AJ1510" s="1005"/>
      <c r="AK1510" s="1005"/>
      <c r="AL1510" s="1005"/>
      <c r="AM1510" s="1005"/>
      <c r="AN1510" s="1006"/>
    </row>
    <row r="1511" spans="1:42" s="323" customFormat="1" ht="24" customHeight="1" x14ac:dyDescent="0.2">
      <c r="A1511" s="753"/>
      <c r="B1511" s="753"/>
      <c r="C1511" s="753"/>
      <c r="D1511" s="753"/>
      <c r="E1511" s="9"/>
      <c r="F1511" s="568"/>
      <c r="G1511" s="9"/>
      <c r="H1511" s="568"/>
      <c r="I1511" s="568"/>
      <c r="J1511" s="568"/>
      <c r="K1511" s="568"/>
      <c r="L1511" s="9"/>
      <c r="M1511" s="9"/>
      <c r="N1511" s="9"/>
      <c r="O1511" s="306"/>
      <c r="P1511" s="995" t="s">
        <v>7</v>
      </c>
      <c r="Q1511" s="995" t="s">
        <v>8</v>
      </c>
      <c r="R1511" s="995" t="s">
        <v>9</v>
      </c>
      <c r="S1511" s="1010" t="s">
        <v>10</v>
      </c>
      <c r="T1511" s="1011"/>
      <c r="U1511" s="995" t="s">
        <v>11</v>
      </c>
      <c r="V1511" s="1004" t="s">
        <v>12</v>
      </c>
      <c r="W1511" s="1005"/>
      <c r="X1511" s="1006"/>
      <c r="Y1511" s="1004" t="s">
        <v>13</v>
      </c>
      <c r="Z1511" s="1005"/>
      <c r="AA1511" s="1005"/>
      <c r="AB1511" s="1005"/>
      <c r="AC1511" s="1006"/>
      <c r="AD1511" s="995" t="s">
        <v>7</v>
      </c>
      <c r="AE1511" s="995" t="s">
        <v>14</v>
      </c>
      <c r="AF1511" s="995" t="s">
        <v>15</v>
      </c>
      <c r="AG1511" s="995" t="s">
        <v>16</v>
      </c>
      <c r="AH1511" s="1021" t="s">
        <v>17</v>
      </c>
      <c r="AI1511" s="1004" t="s">
        <v>18</v>
      </c>
      <c r="AJ1511" s="1005"/>
      <c r="AK1511" s="1005"/>
      <c r="AL1511" s="1006"/>
      <c r="AM1511" s="995" t="s">
        <v>19</v>
      </c>
      <c r="AN1511" s="995" t="s">
        <v>20</v>
      </c>
      <c r="AO1511" s="1027" t="s">
        <v>19</v>
      </c>
      <c r="AP1511" s="1027" t="s">
        <v>19</v>
      </c>
    </row>
    <row r="1512" spans="1:42" s="323" customFormat="1" ht="24" customHeight="1" x14ac:dyDescent="0.2">
      <c r="A1512" s="753"/>
      <c r="B1512" s="753"/>
      <c r="C1512" s="753"/>
      <c r="D1512" s="753"/>
      <c r="E1512" s="9"/>
      <c r="F1512" s="568"/>
      <c r="G1512" s="9"/>
      <c r="H1512" s="568"/>
      <c r="I1512" s="568"/>
      <c r="J1512" s="568"/>
      <c r="K1512" s="568"/>
      <c r="L1512" s="9"/>
      <c r="M1512" s="9"/>
      <c r="N1512" s="9"/>
      <c r="O1512" s="306"/>
      <c r="P1512" s="996"/>
      <c r="Q1512" s="996"/>
      <c r="R1512" s="996"/>
      <c r="S1512" s="995" t="s">
        <v>21</v>
      </c>
      <c r="T1512" s="995" t="s">
        <v>22</v>
      </c>
      <c r="U1512" s="996"/>
      <c r="V1512" s="1015" t="s">
        <v>23</v>
      </c>
      <c r="W1512" s="1015" t="s">
        <v>24</v>
      </c>
      <c r="X1512" s="1015" t="s">
        <v>25</v>
      </c>
      <c r="Y1512" s="1018" t="s">
        <v>26</v>
      </c>
      <c r="Z1512" s="995" t="s">
        <v>27</v>
      </c>
      <c r="AA1512" s="995" t="s">
        <v>28</v>
      </c>
      <c r="AB1512" s="995" t="s">
        <v>29</v>
      </c>
      <c r="AC1512" s="995" t="s">
        <v>30</v>
      </c>
      <c r="AD1512" s="996"/>
      <c r="AE1512" s="996"/>
      <c r="AF1512" s="996"/>
      <c r="AG1512" s="996"/>
      <c r="AH1512" s="1022"/>
      <c r="AI1512" s="995" t="s">
        <v>31</v>
      </c>
      <c r="AJ1512" s="998" t="s">
        <v>27</v>
      </c>
      <c r="AK1512" s="1001" t="s">
        <v>28</v>
      </c>
      <c r="AL1512" s="995" t="s">
        <v>29</v>
      </c>
      <c r="AM1512" s="996"/>
      <c r="AN1512" s="996"/>
      <c r="AO1512" s="1028"/>
      <c r="AP1512" s="1028"/>
    </row>
    <row r="1513" spans="1:42" s="323" customFormat="1" ht="24" x14ac:dyDescent="0.2">
      <c r="A1513" s="753"/>
      <c r="B1513" s="753"/>
      <c r="C1513" s="753"/>
      <c r="D1513" s="753"/>
      <c r="E1513" s="9"/>
      <c r="F1513" s="568"/>
      <c r="G1513" s="9"/>
      <c r="H1513" s="568"/>
      <c r="I1513" s="568"/>
      <c r="J1513" s="568"/>
      <c r="K1513" s="568"/>
      <c r="L1513" s="9"/>
      <c r="M1513" s="9"/>
      <c r="N1513" s="9"/>
      <c r="O1513" s="306"/>
      <c r="P1513" s="996"/>
      <c r="Q1513" s="996"/>
      <c r="R1513" s="996"/>
      <c r="S1513" s="996"/>
      <c r="T1513" s="996"/>
      <c r="U1513" s="996"/>
      <c r="V1513" s="1016"/>
      <c r="W1513" s="1016"/>
      <c r="X1513" s="1016"/>
      <c r="Y1513" s="1019"/>
      <c r="Z1513" s="996"/>
      <c r="AA1513" s="996"/>
      <c r="AB1513" s="996"/>
      <c r="AC1513" s="996"/>
      <c r="AD1513" s="996"/>
      <c r="AE1513" s="996"/>
      <c r="AF1513" s="996"/>
      <c r="AG1513" s="996"/>
      <c r="AH1513" s="1022"/>
      <c r="AI1513" s="996"/>
      <c r="AJ1513" s="999"/>
      <c r="AK1513" s="1002"/>
      <c r="AL1513" s="996"/>
      <c r="AM1513" s="996"/>
      <c r="AN1513" s="996"/>
      <c r="AO1513" s="1028"/>
      <c r="AP1513" s="1028"/>
    </row>
    <row r="1514" spans="1:42" s="323" customFormat="1" ht="49.5" customHeight="1" x14ac:dyDescent="0.2">
      <c r="A1514" s="753" t="s">
        <v>465</v>
      </c>
      <c r="B1514" s="306" t="s">
        <v>466</v>
      </c>
      <c r="C1514" s="749" t="s">
        <v>467</v>
      </c>
      <c r="D1514" s="749" t="s">
        <v>468</v>
      </c>
      <c r="E1514" s="749" t="s">
        <v>469</v>
      </c>
      <c r="F1514" s="749"/>
      <c r="G1514" s="520" t="s">
        <v>470</v>
      </c>
      <c r="H1514" s="749" t="s">
        <v>471</v>
      </c>
      <c r="I1514" s="749" t="s">
        <v>472</v>
      </c>
      <c r="J1514" s="749" t="s">
        <v>473</v>
      </c>
      <c r="K1514" s="749" t="s">
        <v>474</v>
      </c>
      <c r="L1514" s="520" t="s">
        <v>475</v>
      </c>
      <c r="M1514" s="9" t="s">
        <v>476</v>
      </c>
      <c r="N1514" s="9" t="s">
        <v>477</v>
      </c>
      <c r="O1514" s="306" t="s">
        <v>478</v>
      </c>
      <c r="P1514" s="997"/>
      <c r="Q1514" s="997"/>
      <c r="R1514" s="997"/>
      <c r="S1514" s="997"/>
      <c r="T1514" s="997"/>
      <c r="U1514" s="997"/>
      <c r="V1514" s="1017"/>
      <c r="W1514" s="1017"/>
      <c r="X1514" s="1017"/>
      <c r="Y1514" s="1020"/>
      <c r="Z1514" s="997"/>
      <c r="AA1514" s="997"/>
      <c r="AB1514" s="997"/>
      <c r="AC1514" s="997"/>
      <c r="AD1514" s="997"/>
      <c r="AE1514" s="997"/>
      <c r="AF1514" s="997"/>
      <c r="AG1514" s="997"/>
      <c r="AH1514" s="1023"/>
      <c r="AI1514" s="997"/>
      <c r="AJ1514" s="1000"/>
      <c r="AK1514" s="1003"/>
      <c r="AL1514" s="997"/>
      <c r="AM1514" s="997"/>
      <c r="AN1514" s="997"/>
      <c r="AO1514" s="1029"/>
      <c r="AP1514" s="1029"/>
    </row>
    <row r="1515" spans="1:42" s="337" customFormat="1" ht="24" x14ac:dyDescent="0.2">
      <c r="A1515" s="324"/>
      <c r="B1515" s="324" t="s">
        <v>479</v>
      </c>
      <c r="C1515" s="324" t="s">
        <v>838</v>
      </c>
      <c r="D1515" s="324" t="s">
        <v>839</v>
      </c>
      <c r="E1515" s="325" t="s">
        <v>746</v>
      </c>
      <c r="F1515" s="569" t="s">
        <v>510</v>
      </c>
      <c r="G1515" s="325" t="s">
        <v>706</v>
      </c>
      <c r="H1515" s="569" t="s">
        <v>471</v>
      </c>
      <c r="I1515" s="569" t="s">
        <v>483</v>
      </c>
      <c r="J1515" s="569" t="s">
        <v>484</v>
      </c>
      <c r="K1515" s="569" t="s">
        <v>485</v>
      </c>
      <c r="L1515" s="325">
        <v>30150</v>
      </c>
      <c r="M1515" s="325"/>
      <c r="N1515" s="325"/>
      <c r="O1515" s="329"/>
      <c r="P1515" s="529">
        <v>191</v>
      </c>
      <c r="Q1515" s="420" t="s">
        <v>32</v>
      </c>
      <c r="R1515" s="529">
        <v>18549</v>
      </c>
      <c r="S1515" s="529">
        <v>236</v>
      </c>
      <c r="T1515" s="529">
        <v>1467</v>
      </c>
      <c r="U1515" s="420" t="s">
        <v>136</v>
      </c>
      <c r="V1515" s="529">
        <v>0</v>
      </c>
      <c r="W1515" s="529">
        <v>1</v>
      </c>
      <c r="X1515" s="529">
        <v>58</v>
      </c>
      <c r="Y1515" s="615"/>
      <c r="Z1515" s="615"/>
      <c r="AA1515" s="615">
        <v>10</v>
      </c>
      <c r="AB1515" s="529"/>
      <c r="AC1515" s="615">
        <v>148</v>
      </c>
      <c r="AD1515" s="529"/>
      <c r="AE1515" s="529"/>
      <c r="AF1515" s="529"/>
      <c r="AG1515" s="529"/>
      <c r="AH1515" s="616"/>
      <c r="AI1515" s="615"/>
      <c r="AJ1515" s="616"/>
      <c r="AK1515" s="615"/>
      <c r="AL1515" s="529"/>
      <c r="AM1515" s="529"/>
      <c r="AN1515" s="529"/>
      <c r="AO1515" s="529"/>
      <c r="AP1515" s="529"/>
    </row>
    <row r="1516" spans="1:42" s="337" customFormat="1" ht="24" x14ac:dyDescent="0.2">
      <c r="A1516" s="324"/>
      <c r="B1516" s="324"/>
      <c r="C1516" s="324"/>
      <c r="D1516" s="324"/>
      <c r="E1516" s="325"/>
      <c r="F1516" s="569"/>
      <c r="G1516" s="325"/>
      <c r="H1516" s="569"/>
      <c r="I1516" s="569"/>
      <c r="J1516" s="569"/>
      <c r="K1516" s="569"/>
      <c r="L1516" s="325"/>
      <c r="M1516" s="325"/>
      <c r="N1516" s="325"/>
      <c r="O1516" s="329"/>
      <c r="P1516" s="529"/>
      <c r="Q1516" s="529"/>
      <c r="R1516" s="529"/>
      <c r="S1516" s="529"/>
      <c r="T1516" s="529"/>
      <c r="U1516" s="529"/>
      <c r="V1516" s="529"/>
      <c r="W1516" s="529"/>
      <c r="X1516" s="529"/>
      <c r="Y1516" s="615"/>
      <c r="Z1516" s="615"/>
      <c r="AA1516" s="615"/>
      <c r="AB1516" s="529"/>
      <c r="AC1516" s="615"/>
      <c r="AD1516" s="529">
        <v>1</v>
      </c>
      <c r="AE1516" s="529">
        <v>31</v>
      </c>
      <c r="AF1516" s="529" t="s">
        <v>37</v>
      </c>
      <c r="AG1516" s="529" t="s">
        <v>38</v>
      </c>
      <c r="AH1516" s="616">
        <v>40</v>
      </c>
      <c r="AI1516" s="615"/>
      <c r="AJ1516" s="616"/>
      <c r="AK1516" s="615">
        <v>40</v>
      </c>
      <c r="AL1516" s="529"/>
      <c r="AM1516" s="420">
        <f>AO1516+1</f>
        <v>17</v>
      </c>
      <c r="AN1516" s="426" t="s">
        <v>168</v>
      </c>
      <c r="AO1516" s="529">
        <v>16</v>
      </c>
      <c r="AP1516" s="529">
        <v>16</v>
      </c>
    </row>
    <row r="1517" spans="1:42" s="337" customFormat="1" ht="24" x14ac:dyDescent="0.2">
      <c r="A1517" s="324"/>
      <c r="B1517" s="324"/>
      <c r="C1517" s="324"/>
      <c r="D1517" s="324"/>
      <c r="E1517" s="325"/>
      <c r="F1517" s="569"/>
      <c r="G1517" s="325"/>
      <c r="H1517" s="569"/>
      <c r="I1517" s="569"/>
      <c r="J1517" s="569"/>
      <c r="K1517" s="569"/>
      <c r="L1517" s="325"/>
      <c r="M1517" s="325"/>
      <c r="N1517" s="325"/>
      <c r="O1517" s="329"/>
      <c r="P1517" s="529"/>
      <c r="Q1517" s="529"/>
      <c r="R1517" s="529"/>
      <c r="S1517" s="529"/>
      <c r="T1517" s="529"/>
      <c r="U1517" s="529"/>
      <c r="V1517" s="529"/>
      <c r="W1517" s="529"/>
      <c r="X1517" s="529"/>
      <c r="Y1517" s="615"/>
      <c r="Z1517" s="615"/>
      <c r="AA1517" s="615"/>
      <c r="AB1517" s="529"/>
      <c r="AC1517" s="615"/>
      <c r="AD1517" s="529"/>
      <c r="AE1517" s="529"/>
      <c r="AF1517" s="529"/>
      <c r="AG1517" s="529"/>
      <c r="AH1517" s="616"/>
      <c r="AI1517" s="615"/>
      <c r="AJ1517" s="616"/>
      <c r="AK1517" s="615"/>
      <c r="AL1517" s="529"/>
      <c r="AM1517" s="529"/>
      <c r="AN1517" s="529"/>
      <c r="AO1517" s="529"/>
      <c r="AP1517" s="529"/>
    </row>
    <row r="1518" spans="1:42" s="1" customFormat="1" ht="24" x14ac:dyDescent="0.2">
      <c r="E1518" s="304"/>
      <c r="F1518" s="567"/>
      <c r="G1518" s="304"/>
      <c r="H1518" s="567"/>
      <c r="I1518" s="567"/>
      <c r="J1518" s="567"/>
      <c r="K1518" s="567"/>
      <c r="L1518" s="304"/>
      <c r="M1518" s="304"/>
      <c r="N1518" s="304"/>
      <c r="O1518" s="306"/>
      <c r="P1518" s="345" t="s">
        <v>460</v>
      </c>
      <c r="Q1518" s="346"/>
      <c r="R1518" s="346"/>
      <c r="S1518" s="346"/>
      <c r="T1518" s="346"/>
      <c r="U1518" s="346"/>
      <c r="V1518" s="1012" t="str">
        <f>B1527</f>
        <v>นาย</v>
      </c>
      <c r="W1518" s="1012"/>
      <c r="X1518" s="1013" t="str">
        <f>C1527</f>
        <v>ชอบ</v>
      </c>
      <c r="Y1518" s="1013"/>
      <c r="Z1518" s="1013" t="str">
        <f>D1527</f>
        <v>กระแสฉิมพลี</v>
      </c>
      <c r="AA1518" s="1013"/>
      <c r="AB1518" s="1013"/>
      <c r="AC1518" s="1014"/>
      <c r="AD1518" s="345" t="s">
        <v>461</v>
      </c>
      <c r="AE1518" s="730"/>
      <c r="AF1518" s="346"/>
      <c r="AG1518" s="745" t="str">
        <f>B1527</f>
        <v>นาย</v>
      </c>
      <c r="AH1518" s="731" t="str">
        <f>C1527</f>
        <v>ชอบ</v>
      </c>
      <c r="AI1518" s="346"/>
      <c r="AJ1518" s="346" t="str">
        <f>D1527</f>
        <v>กระแสฉิมพลี</v>
      </c>
      <c r="AK1518" s="346"/>
      <c r="AL1518" s="346"/>
      <c r="AM1518" s="346"/>
      <c r="AN1518" s="347"/>
    </row>
    <row r="1519" spans="1:42" s="1" customFormat="1" ht="24" x14ac:dyDescent="0.2">
      <c r="E1519" s="304"/>
      <c r="F1519" s="567"/>
      <c r="G1519" s="304"/>
      <c r="H1519" s="567"/>
      <c r="I1519" s="567"/>
      <c r="J1519" s="567"/>
      <c r="K1519" s="567"/>
      <c r="L1519" s="304"/>
      <c r="M1519" s="304"/>
      <c r="N1519" s="304"/>
      <c r="O1519" s="306"/>
      <c r="P1519" s="307" t="s">
        <v>462</v>
      </c>
      <c r="Q1519" s="308"/>
      <c r="R1519" s="308"/>
      <c r="S1519" s="1007" t="str">
        <f>E1527</f>
        <v>52/1</v>
      </c>
      <c r="T1519" s="1008"/>
      <c r="U1519" s="310" t="str">
        <f>F1527</f>
        <v>หมูที่</v>
      </c>
      <c r="V1519" s="1009" t="str">
        <f>G1527</f>
        <v>15</v>
      </c>
      <c r="W1519" s="1009"/>
      <c r="X1519" s="308"/>
      <c r="Y1519" s="311"/>
      <c r="Z1519" s="312" t="str">
        <f>H1527</f>
        <v>ถนน</v>
      </c>
      <c r="AA1519" s="313"/>
      <c r="AB1519" s="308"/>
      <c r="AC1519" s="309"/>
      <c r="AD1519" s="307" t="s">
        <v>462</v>
      </c>
      <c r="AE1519" s="728"/>
      <c r="AF1519" s="728"/>
      <c r="AG1519" s="314" t="str">
        <f>E1527</f>
        <v>52/1</v>
      </c>
      <c r="AH1519" s="308"/>
      <c r="AI1519" s="315" t="str">
        <f>F1527</f>
        <v>หมูที่</v>
      </c>
      <c r="AJ1519" s="727" t="str">
        <f>G1527</f>
        <v>15</v>
      </c>
      <c r="AK1519" s="308"/>
      <c r="AL1519" s="315" t="str">
        <f>H1527</f>
        <v>ถนน</v>
      </c>
      <c r="AM1519" s="308"/>
      <c r="AN1519" s="309"/>
    </row>
    <row r="1520" spans="1:42" s="1" customFormat="1" ht="24" x14ac:dyDescent="0.2">
      <c r="E1520" s="304"/>
      <c r="F1520" s="567"/>
      <c r="G1520" s="304"/>
      <c r="H1520" s="567"/>
      <c r="I1520" s="567"/>
      <c r="J1520" s="567"/>
      <c r="K1520" s="567"/>
      <c r="L1520" s="304"/>
      <c r="M1520" s="304"/>
      <c r="N1520" s="304"/>
      <c r="O1520" s="306"/>
      <c r="P1520" s="307" t="s">
        <v>463</v>
      </c>
      <c r="Q1520" s="308"/>
      <c r="R1520" s="308"/>
      <c r="S1520" s="308"/>
      <c r="T1520" s="308"/>
      <c r="U1520" s="1009" t="str">
        <f>I1527</f>
        <v>ตำบลตะขบ</v>
      </c>
      <c r="V1520" s="993"/>
      <c r="W1520" s="993"/>
      <c r="X1520" s="993"/>
      <c r="Y1520" s="312"/>
      <c r="Z1520" s="315" t="str">
        <f>J1527</f>
        <v>อำเภอปักธงชัย</v>
      </c>
      <c r="AA1520" s="313"/>
      <c r="AB1520" s="308"/>
      <c r="AC1520" s="308"/>
      <c r="AD1520" s="307" t="s">
        <v>463</v>
      </c>
      <c r="AE1520" s="728"/>
      <c r="AF1520" s="308"/>
      <c r="AG1520" s="308"/>
      <c r="AH1520" s="308"/>
      <c r="AI1520" s="315" t="str">
        <f>I1527</f>
        <v>ตำบลตะขบ</v>
      </c>
      <c r="AJ1520" s="308"/>
      <c r="AK1520" s="308"/>
      <c r="AL1520" s="315" t="str">
        <f>J1527</f>
        <v>อำเภอปักธงชัย</v>
      </c>
      <c r="AM1520" s="308"/>
      <c r="AN1520" s="309"/>
    </row>
    <row r="1521" spans="1:43" s="1" customFormat="1" ht="24" x14ac:dyDescent="0.2">
      <c r="E1521" s="304"/>
      <c r="F1521" s="567"/>
      <c r="G1521" s="304"/>
      <c r="H1521" s="567"/>
      <c r="I1521" s="567"/>
      <c r="J1521" s="567"/>
      <c r="K1521" s="567"/>
      <c r="L1521" s="304"/>
      <c r="M1521" s="304"/>
      <c r="N1521" s="304"/>
      <c r="O1521" s="306"/>
      <c r="P1521" s="316" t="str">
        <f>K1527</f>
        <v>จังหวัดนครราชสีมา</v>
      </c>
      <c r="Q1521" s="317"/>
      <c r="R1521" s="317"/>
      <c r="S1521" s="317"/>
      <c r="T1521" s="317"/>
      <c r="U1521" s="317" t="s">
        <v>464</v>
      </c>
      <c r="V1521" s="317"/>
      <c r="W1521" s="317"/>
      <c r="X1521" s="317"/>
      <c r="Y1521" s="318"/>
      <c r="Z1521" s="317"/>
      <c r="AA1521" s="319"/>
      <c r="AB1521" s="317"/>
      <c r="AC1521" s="317"/>
      <c r="AD1521" s="316" t="str">
        <f>K1527</f>
        <v>จังหวัดนครราชสีมา</v>
      </c>
      <c r="AE1521" s="744"/>
      <c r="AF1521" s="317"/>
      <c r="AG1521" s="317"/>
      <c r="AH1521" s="317"/>
      <c r="AI1521" s="317" t="s">
        <v>464</v>
      </c>
      <c r="AJ1521" s="317"/>
      <c r="AK1521" s="317"/>
      <c r="AL1521" s="317"/>
      <c r="AM1521" s="317"/>
      <c r="AN1521" s="320"/>
    </row>
    <row r="1522" spans="1:43" s="323" customFormat="1" ht="24" x14ac:dyDescent="0.2">
      <c r="A1522" s="753"/>
      <c r="B1522" s="753"/>
      <c r="C1522" s="753"/>
      <c r="D1522" s="753"/>
      <c r="E1522" s="9"/>
      <c r="F1522" s="568"/>
      <c r="G1522" s="9"/>
      <c r="H1522" s="568"/>
      <c r="I1522" s="568"/>
      <c r="J1522" s="568"/>
      <c r="K1522" s="568"/>
      <c r="L1522" s="9"/>
      <c r="M1522" s="9"/>
      <c r="N1522" s="9"/>
      <c r="O1522" s="306"/>
      <c r="P1522" s="1004" t="s">
        <v>5</v>
      </c>
      <c r="Q1522" s="1005"/>
      <c r="R1522" s="1005"/>
      <c r="S1522" s="1005"/>
      <c r="T1522" s="1005"/>
      <c r="U1522" s="1005"/>
      <c r="V1522" s="1005"/>
      <c r="W1522" s="1005"/>
      <c r="X1522" s="1005"/>
      <c r="Y1522" s="1005"/>
      <c r="Z1522" s="1005"/>
      <c r="AA1522" s="1005"/>
      <c r="AB1522" s="1005"/>
      <c r="AC1522" s="1006"/>
      <c r="AD1522" s="1004" t="s">
        <v>6</v>
      </c>
      <c r="AE1522" s="1005"/>
      <c r="AF1522" s="1005"/>
      <c r="AG1522" s="1005"/>
      <c r="AH1522" s="1005"/>
      <c r="AI1522" s="1005"/>
      <c r="AJ1522" s="1005"/>
      <c r="AK1522" s="1005"/>
      <c r="AL1522" s="1005"/>
      <c r="AM1522" s="1005"/>
      <c r="AN1522" s="1006"/>
    </row>
    <row r="1523" spans="1:43" s="323" customFormat="1" ht="24" customHeight="1" x14ac:dyDescent="0.2">
      <c r="A1523" s="753"/>
      <c r="B1523" s="753"/>
      <c r="C1523" s="753"/>
      <c r="D1523" s="753"/>
      <c r="E1523" s="9"/>
      <c r="F1523" s="568"/>
      <c r="G1523" s="9"/>
      <c r="H1523" s="568"/>
      <c r="I1523" s="568"/>
      <c r="J1523" s="568"/>
      <c r="K1523" s="568"/>
      <c r="L1523" s="9"/>
      <c r="M1523" s="9"/>
      <c r="N1523" s="9"/>
      <c r="O1523" s="306"/>
      <c r="P1523" s="995" t="s">
        <v>7</v>
      </c>
      <c r="Q1523" s="995" t="s">
        <v>8</v>
      </c>
      <c r="R1523" s="995" t="s">
        <v>9</v>
      </c>
      <c r="S1523" s="1010" t="s">
        <v>10</v>
      </c>
      <c r="T1523" s="1011"/>
      <c r="U1523" s="995" t="s">
        <v>11</v>
      </c>
      <c r="V1523" s="1004" t="s">
        <v>12</v>
      </c>
      <c r="W1523" s="1005"/>
      <c r="X1523" s="1006"/>
      <c r="Y1523" s="1004" t="s">
        <v>13</v>
      </c>
      <c r="Z1523" s="1005"/>
      <c r="AA1523" s="1005"/>
      <c r="AB1523" s="1005"/>
      <c r="AC1523" s="1006"/>
      <c r="AD1523" s="995" t="s">
        <v>7</v>
      </c>
      <c r="AE1523" s="995" t="s">
        <v>14</v>
      </c>
      <c r="AF1523" s="995" t="s">
        <v>15</v>
      </c>
      <c r="AG1523" s="995" t="s">
        <v>16</v>
      </c>
      <c r="AH1523" s="1021" t="s">
        <v>17</v>
      </c>
      <c r="AI1523" s="1004" t="s">
        <v>18</v>
      </c>
      <c r="AJ1523" s="1005"/>
      <c r="AK1523" s="1005"/>
      <c r="AL1523" s="1006"/>
      <c r="AM1523" s="995" t="s">
        <v>19</v>
      </c>
      <c r="AN1523" s="995" t="s">
        <v>20</v>
      </c>
      <c r="AO1523" s="1027" t="s">
        <v>19</v>
      </c>
      <c r="AP1523" s="1027" t="s">
        <v>19</v>
      </c>
    </row>
    <row r="1524" spans="1:43" s="323" customFormat="1" ht="24" customHeight="1" x14ac:dyDescent="0.2">
      <c r="A1524" s="753"/>
      <c r="B1524" s="753"/>
      <c r="C1524" s="753"/>
      <c r="D1524" s="753"/>
      <c r="E1524" s="9"/>
      <c r="F1524" s="568"/>
      <c r="G1524" s="9"/>
      <c r="H1524" s="568"/>
      <c r="I1524" s="568"/>
      <c r="J1524" s="568"/>
      <c r="K1524" s="568"/>
      <c r="L1524" s="9"/>
      <c r="M1524" s="9"/>
      <c r="N1524" s="9"/>
      <c r="O1524" s="306"/>
      <c r="P1524" s="996"/>
      <c r="Q1524" s="996"/>
      <c r="R1524" s="996"/>
      <c r="S1524" s="995" t="s">
        <v>21</v>
      </c>
      <c r="T1524" s="995" t="s">
        <v>22</v>
      </c>
      <c r="U1524" s="996"/>
      <c r="V1524" s="1015" t="s">
        <v>23</v>
      </c>
      <c r="W1524" s="1015" t="s">
        <v>24</v>
      </c>
      <c r="X1524" s="1015" t="s">
        <v>25</v>
      </c>
      <c r="Y1524" s="1018" t="s">
        <v>26</v>
      </c>
      <c r="Z1524" s="995" t="s">
        <v>27</v>
      </c>
      <c r="AA1524" s="995" t="s">
        <v>28</v>
      </c>
      <c r="AB1524" s="995" t="s">
        <v>29</v>
      </c>
      <c r="AC1524" s="995" t="s">
        <v>30</v>
      </c>
      <c r="AD1524" s="996"/>
      <c r="AE1524" s="996"/>
      <c r="AF1524" s="996"/>
      <c r="AG1524" s="996"/>
      <c r="AH1524" s="1022"/>
      <c r="AI1524" s="995" t="s">
        <v>31</v>
      </c>
      <c r="AJ1524" s="998" t="s">
        <v>27</v>
      </c>
      <c r="AK1524" s="1001" t="s">
        <v>28</v>
      </c>
      <c r="AL1524" s="995" t="s">
        <v>29</v>
      </c>
      <c r="AM1524" s="996"/>
      <c r="AN1524" s="996"/>
      <c r="AO1524" s="1028"/>
      <c r="AP1524" s="1028"/>
    </row>
    <row r="1525" spans="1:43" s="323" customFormat="1" ht="24" x14ac:dyDescent="0.2">
      <c r="A1525" s="753"/>
      <c r="B1525" s="753"/>
      <c r="C1525" s="753"/>
      <c r="D1525" s="753"/>
      <c r="E1525" s="9"/>
      <c r="F1525" s="568"/>
      <c r="G1525" s="9"/>
      <c r="H1525" s="568"/>
      <c r="I1525" s="568"/>
      <c r="J1525" s="568"/>
      <c r="K1525" s="568"/>
      <c r="L1525" s="9"/>
      <c r="M1525" s="9"/>
      <c r="N1525" s="9"/>
      <c r="O1525" s="306"/>
      <c r="P1525" s="996"/>
      <c r="Q1525" s="996"/>
      <c r="R1525" s="996"/>
      <c r="S1525" s="996"/>
      <c r="T1525" s="996"/>
      <c r="U1525" s="996"/>
      <c r="V1525" s="1016"/>
      <c r="W1525" s="1016"/>
      <c r="X1525" s="1016"/>
      <c r="Y1525" s="1019"/>
      <c r="Z1525" s="996"/>
      <c r="AA1525" s="996"/>
      <c r="AB1525" s="996"/>
      <c r="AC1525" s="996"/>
      <c r="AD1525" s="996"/>
      <c r="AE1525" s="996"/>
      <c r="AF1525" s="996"/>
      <c r="AG1525" s="996"/>
      <c r="AH1525" s="1022"/>
      <c r="AI1525" s="996"/>
      <c r="AJ1525" s="999"/>
      <c r="AK1525" s="1002"/>
      <c r="AL1525" s="996"/>
      <c r="AM1525" s="996"/>
      <c r="AN1525" s="996"/>
      <c r="AO1525" s="1028"/>
      <c r="AP1525" s="1028"/>
    </row>
    <row r="1526" spans="1:43" s="323" customFormat="1" ht="45" customHeight="1" x14ac:dyDescent="0.2">
      <c r="A1526" s="753" t="s">
        <v>465</v>
      </c>
      <c r="B1526" s="306" t="s">
        <v>466</v>
      </c>
      <c r="C1526" s="749" t="s">
        <v>467</v>
      </c>
      <c r="D1526" s="749" t="s">
        <v>468</v>
      </c>
      <c r="E1526" s="749" t="s">
        <v>469</v>
      </c>
      <c r="F1526" s="749"/>
      <c r="G1526" s="520" t="s">
        <v>470</v>
      </c>
      <c r="H1526" s="749" t="s">
        <v>471</v>
      </c>
      <c r="I1526" s="749" t="s">
        <v>472</v>
      </c>
      <c r="J1526" s="749" t="s">
        <v>473</v>
      </c>
      <c r="K1526" s="749" t="s">
        <v>474</v>
      </c>
      <c r="L1526" s="520" t="s">
        <v>475</v>
      </c>
      <c r="M1526" s="9" t="s">
        <v>476</v>
      </c>
      <c r="N1526" s="9" t="s">
        <v>477</v>
      </c>
      <c r="O1526" s="306" t="s">
        <v>478</v>
      </c>
      <c r="P1526" s="997"/>
      <c r="Q1526" s="997"/>
      <c r="R1526" s="997"/>
      <c r="S1526" s="997"/>
      <c r="T1526" s="997"/>
      <c r="U1526" s="997"/>
      <c r="V1526" s="1017"/>
      <c r="W1526" s="1017"/>
      <c r="X1526" s="1017"/>
      <c r="Y1526" s="1020"/>
      <c r="Z1526" s="997"/>
      <c r="AA1526" s="997"/>
      <c r="AB1526" s="997"/>
      <c r="AC1526" s="997"/>
      <c r="AD1526" s="997"/>
      <c r="AE1526" s="997"/>
      <c r="AF1526" s="997"/>
      <c r="AG1526" s="997"/>
      <c r="AH1526" s="1023"/>
      <c r="AI1526" s="997"/>
      <c r="AJ1526" s="1000"/>
      <c r="AK1526" s="1003"/>
      <c r="AL1526" s="997"/>
      <c r="AM1526" s="997"/>
      <c r="AN1526" s="997"/>
      <c r="AO1526" s="1029"/>
      <c r="AP1526" s="1029"/>
    </row>
    <row r="1527" spans="1:43" s="337" customFormat="1" ht="24" x14ac:dyDescent="0.2">
      <c r="A1527" s="324"/>
      <c r="B1527" s="324" t="s">
        <v>479</v>
      </c>
      <c r="C1527" s="324" t="s">
        <v>840</v>
      </c>
      <c r="D1527" s="324" t="s">
        <v>841</v>
      </c>
      <c r="E1527" s="325" t="s">
        <v>169</v>
      </c>
      <c r="F1527" s="569" t="s">
        <v>510</v>
      </c>
      <c r="G1527" s="325" t="s">
        <v>706</v>
      </c>
      <c r="H1527" s="569" t="s">
        <v>471</v>
      </c>
      <c r="I1527" s="569" t="s">
        <v>483</v>
      </c>
      <c r="J1527" s="569" t="s">
        <v>484</v>
      </c>
      <c r="K1527" s="569" t="s">
        <v>485</v>
      </c>
      <c r="L1527" s="325">
        <v>30150</v>
      </c>
      <c r="M1527" s="325"/>
      <c r="N1527" s="325"/>
      <c r="O1527" s="329"/>
      <c r="P1527" s="529">
        <v>192</v>
      </c>
      <c r="Q1527" s="420" t="s">
        <v>32</v>
      </c>
      <c r="R1527" s="529">
        <v>32185</v>
      </c>
      <c r="S1527" s="529">
        <v>243</v>
      </c>
      <c r="T1527" s="529">
        <v>2354</v>
      </c>
      <c r="U1527" s="420" t="s">
        <v>136</v>
      </c>
      <c r="V1527" s="529">
        <v>0</v>
      </c>
      <c r="W1527" s="529">
        <v>1</v>
      </c>
      <c r="X1527" s="529">
        <v>0</v>
      </c>
      <c r="Y1527" s="615"/>
      <c r="Z1527" s="615"/>
      <c r="AA1527" s="615">
        <v>4</v>
      </c>
      <c r="AB1527" s="529"/>
      <c r="AC1527" s="615">
        <v>96</v>
      </c>
      <c r="AD1527" s="529"/>
      <c r="AE1527" s="529"/>
      <c r="AF1527" s="529"/>
      <c r="AG1527" s="529"/>
      <c r="AH1527" s="616"/>
      <c r="AI1527" s="615"/>
      <c r="AJ1527" s="616"/>
      <c r="AK1527" s="615"/>
      <c r="AL1527" s="529"/>
      <c r="AM1527" s="529"/>
      <c r="AN1527" s="529"/>
      <c r="AO1527" s="529"/>
      <c r="AP1527" s="529"/>
    </row>
    <row r="1528" spans="1:43" s="337" customFormat="1" ht="56.25" x14ac:dyDescent="0.2">
      <c r="A1528" s="324"/>
      <c r="B1528" s="324"/>
      <c r="C1528" s="324"/>
      <c r="D1528" s="324"/>
      <c r="E1528" s="325"/>
      <c r="F1528" s="569"/>
      <c r="G1528" s="325"/>
      <c r="H1528" s="569"/>
      <c r="I1528" s="569"/>
      <c r="J1528" s="569"/>
      <c r="K1528" s="569"/>
      <c r="L1528" s="325"/>
      <c r="M1528" s="325"/>
      <c r="N1528" s="325"/>
      <c r="O1528" s="329"/>
      <c r="P1528" s="529"/>
      <c r="Q1528" s="529"/>
      <c r="R1528" s="529"/>
      <c r="S1528" s="529"/>
      <c r="T1528" s="529"/>
      <c r="U1528" s="529"/>
      <c r="V1528" s="529"/>
      <c r="W1528" s="529"/>
      <c r="X1528" s="529"/>
      <c r="Y1528" s="615"/>
      <c r="Z1528" s="615"/>
      <c r="AA1528" s="615"/>
      <c r="AB1528" s="529"/>
      <c r="AC1528" s="615"/>
      <c r="AD1528" s="529">
        <v>1</v>
      </c>
      <c r="AE1528" s="529" t="s">
        <v>169</v>
      </c>
      <c r="AF1528" s="426" t="s">
        <v>55</v>
      </c>
      <c r="AG1528" s="529" t="s">
        <v>35</v>
      </c>
      <c r="AH1528" s="616">
        <v>16</v>
      </c>
      <c r="AI1528" s="615"/>
      <c r="AJ1528" s="616"/>
      <c r="AK1528" s="615">
        <v>16</v>
      </c>
      <c r="AL1528" s="529"/>
      <c r="AM1528" s="420">
        <f>AO1528+1</f>
        <v>12</v>
      </c>
      <c r="AN1528" s="426" t="s">
        <v>53</v>
      </c>
      <c r="AO1528" s="529">
        <v>11</v>
      </c>
      <c r="AP1528" s="529">
        <v>11</v>
      </c>
    </row>
    <row r="1529" spans="1:43" s="337" customFormat="1" ht="24" x14ac:dyDescent="0.2">
      <c r="A1529" s="324"/>
      <c r="B1529" s="324"/>
      <c r="C1529" s="324"/>
      <c r="D1529" s="324"/>
      <c r="E1529" s="325"/>
      <c r="F1529" s="569"/>
      <c r="G1529" s="325"/>
      <c r="H1529" s="569"/>
      <c r="I1529" s="569"/>
      <c r="J1529" s="569"/>
      <c r="K1529" s="569"/>
      <c r="L1529" s="325"/>
      <c r="M1529" s="325"/>
      <c r="N1529" s="325"/>
      <c r="O1529" s="329"/>
      <c r="P1529" s="529">
        <v>193</v>
      </c>
      <c r="Q1529" s="420" t="s">
        <v>32</v>
      </c>
      <c r="R1529" s="529">
        <v>18536</v>
      </c>
      <c r="S1529" s="529">
        <v>244</v>
      </c>
      <c r="T1529" s="529">
        <v>640</v>
      </c>
      <c r="U1529" s="420" t="s">
        <v>136</v>
      </c>
      <c r="V1529" s="529">
        <v>1</v>
      </c>
      <c r="W1529" s="529">
        <v>0</v>
      </c>
      <c r="X1529" s="529">
        <v>95</v>
      </c>
      <c r="Y1529" s="615">
        <v>195</v>
      </c>
      <c r="Z1529" s="615"/>
      <c r="AA1529" s="615"/>
      <c r="AB1529" s="529"/>
      <c r="AC1529" s="615"/>
      <c r="AD1529" s="529"/>
      <c r="AE1529" s="529"/>
      <c r="AF1529" s="529"/>
      <c r="AG1529" s="529"/>
      <c r="AH1529" s="616"/>
      <c r="AI1529" s="615"/>
      <c r="AJ1529" s="616"/>
      <c r="AK1529" s="615"/>
      <c r="AL1529" s="529"/>
      <c r="AM1529" s="529"/>
      <c r="AN1529" s="529"/>
      <c r="AO1529" s="529"/>
      <c r="AP1529" s="529"/>
    </row>
    <row r="1530" spans="1:43" s="1" customFormat="1" ht="22.5" customHeight="1" x14ac:dyDescent="0.2">
      <c r="E1530" s="304"/>
      <c r="F1530" s="305"/>
      <c r="G1530" s="305"/>
      <c r="H1530" s="305"/>
      <c r="I1530" s="305"/>
      <c r="J1530" s="305"/>
      <c r="K1530" s="305"/>
      <c r="L1530" s="305"/>
      <c r="M1530" s="305"/>
      <c r="N1530" s="305"/>
      <c r="O1530" s="306"/>
      <c r="P1530" s="345" t="s">
        <v>460</v>
      </c>
      <c r="Q1530" s="346"/>
      <c r="R1530" s="346"/>
      <c r="S1530" s="346"/>
      <c r="T1530" s="346"/>
      <c r="U1530" s="346"/>
      <c r="V1530" s="1012" t="str">
        <f>B1539</f>
        <v>นาย</v>
      </c>
      <c r="W1530" s="1012"/>
      <c r="X1530" s="1013" t="str">
        <f>C1539</f>
        <v xml:space="preserve">บุญเทียน  </v>
      </c>
      <c r="Y1530" s="1013"/>
      <c r="Z1530" s="1013" t="str">
        <f>D1539</f>
        <v>ทานาวัน</v>
      </c>
      <c r="AA1530" s="1013"/>
      <c r="AB1530" s="1013"/>
      <c r="AC1530" s="1014"/>
      <c r="AD1530" s="345" t="s">
        <v>461</v>
      </c>
      <c r="AE1530" s="730"/>
      <c r="AF1530" s="346"/>
      <c r="AG1530" s="745" t="str">
        <f>B1539</f>
        <v>นาย</v>
      </c>
      <c r="AH1530" s="731" t="str">
        <f>C1539</f>
        <v xml:space="preserve">บุญเทียน  </v>
      </c>
      <c r="AI1530" s="346"/>
      <c r="AJ1530" s="346" t="str">
        <f>D1539</f>
        <v>ทานาวัน</v>
      </c>
      <c r="AK1530" s="346"/>
      <c r="AL1530" s="346"/>
      <c r="AM1530" s="346"/>
      <c r="AN1530" s="347"/>
      <c r="AO1530" s="753"/>
      <c r="AP1530" s="346"/>
      <c r="AQ1530" s="346"/>
    </row>
    <row r="1531" spans="1:43" s="1" customFormat="1" ht="22.5" customHeight="1" x14ac:dyDescent="0.2">
      <c r="E1531" s="304"/>
      <c r="F1531" s="305"/>
      <c r="G1531" s="305"/>
      <c r="H1531" s="305"/>
      <c r="I1531" s="305"/>
      <c r="J1531" s="305"/>
      <c r="K1531" s="305"/>
      <c r="L1531" s="305"/>
      <c r="M1531" s="305"/>
      <c r="N1531" s="305"/>
      <c r="O1531" s="306"/>
      <c r="P1531" s="307" t="s">
        <v>462</v>
      </c>
      <c r="Q1531" s="308"/>
      <c r="R1531" s="308"/>
      <c r="S1531" s="1007" t="str">
        <f>E1539</f>
        <v>25</v>
      </c>
      <c r="T1531" s="1008"/>
      <c r="U1531" s="310" t="str">
        <f>F1539</f>
        <v>หมูที่</v>
      </c>
      <c r="V1531" s="1009">
        <f>G1539</f>
        <v>16</v>
      </c>
      <c r="W1531" s="1009"/>
      <c r="X1531" s="308"/>
      <c r="Y1531" s="311"/>
      <c r="Z1531" s="312" t="str">
        <f>H1539</f>
        <v>ถนน</v>
      </c>
      <c r="AA1531" s="313"/>
      <c r="AB1531" s="308"/>
      <c r="AC1531" s="309"/>
      <c r="AD1531" s="307" t="s">
        <v>462</v>
      </c>
      <c r="AE1531" s="728"/>
      <c r="AF1531" s="728"/>
      <c r="AG1531" s="314" t="str">
        <f>E1539</f>
        <v>25</v>
      </c>
      <c r="AH1531" s="308"/>
      <c r="AI1531" s="315" t="str">
        <f>F1539</f>
        <v>หมูที่</v>
      </c>
      <c r="AJ1531" s="727">
        <f>G1539</f>
        <v>16</v>
      </c>
      <c r="AK1531" s="308"/>
      <c r="AL1531" s="315" t="str">
        <f>H1539</f>
        <v>ถนน</v>
      </c>
      <c r="AM1531" s="308"/>
      <c r="AN1531" s="309"/>
      <c r="AO1531" s="753"/>
      <c r="AP1531" s="308"/>
      <c r="AQ1531" s="308"/>
    </row>
    <row r="1532" spans="1:43" s="1" customFormat="1" ht="22.5" customHeight="1" x14ac:dyDescent="0.2">
      <c r="E1532" s="304"/>
      <c r="F1532" s="305"/>
      <c r="G1532" s="305"/>
      <c r="H1532" s="305"/>
      <c r="I1532" s="305"/>
      <c r="J1532" s="305"/>
      <c r="K1532" s="305"/>
      <c r="L1532" s="305"/>
      <c r="M1532" s="305"/>
      <c r="N1532" s="305"/>
      <c r="O1532" s="306"/>
      <c r="P1532" s="307" t="s">
        <v>463</v>
      </c>
      <c r="Q1532" s="308"/>
      <c r="R1532" s="308"/>
      <c r="S1532" s="308"/>
      <c r="T1532" s="308"/>
      <c r="U1532" s="1009" t="str">
        <f>I1539</f>
        <v>ตำบลตะขบ</v>
      </c>
      <c r="V1532" s="993"/>
      <c r="W1532" s="993"/>
      <c r="X1532" s="993"/>
      <c r="Y1532" s="312"/>
      <c r="Z1532" s="315" t="str">
        <f>J1539</f>
        <v>อำเภอปักธงชัย</v>
      </c>
      <c r="AA1532" s="313"/>
      <c r="AB1532" s="308"/>
      <c r="AC1532" s="308"/>
      <c r="AD1532" s="307" t="s">
        <v>463</v>
      </c>
      <c r="AE1532" s="728"/>
      <c r="AF1532" s="308"/>
      <c r="AG1532" s="308"/>
      <c r="AH1532" s="308"/>
      <c r="AI1532" s="315" t="str">
        <f>I1539</f>
        <v>ตำบลตะขบ</v>
      </c>
      <c r="AJ1532" s="308"/>
      <c r="AK1532" s="308"/>
      <c r="AL1532" s="315" t="str">
        <f>J1539</f>
        <v>อำเภอปักธงชัย</v>
      </c>
      <c r="AM1532" s="308"/>
      <c r="AN1532" s="309"/>
      <c r="AO1532" s="753"/>
      <c r="AP1532" s="308"/>
      <c r="AQ1532" s="308"/>
    </row>
    <row r="1533" spans="1:43" s="1" customFormat="1" ht="22.5" customHeight="1" x14ac:dyDescent="0.2">
      <c r="E1533" s="304"/>
      <c r="F1533" s="305"/>
      <c r="G1533" s="305"/>
      <c r="H1533" s="305"/>
      <c r="I1533" s="305"/>
      <c r="J1533" s="305"/>
      <c r="K1533" s="305"/>
      <c r="L1533" s="305"/>
      <c r="M1533" s="305"/>
      <c r="N1533" s="305"/>
      <c r="O1533" s="306"/>
      <c r="P1533" s="316" t="str">
        <f>K1539</f>
        <v>จังหวัดนครราชสีมา</v>
      </c>
      <c r="Q1533" s="317"/>
      <c r="R1533" s="317"/>
      <c r="S1533" s="317"/>
      <c r="T1533" s="317"/>
      <c r="U1533" s="317" t="s">
        <v>464</v>
      </c>
      <c r="V1533" s="317"/>
      <c r="W1533" s="317"/>
      <c r="X1533" s="317"/>
      <c r="Y1533" s="318"/>
      <c r="Z1533" s="317"/>
      <c r="AA1533" s="319"/>
      <c r="AB1533" s="317"/>
      <c r="AC1533" s="317"/>
      <c r="AD1533" s="316" t="str">
        <f>K1539</f>
        <v>จังหวัดนครราชสีมา</v>
      </c>
      <c r="AE1533" s="744"/>
      <c r="AF1533" s="317"/>
      <c r="AG1533" s="317"/>
      <c r="AH1533" s="317"/>
      <c r="AI1533" s="317" t="s">
        <v>464</v>
      </c>
      <c r="AJ1533" s="317"/>
      <c r="AK1533" s="317"/>
      <c r="AL1533" s="317"/>
      <c r="AM1533" s="317"/>
      <c r="AN1533" s="320"/>
      <c r="AO1533" s="753"/>
      <c r="AP1533" s="317"/>
      <c r="AQ1533" s="317"/>
    </row>
    <row r="1534" spans="1:43" s="323" customFormat="1" ht="22.5" customHeight="1" x14ac:dyDescent="0.2">
      <c r="A1534" s="753"/>
      <c r="B1534" s="753"/>
      <c r="C1534" s="753"/>
      <c r="D1534" s="753"/>
      <c r="E1534" s="9"/>
      <c r="F1534" s="321"/>
      <c r="G1534" s="321"/>
      <c r="H1534" s="321"/>
      <c r="I1534" s="321"/>
      <c r="J1534" s="321"/>
      <c r="K1534" s="321"/>
      <c r="L1534" s="321"/>
      <c r="M1534" s="321"/>
      <c r="N1534" s="321"/>
      <c r="O1534" s="306"/>
      <c r="P1534" s="1004" t="s">
        <v>5</v>
      </c>
      <c r="Q1534" s="1005"/>
      <c r="R1534" s="1005"/>
      <c r="S1534" s="1005"/>
      <c r="T1534" s="1005"/>
      <c r="U1534" s="1005"/>
      <c r="V1534" s="1005"/>
      <c r="W1534" s="1005"/>
      <c r="X1534" s="1005"/>
      <c r="Y1534" s="1005"/>
      <c r="Z1534" s="1005"/>
      <c r="AA1534" s="1005"/>
      <c r="AB1534" s="1005"/>
      <c r="AC1534" s="1006"/>
      <c r="AD1534" s="1004" t="s">
        <v>6</v>
      </c>
      <c r="AE1534" s="1005"/>
      <c r="AF1534" s="1005"/>
      <c r="AG1534" s="1005"/>
      <c r="AH1534" s="1005"/>
      <c r="AI1534" s="1005"/>
      <c r="AJ1534" s="1005"/>
      <c r="AK1534" s="1005"/>
      <c r="AL1534" s="1005"/>
      <c r="AM1534" s="1005"/>
      <c r="AN1534" s="1006"/>
      <c r="AO1534" s="429"/>
    </row>
    <row r="1535" spans="1:43" s="323" customFormat="1" ht="24.75" customHeight="1" x14ac:dyDescent="0.2">
      <c r="A1535" s="753"/>
      <c r="B1535" s="753"/>
      <c r="C1535" s="753"/>
      <c r="D1535" s="753"/>
      <c r="E1535" s="9"/>
      <c r="F1535" s="321"/>
      <c r="G1535" s="321"/>
      <c r="H1535" s="321"/>
      <c r="I1535" s="321"/>
      <c r="J1535" s="321"/>
      <c r="K1535" s="321"/>
      <c r="L1535" s="321"/>
      <c r="M1535" s="321"/>
      <c r="N1535" s="321"/>
      <c r="O1535" s="306"/>
      <c r="P1535" s="995" t="s">
        <v>7</v>
      </c>
      <c r="Q1535" s="995" t="s">
        <v>8</v>
      </c>
      <c r="R1535" s="995" t="s">
        <v>9</v>
      </c>
      <c r="S1535" s="1010" t="s">
        <v>10</v>
      </c>
      <c r="T1535" s="1011"/>
      <c r="U1535" s="995" t="s">
        <v>11</v>
      </c>
      <c r="V1535" s="1004" t="s">
        <v>12</v>
      </c>
      <c r="W1535" s="1005"/>
      <c r="X1535" s="1006"/>
      <c r="Y1535" s="1004" t="s">
        <v>13</v>
      </c>
      <c r="Z1535" s="1005"/>
      <c r="AA1535" s="1005"/>
      <c r="AB1535" s="1005"/>
      <c r="AC1535" s="1006"/>
      <c r="AD1535" s="995" t="s">
        <v>7</v>
      </c>
      <c r="AE1535" s="995" t="s">
        <v>14</v>
      </c>
      <c r="AF1535" s="995" t="s">
        <v>15</v>
      </c>
      <c r="AG1535" s="995" t="s">
        <v>16</v>
      </c>
      <c r="AH1535" s="1021" t="s">
        <v>17</v>
      </c>
      <c r="AI1535" s="1004" t="s">
        <v>18</v>
      </c>
      <c r="AJ1535" s="1005"/>
      <c r="AK1535" s="1005"/>
      <c r="AL1535" s="1006"/>
      <c r="AM1535" s="995" t="s">
        <v>19</v>
      </c>
      <c r="AN1535" s="995" t="s">
        <v>20</v>
      </c>
      <c r="AO1535" s="429"/>
      <c r="AP1535" s="995" t="s">
        <v>19</v>
      </c>
      <c r="AQ1535" s="995" t="s">
        <v>19</v>
      </c>
    </row>
    <row r="1536" spans="1:43" s="323" customFormat="1" ht="24.75" customHeight="1" x14ac:dyDescent="0.2">
      <c r="A1536" s="753"/>
      <c r="B1536" s="753"/>
      <c r="C1536" s="753"/>
      <c r="D1536" s="753"/>
      <c r="E1536" s="9"/>
      <c r="F1536" s="321"/>
      <c r="G1536" s="321"/>
      <c r="H1536" s="321"/>
      <c r="I1536" s="321"/>
      <c r="J1536" s="321"/>
      <c r="K1536" s="321"/>
      <c r="L1536" s="321"/>
      <c r="M1536" s="321"/>
      <c r="N1536" s="321"/>
      <c r="O1536" s="306"/>
      <c r="P1536" s="996"/>
      <c r="Q1536" s="996"/>
      <c r="R1536" s="996"/>
      <c r="S1536" s="995" t="s">
        <v>21</v>
      </c>
      <c r="T1536" s="995" t="s">
        <v>22</v>
      </c>
      <c r="U1536" s="996"/>
      <c r="V1536" s="1015" t="s">
        <v>23</v>
      </c>
      <c r="W1536" s="1015" t="s">
        <v>24</v>
      </c>
      <c r="X1536" s="1015" t="s">
        <v>25</v>
      </c>
      <c r="Y1536" s="1018" t="s">
        <v>26</v>
      </c>
      <c r="Z1536" s="995" t="s">
        <v>27</v>
      </c>
      <c r="AA1536" s="995" t="s">
        <v>28</v>
      </c>
      <c r="AB1536" s="995" t="s">
        <v>29</v>
      </c>
      <c r="AC1536" s="995" t="s">
        <v>30</v>
      </c>
      <c r="AD1536" s="996"/>
      <c r="AE1536" s="996"/>
      <c r="AF1536" s="996"/>
      <c r="AG1536" s="996"/>
      <c r="AH1536" s="1022"/>
      <c r="AI1536" s="995" t="s">
        <v>31</v>
      </c>
      <c r="AJ1536" s="998" t="s">
        <v>27</v>
      </c>
      <c r="AK1536" s="1001" t="s">
        <v>28</v>
      </c>
      <c r="AL1536" s="995" t="s">
        <v>29</v>
      </c>
      <c r="AM1536" s="996"/>
      <c r="AN1536" s="996"/>
      <c r="AO1536" s="429"/>
      <c r="AP1536" s="996"/>
      <c r="AQ1536" s="996"/>
    </row>
    <row r="1537" spans="1:56" s="323" customFormat="1" ht="53.25" customHeight="1" x14ac:dyDescent="0.2">
      <c r="A1537" s="753"/>
      <c r="B1537" s="753"/>
      <c r="C1537" s="753"/>
      <c r="D1537" s="753"/>
      <c r="E1537" s="9"/>
      <c r="F1537" s="321"/>
      <c r="G1537" s="321"/>
      <c r="H1537" s="321"/>
      <c r="I1537" s="321"/>
      <c r="J1537" s="321"/>
      <c r="K1537" s="321"/>
      <c r="L1537" s="321"/>
      <c r="M1537" s="321"/>
      <c r="N1537" s="321"/>
      <c r="O1537" s="306"/>
      <c r="P1537" s="996"/>
      <c r="Q1537" s="996"/>
      <c r="R1537" s="996"/>
      <c r="S1537" s="996"/>
      <c r="T1537" s="996"/>
      <c r="U1537" s="996"/>
      <c r="V1537" s="1016"/>
      <c r="W1537" s="1016"/>
      <c r="X1537" s="1016"/>
      <c r="Y1537" s="1019"/>
      <c r="Z1537" s="996"/>
      <c r="AA1537" s="996"/>
      <c r="AB1537" s="996"/>
      <c r="AC1537" s="996"/>
      <c r="AD1537" s="996"/>
      <c r="AE1537" s="996"/>
      <c r="AF1537" s="996"/>
      <c r="AG1537" s="996"/>
      <c r="AH1537" s="1022"/>
      <c r="AI1537" s="996"/>
      <c r="AJ1537" s="999"/>
      <c r="AK1537" s="1002"/>
      <c r="AL1537" s="996"/>
      <c r="AM1537" s="996"/>
      <c r="AN1537" s="996"/>
      <c r="AO1537" s="430"/>
      <c r="AP1537" s="996"/>
      <c r="AQ1537" s="996"/>
    </row>
    <row r="1538" spans="1:56" s="323" customFormat="1" ht="45" customHeight="1" x14ac:dyDescent="0.2">
      <c r="A1538" s="753" t="s">
        <v>465</v>
      </c>
      <c r="B1538" s="306" t="s">
        <v>466</v>
      </c>
      <c r="C1538" s="749" t="s">
        <v>467</v>
      </c>
      <c r="D1538" s="749" t="s">
        <v>468</v>
      </c>
      <c r="E1538" s="749" t="s">
        <v>469</v>
      </c>
      <c r="F1538" s="749"/>
      <c r="G1538" s="749" t="s">
        <v>470</v>
      </c>
      <c r="H1538" s="749" t="s">
        <v>471</v>
      </c>
      <c r="I1538" s="749" t="s">
        <v>472</v>
      </c>
      <c r="J1538" s="749" t="s">
        <v>473</v>
      </c>
      <c r="K1538" s="749" t="s">
        <v>474</v>
      </c>
      <c r="L1538" s="520" t="s">
        <v>475</v>
      </c>
      <c r="M1538" s="9" t="s">
        <v>476</v>
      </c>
      <c r="N1538" s="9" t="s">
        <v>477</v>
      </c>
      <c r="O1538" s="306" t="s">
        <v>478</v>
      </c>
      <c r="P1538" s="997"/>
      <c r="Q1538" s="997"/>
      <c r="R1538" s="997"/>
      <c r="S1538" s="997"/>
      <c r="T1538" s="997"/>
      <c r="U1538" s="997"/>
      <c r="V1538" s="1017"/>
      <c r="W1538" s="1017"/>
      <c r="X1538" s="1017"/>
      <c r="Y1538" s="1020"/>
      <c r="Z1538" s="997"/>
      <c r="AA1538" s="997"/>
      <c r="AB1538" s="997"/>
      <c r="AC1538" s="997"/>
      <c r="AD1538" s="997"/>
      <c r="AE1538" s="997"/>
      <c r="AF1538" s="997"/>
      <c r="AG1538" s="997"/>
      <c r="AH1538" s="1023"/>
      <c r="AI1538" s="997"/>
      <c r="AJ1538" s="1000"/>
      <c r="AK1538" s="1003"/>
      <c r="AL1538" s="997"/>
      <c r="AM1538" s="997"/>
      <c r="AN1538" s="997"/>
      <c r="AO1538" s="430"/>
      <c r="AP1538" s="997"/>
      <c r="AQ1538" s="997"/>
    </row>
    <row r="1539" spans="1:56" s="586" customFormat="1" ht="25.5" customHeight="1" x14ac:dyDescent="0.2">
      <c r="A1539" s="1"/>
      <c r="B1539" s="1" t="s">
        <v>479</v>
      </c>
      <c r="C1539" s="1" t="s">
        <v>842</v>
      </c>
      <c r="D1539" s="1" t="s">
        <v>843</v>
      </c>
      <c r="E1539" s="304" t="s">
        <v>588</v>
      </c>
      <c r="F1539" s="305" t="s">
        <v>510</v>
      </c>
      <c r="G1539" s="583">
        <v>16</v>
      </c>
      <c r="H1539" s="305" t="s">
        <v>471</v>
      </c>
      <c r="I1539" s="305" t="s">
        <v>483</v>
      </c>
      <c r="J1539" s="305" t="s">
        <v>484</v>
      </c>
      <c r="K1539" s="305" t="s">
        <v>485</v>
      </c>
      <c r="L1539" s="304">
        <v>30150</v>
      </c>
      <c r="M1539" s="304"/>
      <c r="N1539" s="304" t="s">
        <v>844</v>
      </c>
      <c r="O1539" s="306"/>
      <c r="P1539" s="38">
        <v>194</v>
      </c>
      <c r="Q1539" s="38" t="s">
        <v>39</v>
      </c>
      <c r="R1539" s="38"/>
      <c r="S1539" s="38"/>
      <c r="T1539" s="38"/>
      <c r="U1539" s="38" t="s">
        <v>170</v>
      </c>
      <c r="V1539" s="38"/>
      <c r="W1539" s="38"/>
      <c r="X1539" s="38"/>
      <c r="Y1539" s="39"/>
      <c r="Z1539" s="38"/>
      <c r="AA1539" s="39">
        <v>32</v>
      </c>
      <c r="AB1539" s="38"/>
      <c r="AC1539" s="39"/>
      <c r="AD1539" s="38"/>
      <c r="AE1539" s="38"/>
      <c r="AF1539" s="38"/>
      <c r="AG1539" s="38"/>
      <c r="AH1539" s="40"/>
      <c r="AI1539" s="39"/>
      <c r="AJ1539" s="40"/>
      <c r="AK1539" s="39"/>
      <c r="AL1539" s="38"/>
      <c r="AM1539" s="38"/>
      <c r="AN1539" s="38"/>
      <c r="AO1539" s="623"/>
      <c r="AP1539" s="38"/>
      <c r="AQ1539" s="38"/>
      <c r="AR1539" s="585"/>
      <c r="AS1539" s="585"/>
      <c r="AT1539" s="585"/>
      <c r="AU1539" s="585"/>
      <c r="AV1539" s="585"/>
      <c r="AW1539" s="585"/>
      <c r="AX1539" s="585"/>
      <c r="AY1539" s="585"/>
      <c r="AZ1539" s="585"/>
      <c r="BA1539" s="585"/>
      <c r="BB1539" s="585"/>
      <c r="BC1539" s="585"/>
      <c r="BD1539" s="585"/>
    </row>
    <row r="1540" spans="1:56" s="586" customFormat="1" ht="56.25" x14ac:dyDescent="0.2">
      <c r="A1540" s="1"/>
      <c r="B1540" s="1"/>
      <c r="C1540" s="1"/>
      <c r="D1540" s="1"/>
      <c r="E1540" s="304"/>
      <c r="F1540" s="305"/>
      <c r="G1540" s="305"/>
      <c r="H1540" s="305"/>
      <c r="I1540" s="305"/>
      <c r="J1540" s="305"/>
      <c r="K1540" s="305"/>
      <c r="L1540" s="305"/>
      <c r="M1540" s="304"/>
      <c r="N1540" s="304"/>
      <c r="O1540" s="306"/>
      <c r="P1540" s="38"/>
      <c r="Q1540" s="38"/>
      <c r="R1540" s="38"/>
      <c r="S1540" s="38"/>
      <c r="T1540" s="38"/>
      <c r="U1540" s="38"/>
      <c r="V1540" s="38"/>
      <c r="W1540" s="38"/>
      <c r="X1540" s="38"/>
      <c r="Y1540" s="39"/>
      <c r="Z1540" s="38"/>
      <c r="AA1540" s="39"/>
      <c r="AB1540" s="38"/>
      <c r="AC1540" s="39"/>
      <c r="AD1540" s="38">
        <v>1</v>
      </c>
      <c r="AE1540" s="38">
        <v>25</v>
      </c>
      <c r="AF1540" s="41" t="s">
        <v>55</v>
      </c>
      <c r="AG1540" s="38" t="s">
        <v>35</v>
      </c>
      <c r="AH1540" s="40">
        <v>128</v>
      </c>
      <c r="AI1540" s="39"/>
      <c r="AJ1540" s="40"/>
      <c r="AK1540" s="39">
        <v>64</v>
      </c>
      <c r="AL1540" s="38"/>
      <c r="AM1540" s="38">
        <f>AP1540+1</f>
        <v>11</v>
      </c>
      <c r="AN1540" s="41" t="s">
        <v>53</v>
      </c>
      <c r="AO1540" s="623"/>
      <c r="AP1540" s="38">
        <v>10</v>
      </c>
      <c r="AQ1540" s="38">
        <v>9</v>
      </c>
      <c r="AR1540" s="585"/>
      <c r="AS1540" s="585"/>
      <c r="AT1540" s="585"/>
      <c r="AU1540" s="585"/>
      <c r="AV1540" s="585"/>
      <c r="AW1540" s="585"/>
      <c r="AX1540" s="585"/>
      <c r="AY1540" s="585"/>
      <c r="AZ1540" s="585"/>
      <c r="BA1540" s="585"/>
      <c r="BB1540" s="585"/>
      <c r="BC1540" s="585"/>
      <c r="BD1540" s="585"/>
    </row>
    <row r="1541" spans="1:56" s="586" customFormat="1" ht="25.5" customHeight="1" x14ac:dyDescent="0.2">
      <c r="A1541" s="1"/>
      <c r="B1541" s="1"/>
      <c r="C1541" s="1"/>
      <c r="D1541" s="1"/>
      <c r="E1541" s="304"/>
      <c r="F1541" s="305"/>
      <c r="G1541" s="305"/>
      <c r="H1541" s="305"/>
      <c r="I1541" s="305"/>
      <c r="J1541" s="305"/>
      <c r="K1541" s="305"/>
      <c r="L1541" s="305"/>
      <c r="M1541" s="304"/>
      <c r="N1541" s="304"/>
      <c r="O1541" s="306"/>
      <c r="P1541" s="38"/>
      <c r="Q1541" s="38"/>
      <c r="R1541" s="38"/>
      <c r="S1541" s="38"/>
      <c r="T1541" s="38"/>
      <c r="U1541" s="38"/>
      <c r="V1541" s="38"/>
      <c r="W1541" s="38"/>
      <c r="X1541" s="38"/>
      <c r="Y1541" s="39"/>
      <c r="Z1541" s="38"/>
      <c r="AA1541" s="39"/>
      <c r="AB1541" s="38"/>
      <c r="AC1541" s="39"/>
      <c r="AD1541" s="38"/>
      <c r="AE1541" s="38"/>
      <c r="AF1541" s="38"/>
      <c r="AG1541" s="38"/>
      <c r="AH1541" s="40"/>
      <c r="AI1541" s="39"/>
      <c r="AJ1541" s="40"/>
      <c r="AK1541" s="39"/>
      <c r="AL1541" s="38"/>
      <c r="AM1541" s="38"/>
      <c r="AN1541" s="38"/>
      <c r="AO1541" s="623"/>
      <c r="AP1541" s="38"/>
      <c r="AQ1541" s="38"/>
      <c r="AR1541" s="585"/>
      <c r="AS1541" s="585"/>
      <c r="AT1541" s="585"/>
      <c r="AU1541" s="585"/>
      <c r="AV1541" s="585"/>
      <c r="AW1541" s="585"/>
      <c r="AX1541" s="585"/>
      <c r="AY1541" s="585"/>
      <c r="AZ1541" s="585"/>
      <c r="BA1541" s="585"/>
      <c r="BB1541" s="585"/>
      <c r="BC1541" s="585"/>
      <c r="BD1541" s="585"/>
    </row>
    <row r="1542" spans="1:56" s="586" customFormat="1" ht="25.5" customHeight="1" x14ac:dyDescent="0.2">
      <c r="A1542" s="1"/>
      <c r="B1542" s="1"/>
      <c r="C1542" s="1"/>
      <c r="D1542" s="1"/>
      <c r="E1542" s="304"/>
      <c r="F1542" s="305"/>
      <c r="G1542" s="305"/>
      <c r="H1542" s="305"/>
      <c r="I1542" s="305"/>
      <c r="J1542" s="305"/>
      <c r="K1542" s="305"/>
      <c r="L1542" s="305"/>
      <c r="M1542" s="304"/>
      <c r="N1542" s="304"/>
      <c r="O1542" s="306"/>
      <c r="P1542" s="38"/>
      <c r="Q1542" s="38"/>
      <c r="R1542" s="38"/>
      <c r="S1542" s="38"/>
      <c r="T1542" s="38"/>
      <c r="U1542" s="38"/>
      <c r="V1542" s="38"/>
      <c r="W1542" s="38"/>
      <c r="X1542" s="38"/>
      <c r="Y1542" s="39"/>
      <c r="Z1542" s="38"/>
      <c r="AA1542" s="39"/>
      <c r="AB1542" s="38"/>
      <c r="AC1542" s="39"/>
      <c r="AD1542" s="38"/>
      <c r="AE1542" s="38"/>
      <c r="AF1542" s="38"/>
      <c r="AG1542" s="38"/>
      <c r="AH1542" s="40"/>
      <c r="AI1542" s="39"/>
      <c r="AJ1542" s="40"/>
      <c r="AK1542" s="39"/>
      <c r="AL1542" s="38"/>
      <c r="AM1542" s="38"/>
      <c r="AN1542" s="38"/>
      <c r="AO1542" s="623"/>
      <c r="AP1542" s="38"/>
      <c r="AQ1542" s="38"/>
      <c r="AR1542" s="585"/>
      <c r="AS1542" s="585"/>
      <c r="AT1542" s="585"/>
      <c r="AU1542" s="585"/>
      <c r="AV1542" s="585"/>
      <c r="AW1542" s="585"/>
      <c r="AX1542" s="585"/>
      <c r="AY1542" s="585"/>
      <c r="AZ1542" s="585"/>
      <c r="BA1542" s="585"/>
      <c r="BB1542" s="585"/>
      <c r="BC1542" s="585"/>
      <c r="BD1542" s="585"/>
    </row>
    <row r="1543" spans="1:56" s="1" customFormat="1" ht="22.5" customHeight="1" x14ac:dyDescent="0.2">
      <c r="E1543" s="304"/>
      <c r="F1543" s="305"/>
      <c r="G1543" s="305"/>
      <c r="H1543" s="305"/>
      <c r="I1543" s="305"/>
      <c r="J1543" s="305"/>
      <c r="K1543" s="305"/>
      <c r="L1543" s="305"/>
      <c r="M1543" s="304"/>
      <c r="N1543" s="304"/>
      <c r="O1543" s="306"/>
      <c r="P1543" s="345" t="s">
        <v>460</v>
      </c>
      <c r="Q1543" s="346"/>
      <c r="R1543" s="346"/>
      <c r="S1543" s="346"/>
      <c r="T1543" s="346"/>
      <c r="U1543" s="346"/>
      <c r="V1543" s="1012" t="str">
        <f>B1552</f>
        <v>นาย</v>
      </c>
      <c r="W1543" s="1012"/>
      <c r="X1543" s="1013" t="str">
        <f>C1552</f>
        <v>สวัสดิ์</v>
      </c>
      <c r="Y1543" s="1013"/>
      <c r="Z1543" s="1013" t="str">
        <f>D1552</f>
        <v>ผาสูงเนิน</v>
      </c>
      <c r="AA1543" s="1013"/>
      <c r="AB1543" s="1013"/>
      <c r="AC1543" s="1014"/>
      <c r="AD1543" s="345" t="s">
        <v>461</v>
      </c>
      <c r="AE1543" s="730"/>
      <c r="AF1543" s="346"/>
      <c r="AG1543" s="745" t="str">
        <f>B1552</f>
        <v>นาย</v>
      </c>
      <c r="AH1543" s="731" t="str">
        <f>C1552</f>
        <v>สวัสดิ์</v>
      </c>
      <c r="AI1543" s="346"/>
      <c r="AJ1543" s="346" t="str">
        <f>D1552</f>
        <v>ผาสูงเนิน</v>
      </c>
      <c r="AK1543" s="346"/>
      <c r="AL1543" s="346"/>
      <c r="AM1543" s="346"/>
      <c r="AN1543" s="347"/>
      <c r="AO1543" s="753"/>
      <c r="AP1543" s="346"/>
      <c r="AQ1543" s="346"/>
    </row>
    <row r="1544" spans="1:56" s="1" customFormat="1" ht="22.5" customHeight="1" x14ac:dyDescent="0.2">
      <c r="E1544" s="304"/>
      <c r="F1544" s="305"/>
      <c r="G1544" s="305"/>
      <c r="H1544" s="305"/>
      <c r="I1544" s="305"/>
      <c r="J1544" s="305"/>
      <c r="K1544" s="305"/>
      <c r="L1544" s="305"/>
      <c r="M1544" s="304"/>
      <c r="N1544" s="304"/>
      <c r="O1544" s="306"/>
      <c r="P1544" s="307" t="s">
        <v>462</v>
      </c>
      <c r="Q1544" s="308"/>
      <c r="R1544" s="308"/>
      <c r="S1544" s="1007" t="str">
        <f>E1552</f>
        <v>2</v>
      </c>
      <c r="T1544" s="1008"/>
      <c r="U1544" s="310" t="str">
        <f>F1552</f>
        <v>หมูที่</v>
      </c>
      <c r="V1544" s="1009">
        <f>G1552</f>
        <v>16</v>
      </c>
      <c r="W1544" s="1009"/>
      <c r="X1544" s="308"/>
      <c r="Y1544" s="311"/>
      <c r="Z1544" s="312" t="str">
        <f>H1552</f>
        <v>ถนน</v>
      </c>
      <c r="AA1544" s="313"/>
      <c r="AB1544" s="308"/>
      <c r="AC1544" s="309"/>
      <c r="AD1544" s="307" t="s">
        <v>462</v>
      </c>
      <c r="AE1544" s="728"/>
      <c r="AF1544" s="728"/>
      <c r="AG1544" s="314" t="str">
        <f>E1552</f>
        <v>2</v>
      </c>
      <c r="AH1544" s="308"/>
      <c r="AI1544" s="315" t="str">
        <f>F1552</f>
        <v>หมูที่</v>
      </c>
      <c r="AJ1544" s="727">
        <f>G1552</f>
        <v>16</v>
      </c>
      <c r="AK1544" s="308"/>
      <c r="AL1544" s="315" t="str">
        <f>H1552</f>
        <v>ถนน</v>
      </c>
      <c r="AM1544" s="308"/>
      <c r="AN1544" s="309"/>
      <c r="AO1544" s="753"/>
      <c r="AP1544" s="308"/>
      <c r="AQ1544" s="308"/>
    </row>
    <row r="1545" spans="1:56" s="1" customFormat="1" ht="22.5" customHeight="1" x14ac:dyDescent="0.2">
      <c r="E1545" s="304"/>
      <c r="F1545" s="305"/>
      <c r="G1545" s="305"/>
      <c r="H1545" s="305"/>
      <c r="I1545" s="305"/>
      <c r="J1545" s="305"/>
      <c r="K1545" s="305"/>
      <c r="L1545" s="305"/>
      <c r="M1545" s="304"/>
      <c r="N1545" s="304"/>
      <c r="O1545" s="306"/>
      <c r="P1545" s="307" t="s">
        <v>463</v>
      </c>
      <c r="Q1545" s="308"/>
      <c r="R1545" s="308"/>
      <c r="S1545" s="308"/>
      <c r="T1545" s="308"/>
      <c r="U1545" s="1009" t="str">
        <f>I1552</f>
        <v>ตำบลตะขบ</v>
      </c>
      <c r="V1545" s="993"/>
      <c r="W1545" s="993"/>
      <c r="X1545" s="993"/>
      <c r="Y1545" s="312"/>
      <c r="Z1545" s="315" t="str">
        <f>J1552</f>
        <v>อำเภอปักธงชัย</v>
      </c>
      <c r="AA1545" s="313"/>
      <c r="AB1545" s="308"/>
      <c r="AC1545" s="308"/>
      <c r="AD1545" s="307" t="s">
        <v>463</v>
      </c>
      <c r="AE1545" s="728"/>
      <c r="AF1545" s="308"/>
      <c r="AG1545" s="308"/>
      <c r="AH1545" s="308"/>
      <c r="AI1545" s="315" t="str">
        <f>I1552</f>
        <v>ตำบลตะขบ</v>
      </c>
      <c r="AJ1545" s="308"/>
      <c r="AK1545" s="308"/>
      <c r="AL1545" s="315" t="str">
        <f>J1552</f>
        <v>อำเภอปักธงชัย</v>
      </c>
      <c r="AM1545" s="308"/>
      <c r="AN1545" s="309"/>
      <c r="AO1545" s="753"/>
      <c r="AP1545" s="308"/>
      <c r="AQ1545" s="308"/>
    </row>
    <row r="1546" spans="1:56" s="1" customFormat="1" ht="22.5" customHeight="1" x14ac:dyDescent="0.2">
      <c r="E1546" s="304"/>
      <c r="F1546" s="305"/>
      <c r="G1546" s="305"/>
      <c r="H1546" s="305"/>
      <c r="I1546" s="305"/>
      <c r="J1546" s="305"/>
      <c r="K1546" s="305"/>
      <c r="L1546" s="305"/>
      <c r="M1546" s="304"/>
      <c r="N1546" s="304"/>
      <c r="O1546" s="306"/>
      <c r="P1546" s="316" t="str">
        <f>K1552</f>
        <v>จังหวัดนครราชสีมา</v>
      </c>
      <c r="Q1546" s="317"/>
      <c r="R1546" s="317"/>
      <c r="S1546" s="317"/>
      <c r="T1546" s="317"/>
      <c r="U1546" s="317" t="s">
        <v>464</v>
      </c>
      <c r="V1546" s="317"/>
      <c r="W1546" s="317"/>
      <c r="X1546" s="317"/>
      <c r="Y1546" s="318"/>
      <c r="Z1546" s="317"/>
      <c r="AA1546" s="319"/>
      <c r="AB1546" s="317"/>
      <c r="AC1546" s="317"/>
      <c r="AD1546" s="316" t="str">
        <f>K1552</f>
        <v>จังหวัดนครราชสีมา</v>
      </c>
      <c r="AE1546" s="744"/>
      <c r="AF1546" s="317"/>
      <c r="AG1546" s="317"/>
      <c r="AH1546" s="317"/>
      <c r="AI1546" s="317" t="s">
        <v>464</v>
      </c>
      <c r="AJ1546" s="317"/>
      <c r="AK1546" s="317"/>
      <c r="AL1546" s="317"/>
      <c r="AM1546" s="317"/>
      <c r="AN1546" s="320"/>
      <c r="AO1546" s="753"/>
      <c r="AP1546" s="317"/>
      <c r="AQ1546" s="317"/>
    </row>
    <row r="1547" spans="1:56" s="323" customFormat="1" ht="22.5" customHeight="1" x14ac:dyDescent="0.2">
      <c r="A1547" s="753"/>
      <c r="B1547" s="753"/>
      <c r="C1547" s="753"/>
      <c r="D1547" s="753"/>
      <c r="E1547" s="9"/>
      <c r="F1547" s="321"/>
      <c r="G1547" s="321"/>
      <c r="H1547" s="321"/>
      <c r="I1547" s="321"/>
      <c r="J1547" s="321"/>
      <c r="K1547" s="321"/>
      <c r="L1547" s="321"/>
      <c r="M1547" s="9"/>
      <c r="N1547" s="9"/>
      <c r="O1547" s="306"/>
      <c r="P1547" s="1004" t="s">
        <v>5</v>
      </c>
      <c r="Q1547" s="1005"/>
      <c r="R1547" s="1005"/>
      <c r="S1547" s="1005"/>
      <c r="T1547" s="1005"/>
      <c r="U1547" s="1005"/>
      <c r="V1547" s="1005"/>
      <c r="W1547" s="1005"/>
      <c r="X1547" s="1005"/>
      <c r="Y1547" s="1005"/>
      <c r="Z1547" s="1005"/>
      <c r="AA1547" s="1005"/>
      <c r="AB1547" s="1005"/>
      <c r="AC1547" s="1006"/>
      <c r="AD1547" s="1004" t="s">
        <v>6</v>
      </c>
      <c r="AE1547" s="1005"/>
      <c r="AF1547" s="1005"/>
      <c r="AG1547" s="1005"/>
      <c r="AH1547" s="1005"/>
      <c r="AI1547" s="1005"/>
      <c r="AJ1547" s="1005"/>
      <c r="AK1547" s="1005"/>
      <c r="AL1547" s="1005"/>
      <c r="AM1547" s="1005"/>
      <c r="AN1547" s="1006"/>
      <c r="AO1547" s="429"/>
    </row>
    <row r="1548" spans="1:56" s="323" customFormat="1" ht="24.75" customHeight="1" x14ac:dyDescent="0.2">
      <c r="A1548" s="753"/>
      <c r="B1548" s="753"/>
      <c r="C1548" s="753"/>
      <c r="D1548" s="753"/>
      <c r="E1548" s="9"/>
      <c r="F1548" s="321"/>
      <c r="G1548" s="321"/>
      <c r="H1548" s="321"/>
      <c r="I1548" s="321"/>
      <c r="J1548" s="321"/>
      <c r="K1548" s="321"/>
      <c r="L1548" s="321"/>
      <c r="M1548" s="9"/>
      <c r="N1548" s="9"/>
      <c r="O1548" s="306"/>
      <c r="P1548" s="995" t="s">
        <v>7</v>
      </c>
      <c r="Q1548" s="995" t="s">
        <v>8</v>
      </c>
      <c r="R1548" s="995" t="s">
        <v>9</v>
      </c>
      <c r="S1548" s="1010" t="s">
        <v>10</v>
      </c>
      <c r="T1548" s="1011"/>
      <c r="U1548" s="995" t="s">
        <v>11</v>
      </c>
      <c r="V1548" s="1004" t="s">
        <v>12</v>
      </c>
      <c r="W1548" s="1005"/>
      <c r="X1548" s="1006"/>
      <c r="Y1548" s="1004" t="s">
        <v>13</v>
      </c>
      <c r="Z1548" s="1005"/>
      <c r="AA1548" s="1005"/>
      <c r="AB1548" s="1005"/>
      <c r="AC1548" s="1006"/>
      <c r="AD1548" s="995" t="s">
        <v>7</v>
      </c>
      <c r="AE1548" s="995" t="s">
        <v>14</v>
      </c>
      <c r="AF1548" s="995" t="s">
        <v>15</v>
      </c>
      <c r="AG1548" s="995" t="s">
        <v>16</v>
      </c>
      <c r="AH1548" s="1021" t="s">
        <v>17</v>
      </c>
      <c r="AI1548" s="1004" t="s">
        <v>18</v>
      </c>
      <c r="AJ1548" s="1005"/>
      <c r="AK1548" s="1005"/>
      <c r="AL1548" s="1006"/>
      <c r="AM1548" s="995" t="s">
        <v>19</v>
      </c>
      <c r="AN1548" s="995" t="s">
        <v>20</v>
      </c>
      <c r="AO1548" s="429"/>
      <c r="AP1548" s="995" t="s">
        <v>19</v>
      </c>
      <c r="AQ1548" s="995" t="s">
        <v>19</v>
      </c>
    </row>
    <row r="1549" spans="1:56" s="323" customFormat="1" ht="24.75" customHeight="1" x14ac:dyDescent="0.2">
      <c r="A1549" s="753"/>
      <c r="B1549" s="753"/>
      <c r="C1549" s="753"/>
      <c r="D1549" s="753"/>
      <c r="E1549" s="9"/>
      <c r="F1549" s="321"/>
      <c r="G1549" s="321"/>
      <c r="H1549" s="321"/>
      <c r="I1549" s="321"/>
      <c r="J1549" s="321"/>
      <c r="K1549" s="321"/>
      <c r="L1549" s="321"/>
      <c r="M1549" s="9"/>
      <c r="N1549" s="9"/>
      <c r="O1549" s="306"/>
      <c r="P1549" s="996"/>
      <c r="Q1549" s="996"/>
      <c r="R1549" s="996"/>
      <c r="S1549" s="995" t="s">
        <v>21</v>
      </c>
      <c r="T1549" s="995" t="s">
        <v>22</v>
      </c>
      <c r="U1549" s="996"/>
      <c r="V1549" s="1015" t="s">
        <v>23</v>
      </c>
      <c r="W1549" s="1015" t="s">
        <v>24</v>
      </c>
      <c r="X1549" s="1015" t="s">
        <v>25</v>
      </c>
      <c r="Y1549" s="1018" t="s">
        <v>26</v>
      </c>
      <c r="Z1549" s="995" t="s">
        <v>27</v>
      </c>
      <c r="AA1549" s="995" t="s">
        <v>28</v>
      </c>
      <c r="AB1549" s="995" t="s">
        <v>29</v>
      </c>
      <c r="AC1549" s="995" t="s">
        <v>30</v>
      </c>
      <c r="AD1549" s="996"/>
      <c r="AE1549" s="996"/>
      <c r="AF1549" s="996"/>
      <c r="AG1549" s="996"/>
      <c r="AH1549" s="1022"/>
      <c r="AI1549" s="995" t="s">
        <v>31</v>
      </c>
      <c r="AJ1549" s="998" t="s">
        <v>27</v>
      </c>
      <c r="AK1549" s="1001" t="s">
        <v>28</v>
      </c>
      <c r="AL1549" s="995" t="s">
        <v>29</v>
      </c>
      <c r="AM1549" s="996"/>
      <c r="AN1549" s="996"/>
      <c r="AO1549" s="429"/>
      <c r="AP1549" s="996"/>
      <c r="AQ1549" s="996"/>
    </row>
    <row r="1550" spans="1:56" s="323" customFormat="1" ht="48.75" customHeight="1" x14ac:dyDescent="0.2">
      <c r="A1550" s="753"/>
      <c r="B1550" s="753"/>
      <c r="C1550" s="753"/>
      <c r="D1550" s="753"/>
      <c r="E1550" s="9"/>
      <c r="F1550" s="321"/>
      <c r="G1550" s="321"/>
      <c r="H1550" s="321"/>
      <c r="I1550" s="321"/>
      <c r="J1550" s="321"/>
      <c r="K1550" s="321"/>
      <c r="L1550" s="321"/>
      <c r="M1550" s="9"/>
      <c r="N1550" s="9"/>
      <c r="O1550" s="306"/>
      <c r="P1550" s="996"/>
      <c r="Q1550" s="996"/>
      <c r="R1550" s="996"/>
      <c r="S1550" s="996"/>
      <c r="T1550" s="996"/>
      <c r="U1550" s="996"/>
      <c r="V1550" s="1016"/>
      <c r="W1550" s="1016"/>
      <c r="X1550" s="1016"/>
      <c r="Y1550" s="1019"/>
      <c r="Z1550" s="996"/>
      <c r="AA1550" s="996"/>
      <c r="AB1550" s="996"/>
      <c r="AC1550" s="996"/>
      <c r="AD1550" s="996"/>
      <c r="AE1550" s="996"/>
      <c r="AF1550" s="996"/>
      <c r="AG1550" s="996"/>
      <c r="AH1550" s="1022"/>
      <c r="AI1550" s="996"/>
      <c r="AJ1550" s="999"/>
      <c r="AK1550" s="1002"/>
      <c r="AL1550" s="996"/>
      <c r="AM1550" s="996"/>
      <c r="AN1550" s="996"/>
      <c r="AO1550" s="430"/>
      <c r="AP1550" s="996"/>
      <c r="AQ1550" s="996"/>
    </row>
    <row r="1551" spans="1:56" s="323" customFormat="1" ht="24.75" customHeight="1" x14ac:dyDescent="0.2">
      <c r="A1551" s="753" t="s">
        <v>465</v>
      </c>
      <c r="B1551" s="306" t="s">
        <v>466</v>
      </c>
      <c r="C1551" s="749" t="s">
        <v>467</v>
      </c>
      <c r="D1551" s="749" t="s">
        <v>468</v>
      </c>
      <c r="E1551" s="749" t="s">
        <v>469</v>
      </c>
      <c r="F1551" s="749"/>
      <c r="G1551" s="749" t="s">
        <v>470</v>
      </c>
      <c r="H1551" s="749" t="s">
        <v>471</v>
      </c>
      <c r="I1551" s="749" t="s">
        <v>472</v>
      </c>
      <c r="J1551" s="749" t="s">
        <v>473</v>
      </c>
      <c r="K1551" s="749" t="s">
        <v>474</v>
      </c>
      <c r="L1551" s="520" t="s">
        <v>475</v>
      </c>
      <c r="M1551" s="9" t="s">
        <v>476</v>
      </c>
      <c r="N1551" s="9" t="s">
        <v>477</v>
      </c>
      <c r="O1551" s="306" t="s">
        <v>478</v>
      </c>
      <c r="P1551" s="997"/>
      <c r="Q1551" s="997"/>
      <c r="R1551" s="997"/>
      <c r="S1551" s="997"/>
      <c r="T1551" s="997"/>
      <c r="U1551" s="997"/>
      <c r="V1551" s="1017"/>
      <c r="W1551" s="1017"/>
      <c r="X1551" s="1017"/>
      <c r="Y1551" s="1020"/>
      <c r="Z1551" s="997"/>
      <c r="AA1551" s="997"/>
      <c r="AB1551" s="997"/>
      <c r="AC1551" s="997"/>
      <c r="AD1551" s="997"/>
      <c r="AE1551" s="997"/>
      <c r="AF1551" s="997"/>
      <c r="AG1551" s="997"/>
      <c r="AH1551" s="1023"/>
      <c r="AI1551" s="997"/>
      <c r="AJ1551" s="1000"/>
      <c r="AK1551" s="1003"/>
      <c r="AL1551" s="997"/>
      <c r="AM1551" s="997"/>
      <c r="AN1551" s="997"/>
      <c r="AO1551" s="430"/>
      <c r="AP1551" s="997"/>
      <c r="AQ1551" s="997"/>
    </row>
    <row r="1552" spans="1:56" s="586" customFormat="1" ht="25.5" customHeight="1" x14ac:dyDescent="0.2">
      <c r="A1552" s="1"/>
      <c r="B1552" s="1" t="s">
        <v>479</v>
      </c>
      <c r="C1552" s="1" t="s">
        <v>845</v>
      </c>
      <c r="D1552" s="1" t="s">
        <v>846</v>
      </c>
      <c r="E1552" s="304" t="s">
        <v>847</v>
      </c>
      <c r="F1552" s="305" t="s">
        <v>510</v>
      </c>
      <c r="G1552" s="583">
        <v>16</v>
      </c>
      <c r="H1552" s="305" t="s">
        <v>471</v>
      </c>
      <c r="I1552" s="305" t="s">
        <v>483</v>
      </c>
      <c r="J1552" s="305" t="s">
        <v>484</v>
      </c>
      <c r="K1552" s="305" t="s">
        <v>485</v>
      </c>
      <c r="L1552" s="304">
        <v>30150</v>
      </c>
      <c r="M1552" s="304"/>
      <c r="N1552" s="304" t="s">
        <v>848</v>
      </c>
      <c r="O1552" s="306"/>
      <c r="P1552" s="38">
        <v>195</v>
      </c>
      <c r="Q1552" s="38" t="s">
        <v>39</v>
      </c>
      <c r="R1552" s="38"/>
      <c r="S1552" s="38"/>
      <c r="T1552" s="38"/>
      <c r="U1552" s="38" t="s">
        <v>170</v>
      </c>
      <c r="V1552" s="38"/>
      <c r="W1552" s="38"/>
      <c r="X1552" s="38"/>
      <c r="Y1552" s="39"/>
      <c r="Z1552" s="38"/>
      <c r="AA1552" s="39">
        <v>3</v>
      </c>
      <c r="AB1552" s="38"/>
      <c r="AC1552" s="39"/>
      <c r="AD1552" s="38"/>
      <c r="AE1552" s="38"/>
      <c r="AF1552" s="38"/>
      <c r="AG1552" s="38"/>
      <c r="AH1552" s="40"/>
      <c r="AI1552" s="39"/>
      <c r="AJ1552" s="40"/>
      <c r="AK1552" s="39"/>
      <c r="AL1552" s="38"/>
      <c r="AM1552" s="38"/>
      <c r="AN1552" s="38"/>
      <c r="AO1552" s="623"/>
      <c r="AP1552" s="38"/>
      <c r="AQ1552" s="38"/>
      <c r="AR1552" s="585"/>
      <c r="AS1552" s="585"/>
      <c r="AT1552" s="585"/>
      <c r="AU1552" s="585"/>
      <c r="AV1552" s="585"/>
      <c r="AW1552" s="585"/>
      <c r="AX1552" s="585"/>
      <c r="AY1552" s="585"/>
      <c r="AZ1552" s="585"/>
      <c r="BA1552" s="585"/>
      <c r="BB1552" s="585"/>
      <c r="BC1552" s="585"/>
      <c r="BD1552" s="585"/>
    </row>
    <row r="1553" spans="1:56" s="586" customFormat="1" ht="39" customHeight="1" x14ac:dyDescent="0.2">
      <c r="A1553" s="1"/>
      <c r="B1553" s="1"/>
      <c r="C1553" s="1"/>
      <c r="D1553" s="1"/>
      <c r="E1553" s="304"/>
      <c r="F1553" s="305"/>
      <c r="G1553" s="305"/>
      <c r="H1553" s="305"/>
      <c r="I1553" s="305"/>
      <c r="J1553" s="305"/>
      <c r="K1553" s="305"/>
      <c r="L1553" s="305"/>
      <c r="M1553" s="304"/>
      <c r="N1553" s="304"/>
      <c r="O1553" s="306"/>
      <c r="P1553" s="38"/>
      <c r="Q1553" s="38"/>
      <c r="R1553" s="38"/>
      <c r="S1553" s="38"/>
      <c r="T1553" s="38"/>
      <c r="U1553" s="38"/>
      <c r="V1553" s="38"/>
      <c r="W1553" s="38"/>
      <c r="X1553" s="38"/>
      <c r="Y1553" s="39"/>
      <c r="Z1553" s="38"/>
      <c r="AA1553" s="39"/>
      <c r="AB1553" s="38"/>
      <c r="AC1553" s="39"/>
      <c r="AD1553" s="38">
        <v>1</v>
      </c>
      <c r="AE1553" s="38">
        <v>2</v>
      </c>
      <c r="AF1553" s="41" t="s">
        <v>37</v>
      </c>
      <c r="AG1553" s="38" t="s">
        <v>38</v>
      </c>
      <c r="AH1553" s="40">
        <v>12</v>
      </c>
      <c r="AI1553" s="39"/>
      <c r="AJ1553" s="40"/>
      <c r="AK1553" s="39">
        <v>12</v>
      </c>
      <c r="AL1553" s="38"/>
      <c r="AM1553" s="38">
        <f>AP1553+1</f>
        <v>7</v>
      </c>
      <c r="AN1553" s="41" t="s">
        <v>171</v>
      </c>
      <c r="AO1553" s="623"/>
      <c r="AP1553" s="38">
        <v>6</v>
      </c>
      <c r="AQ1553" s="38">
        <v>5</v>
      </c>
      <c r="AR1553" s="585"/>
      <c r="AS1553" s="585"/>
      <c r="AT1553" s="585"/>
      <c r="AU1553" s="585"/>
      <c r="AV1553" s="585"/>
      <c r="AW1553" s="585"/>
      <c r="AX1553" s="585"/>
      <c r="AY1553" s="585"/>
      <c r="AZ1553" s="585"/>
      <c r="BA1553" s="585"/>
      <c r="BB1553" s="585"/>
      <c r="BC1553" s="585"/>
      <c r="BD1553" s="585"/>
    </row>
    <row r="1554" spans="1:56" s="586" customFormat="1" ht="25.5" customHeight="1" x14ac:dyDescent="0.2">
      <c r="A1554" s="1"/>
      <c r="B1554" s="1"/>
      <c r="C1554" s="1"/>
      <c r="D1554" s="1"/>
      <c r="E1554" s="304"/>
      <c r="F1554" s="305"/>
      <c r="G1554" s="305"/>
      <c r="H1554" s="305"/>
      <c r="I1554" s="305"/>
      <c r="J1554" s="305"/>
      <c r="K1554" s="305"/>
      <c r="L1554" s="305"/>
      <c r="M1554" s="304"/>
      <c r="N1554" s="304"/>
      <c r="O1554" s="306"/>
      <c r="P1554" s="38"/>
      <c r="Q1554" s="38"/>
      <c r="R1554" s="38"/>
      <c r="S1554" s="38"/>
      <c r="T1554" s="38"/>
      <c r="U1554" s="38"/>
      <c r="V1554" s="38"/>
      <c r="W1554" s="38"/>
      <c r="X1554" s="38"/>
      <c r="Y1554" s="39"/>
      <c r="Z1554" s="38"/>
      <c r="AA1554" s="39"/>
      <c r="AB1554" s="38"/>
      <c r="AC1554" s="39"/>
      <c r="AD1554" s="38"/>
      <c r="AE1554" s="38"/>
      <c r="AF1554" s="38"/>
      <c r="AG1554" s="38"/>
      <c r="AH1554" s="40"/>
      <c r="AI1554" s="39"/>
      <c r="AJ1554" s="40"/>
      <c r="AK1554" s="39"/>
      <c r="AL1554" s="38"/>
      <c r="AM1554" s="38"/>
      <c r="AN1554" s="38"/>
      <c r="AO1554" s="623"/>
      <c r="AP1554" s="38"/>
      <c r="AQ1554" s="38"/>
      <c r="AR1554" s="585"/>
      <c r="AS1554" s="585"/>
      <c r="AT1554" s="585"/>
      <c r="AU1554" s="585"/>
      <c r="AV1554" s="585"/>
      <c r="AW1554" s="585"/>
      <c r="AX1554" s="585"/>
      <c r="AY1554" s="585"/>
      <c r="AZ1554" s="585"/>
      <c r="BA1554" s="585"/>
      <c r="BB1554" s="585"/>
      <c r="BC1554" s="585"/>
      <c r="BD1554" s="585"/>
    </row>
    <row r="1555" spans="1:56" s="586" customFormat="1" ht="25.5" customHeight="1" x14ac:dyDescent="0.2">
      <c r="A1555" s="1"/>
      <c r="B1555" s="1"/>
      <c r="C1555" s="1"/>
      <c r="D1555" s="1"/>
      <c r="E1555" s="304"/>
      <c r="F1555" s="305"/>
      <c r="G1555" s="305"/>
      <c r="H1555" s="305"/>
      <c r="I1555" s="305"/>
      <c r="J1555" s="305"/>
      <c r="K1555" s="305"/>
      <c r="L1555" s="305"/>
      <c r="M1555" s="304"/>
      <c r="N1555" s="304"/>
      <c r="O1555" s="306"/>
      <c r="P1555" s="38"/>
      <c r="Q1555" s="38"/>
      <c r="R1555" s="38"/>
      <c r="S1555" s="38"/>
      <c r="T1555" s="38"/>
      <c r="U1555" s="38"/>
      <c r="V1555" s="38"/>
      <c r="W1555" s="38"/>
      <c r="X1555" s="38"/>
      <c r="Y1555" s="39"/>
      <c r="Z1555" s="38"/>
      <c r="AA1555" s="39"/>
      <c r="AB1555" s="38"/>
      <c r="AC1555" s="39"/>
      <c r="AD1555" s="38"/>
      <c r="AE1555" s="38"/>
      <c r="AF1555" s="38"/>
      <c r="AG1555" s="38"/>
      <c r="AH1555" s="40"/>
      <c r="AI1555" s="39"/>
      <c r="AJ1555" s="40"/>
      <c r="AK1555" s="39"/>
      <c r="AL1555" s="38"/>
      <c r="AM1555" s="38"/>
      <c r="AN1555" s="38"/>
      <c r="AO1555" s="623"/>
      <c r="AP1555" s="38"/>
      <c r="AQ1555" s="38"/>
      <c r="AR1555" s="585"/>
      <c r="AS1555" s="585"/>
      <c r="AT1555" s="585"/>
      <c r="AU1555" s="585"/>
      <c r="AV1555" s="585"/>
      <c r="AW1555" s="585"/>
      <c r="AX1555" s="585"/>
      <c r="AY1555" s="585"/>
      <c r="AZ1555" s="585"/>
      <c r="BA1555" s="585"/>
      <c r="BB1555" s="585"/>
      <c r="BC1555" s="585"/>
      <c r="BD1555" s="585"/>
    </row>
    <row r="1556" spans="1:56" s="1" customFormat="1" ht="22.5" customHeight="1" x14ac:dyDescent="0.2">
      <c r="E1556" s="304"/>
      <c r="F1556" s="305"/>
      <c r="G1556" s="305"/>
      <c r="H1556" s="305"/>
      <c r="I1556" s="305"/>
      <c r="J1556" s="305"/>
      <c r="K1556" s="305"/>
      <c r="L1556" s="305"/>
      <c r="M1556" s="304"/>
      <c r="N1556" s="304"/>
      <c r="O1556" s="306"/>
      <c r="P1556" s="345" t="s">
        <v>460</v>
      </c>
      <c r="Q1556" s="346"/>
      <c r="R1556" s="346"/>
      <c r="S1556" s="346"/>
      <c r="T1556" s="346"/>
      <c r="U1556" s="346"/>
      <c r="V1556" s="1012" t="str">
        <f>B1565</f>
        <v>นาย</v>
      </c>
      <c r="W1556" s="1012"/>
      <c r="X1556" s="1013" t="str">
        <f>C1565</f>
        <v>สนั่น</v>
      </c>
      <c r="Y1556" s="1013"/>
      <c r="Z1556" s="1013" t="str">
        <f>D1565</f>
        <v>ผิวนวล</v>
      </c>
      <c r="AA1556" s="1013"/>
      <c r="AB1556" s="1013"/>
      <c r="AC1556" s="1014"/>
      <c r="AD1556" s="345" t="s">
        <v>461</v>
      </c>
      <c r="AE1556" s="730"/>
      <c r="AF1556" s="346"/>
      <c r="AG1556" s="745" t="str">
        <f>B1565</f>
        <v>นาย</v>
      </c>
      <c r="AH1556" s="731" t="str">
        <f>C1565</f>
        <v>สนั่น</v>
      </c>
      <c r="AI1556" s="346"/>
      <c r="AJ1556" s="346" t="str">
        <f>D1565</f>
        <v>ผิวนวล</v>
      </c>
      <c r="AK1556" s="346"/>
      <c r="AL1556" s="346"/>
      <c r="AM1556" s="346"/>
      <c r="AN1556" s="347"/>
      <c r="AO1556" s="753"/>
      <c r="AP1556" s="346"/>
      <c r="AQ1556" s="346"/>
    </row>
    <row r="1557" spans="1:56" s="1" customFormat="1" ht="22.5" customHeight="1" x14ac:dyDescent="0.2">
      <c r="E1557" s="304"/>
      <c r="F1557" s="305"/>
      <c r="G1557" s="305"/>
      <c r="H1557" s="305"/>
      <c r="I1557" s="305"/>
      <c r="J1557" s="305"/>
      <c r="K1557" s="305"/>
      <c r="L1557" s="305"/>
      <c r="M1557" s="304"/>
      <c r="N1557" s="304"/>
      <c r="O1557" s="306"/>
      <c r="P1557" s="307" t="s">
        <v>462</v>
      </c>
      <c r="Q1557" s="308"/>
      <c r="R1557" s="308"/>
      <c r="S1557" s="1007" t="str">
        <f>E1565</f>
        <v>123</v>
      </c>
      <c r="T1557" s="1008"/>
      <c r="U1557" s="310" t="str">
        <f>F1565</f>
        <v>หมูที่</v>
      </c>
      <c r="V1557" s="1009">
        <f>G1565</f>
        <v>16</v>
      </c>
      <c r="W1557" s="1009"/>
      <c r="X1557" s="308"/>
      <c r="Y1557" s="311"/>
      <c r="Z1557" s="312" t="str">
        <f>H1565</f>
        <v>ถนน</v>
      </c>
      <c r="AA1557" s="313"/>
      <c r="AB1557" s="308"/>
      <c r="AC1557" s="309"/>
      <c r="AD1557" s="307" t="s">
        <v>462</v>
      </c>
      <c r="AE1557" s="728"/>
      <c r="AF1557" s="728"/>
      <c r="AG1557" s="314" t="str">
        <f>E1565</f>
        <v>123</v>
      </c>
      <c r="AH1557" s="308"/>
      <c r="AI1557" s="315" t="str">
        <f>F1565</f>
        <v>หมูที่</v>
      </c>
      <c r="AJ1557" s="727">
        <f>G1565</f>
        <v>16</v>
      </c>
      <c r="AK1557" s="308"/>
      <c r="AL1557" s="315" t="str">
        <f>H1565</f>
        <v>ถนน</v>
      </c>
      <c r="AM1557" s="308"/>
      <c r="AN1557" s="309"/>
      <c r="AO1557" s="753"/>
      <c r="AP1557" s="308"/>
      <c r="AQ1557" s="308"/>
    </row>
    <row r="1558" spans="1:56" s="1" customFormat="1" ht="22.5" customHeight="1" x14ac:dyDescent="0.2">
      <c r="E1558" s="304"/>
      <c r="F1558" s="305"/>
      <c r="G1558" s="305"/>
      <c r="H1558" s="305"/>
      <c r="I1558" s="305"/>
      <c r="J1558" s="305"/>
      <c r="K1558" s="305"/>
      <c r="L1558" s="305"/>
      <c r="M1558" s="304"/>
      <c r="N1558" s="304"/>
      <c r="O1558" s="306"/>
      <c r="P1558" s="307" t="s">
        <v>463</v>
      </c>
      <c r="Q1558" s="308"/>
      <c r="R1558" s="308"/>
      <c r="S1558" s="308"/>
      <c r="T1558" s="308"/>
      <c r="U1558" s="1009" t="str">
        <f>I1565</f>
        <v>ตำบลตะขบ</v>
      </c>
      <c r="V1558" s="993"/>
      <c r="W1558" s="993"/>
      <c r="X1558" s="993"/>
      <c r="Y1558" s="312"/>
      <c r="Z1558" s="315" t="str">
        <f>J1565</f>
        <v>อำเภอปักธงชัย</v>
      </c>
      <c r="AA1558" s="313"/>
      <c r="AB1558" s="308"/>
      <c r="AC1558" s="308"/>
      <c r="AD1558" s="307" t="s">
        <v>463</v>
      </c>
      <c r="AE1558" s="728"/>
      <c r="AF1558" s="308"/>
      <c r="AG1558" s="308"/>
      <c r="AH1558" s="308"/>
      <c r="AI1558" s="315" t="str">
        <f>I1565</f>
        <v>ตำบลตะขบ</v>
      </c>
      <c r="AJ1558" s="308"/>
      <c r="AK1558" s="308"/>
      <c r="AL1558" s="315" t="str">
        <f>J1565</f>
        <v>อำเภอปักธงชัย</v>
      </c>
      <c r="AM1558" s="308"/>
      <c r="AN1558" s="309"/>
      <c r="AO1558" s="753"/>
      <c r="AP1558" s="308"/>
      <c r="AQ1558" s="308"/>
    </row>
    <row r="1559" spans="1:56" s="1" customFormat="1" ht="22.5" customHeight="1" x14ac:dyDescent="0.2">
      <c r="E1559" s="304"/>
      <c r="F1559" s="305"/>
      <c r="G1559" s="305"/>
      <c r="H1559" s="305"/>
      <c r="I1559" s="305"/>
      <c r="J1559" s="305"/>
      <c r="K1559" s="305"/>
      <c r="L1559" s="305"/>
      <c r="M1559" s="304"/>
      <c r="N1559" s="304"/>
      <c r="O1559" s="306"/>
      <c r="P1559" s="316" t="str">
        <f>K1565</f>
        <v>จังหวัดนครราชสีมา</v>
      </c>
      <c r="Q1559" s="317"/>
      <c r="R1559" s="317"/>
      <c r="S1559" s="317"/>
      <c r="T1559" s="317"/>
      <c r="U1559" s="317" t="s">
        <v>464</v>
      </c>
      <c r="V1559" s="317"/>
      <c r="W1559" s="317"/>
      <c r="X1559" s="317"/>
      <c r="Y1559" s="318"/>
      <c r="Z1559" s="317"/>
      <c r="AA1559" s="319"/>
      <c r="AB1559" s="317"/>
      <c r="AC1559" s="317"/>
      <c r="AD1559" s="316" t="str">
        <f>K1565</f>
        <v>จังหวัดนครราชสีมา</v>
      </c>
      <c r="AE1559" s="744"/>
      <c r="AF1559" s="317"/>
      <c r="AG1559" s="317"/>
      <c r="AH1559" s="317"/>
      <c r="AI1559" s="317" t="s">
        <v>464</v>
      </c>
      <c r="AJ1559" s="317"/>
      <c r="AK1559" s="317"/>
      <c r="AL1559" s="317"/>
      <c r="AM1559" s="317"/>
      <c r="AN1559" s="320"/>
      <c r="AO1559" s="753"/>
      <c r="AP1559" s="317"/>
      <c r="AQ1559" s="317"/>
    </row>
    <row r="1560" spans="1:56" s="323" customFormat="1" ht="22.5" customHeight="1" x14ac:dyDescent="0.2">
      <c r="A1560" s="753"/>
      <c r="B1560" s="753"/>
      <c r="C1560" s="753"/>
      <c r="D1560" s="753"/>
      <c r="E1560" s="9"/>
      <c r="F1560" s="321"/>
      <c r="G1560" s="321"/>
      <c r="H1560" s="321"/>
      <c r="I1560" s="321"/>
      <c r="J1560" s="321"/>
      <c r="K1560" s="321"/>
      <c r="L1560" s="321"/>
      <c r="M1560" s="9"/>
      <c r="N1560" s="9"/>
      <c r="O1560" s="306"/>
      <c r="P1560" s="1004" t="s">
        <v>5</v>
      </c>
      <c r="Q1560" s="1005"/>
      <c r="R1560" s="1005"/>
      <c r="S1560" s="1005"/>
      <c r="T1560" s="1005"/>
      <c r="U1560" s="1005"/>
      <c r="V1560" s="1005"/>
      <c r="W1560" s="1005"/>
      <c r="X1560" s="1005"/>
      <c r="Y1560" s="1005"/>
      <c r="Z1560" s="1005"/>
      <c r="AA1560" s="1005"/>
      <c r="AB1560" s="1005"/>
      <c r="AC1560" s="1006"/>
      <c r="AD1560" s="1004" t="s">
        <v>6</v>
      </c>
      <c r="AE1560" s="1005"/>
      <c r="AF1560" s="1005"/>
      <c r="AG1560" s="1005"/>
      <c r="AH1560" s="1005"/>
      <c r="AI1560" s="1005"/>
      <c r="AJ1560" s="1005"/>
      <c r="AK1560" s="1005"/>
      <c r="AL1560" s="1005"/>
      <c r="AM1560" s="1005"/>
      <c r="AN1560" s="1006"/>
      <c r="AO1560" s="429"/>
    </row>
    <row r="1561" spans="1:56" s="323" customFormat="1" ht="24.75" customHeight="1" x14ac:dyDescent="0.2">
      <c r="A1561" s="753"/>
      <c r="B1561" s="753"/>
      <c r="C1561" s="753"/>
      <c r="D1561" s="753"/>
      <c r="E1561" s="9"/>
      <c r="F1561" s="321"/>
      <c r="G1561" s="321"/>
      <c r="H1561" s="321"/>
      <c r="I1561" s="321"/>
      <c r="J1561" s="321"/>
      <c r="K1561" s="321"/>
      <c r="L1561" s="321"/>
      <c r="M1561" s="9"/>
      <c r="N1561" s="9"/>
      <c r="O1561" s="306"/>
      <c r="P1561" s="995" t="s">
        <v>7</v>
      </c>
      <c r="Q1561" s="995" t="s">
        <v>8</v>
      </c>
      <c r="R1561" s="995" t="s">
        <v>9</v>
      </c>
      <c r="S1561" s="1010" t="s">
        <v>10</v>
      </c>
      <c r="T1561" s="1011"/>
      <c r="U1561" s="995" t="s">
        <v>11</v>
      </c>
      <c r="V1561" s="1004" t="s">
        <v>12</v>
      </c>
      <c r="W1561" s="1005"/>
      <c r="X1561" s="1006"/>
      <c r="Y1561" s="1004" t="s">
        <v>13</v>
      </c>
      <c r="Z1561" s="1005"/>
      <c r="AA1561" s="1005"/>
      <c r="AB1561" s="1005"/>
      <c r="AC1561" s="1006"/>
      <c r="AD1561" s="995" t="s">
        <v>7</v>
      </c>
      <c r="AE1561" s="995" t="s">
        <v>14</v>
      </c>
      <c r="AF1561" s="995" t="s">
        <v>15</v>
      </c>
      <c r="AG1561" s="995" t="s">
        <v>16</v>
      </c>
      <c r="AH1561" s="1021" t="s">
        <v>17</v>
      </c>
      <c r="AI1561" s="1004" t="s">
        <v>18</v>
      </c>
      <c r="AJ1561" s="1005"/>
      <c r="AK1561" s="1005"/>
      <c r="AL1561" s="1006"/>
      <c r="AM1561" s="995" t="s">
        <v>19</v>
      </c>
      <c r="AN1561" s="995" t="s">
        <v>20</v>
      </c>
      <c r="AO1561" s="429"/>
      <c r="AP1561" s="995" t="s">
        <v>19</v>
      </c>
      <c r="AQ1561" s="995" t="s">
        <v>19</v>
      </c>
    </row>
    <row r="1562" spans="1:56" s="323" customFormat="1" ht="24.75" customHeight="1" x14ac:dyDescent="0.2">
      <c r="A1562" s="753"/>
      <c r="B1562" s="753"/>
      <c r="C1562" s="753"/>
      <c r="D1562" s="753"/>
      <c r="E1562" s="9"/>
      <c r="F1562" s="321"/>
      <c r="G1562" s="321"/>
      <c r="H1562" s="321"/>
      <c r="I1562" s="321"/>
      <c r="J1562" s="321"/>
      <c r="K1562" s="321"/>
      <c r="L1562" s="321"/>
      <c r="M1562" s="9"/>
      <c r="N1562" s="9"/>
      <c r="O1562" s="306"/>
      <c r="P1562" s="996"/>
      <c r="Q1562" s="996"/>
      <c r="R1562" s="996"/>
      <c r="S1562" s="995" t="s">
        <v>21</v>
      </c>
      <c r="T1562" s="995" t="s">
        <v>22</v>
      </c>
      <c r="U1562" s="996"/>
      <c r="V1562" s="1015" t="s">
        <v>23</v>
      </c>
      <c r="W1562" s="1015" t="s">
        <v>24</v>
      </c>
      <c r="X1562" s="1015" t="s">
        <v>25</v>
      </c>
      <c r="Y1562" s="1018" t="s">
        <v>26</v>
      </c>
      <c r="Z1562" s="995" t="s">
        <v>27</v>
      </c>
      <c r="AA1562" s="995" t="s">
        <v>28</v>
      </c>
      <c r="AB1562" s="995" t="s">
        <v>29</v>
      </c>
      <c r="AC1562" s="995" t="s">
        <v>30</v>
      </c>
      <c r="AD1562" s="996"/>
      <c r="AE1562" s="996"/>
      <c r="AF1562" s="996"/>
      <c r="AG1562" s="996"/>
      <c r="AH1562" s="1022"/>
      <c r="AI1562" s="995" t="s">
        <v>31</v>
      </c>
      <c r="AJ1562" s="998" t="s">
        <v>27</v>
      </c>
      <c r="AK1562" s="1001" t="s">
        <v>28</v>
      </c>
      <c r="AL1562" s="995" t="s">
        <v>29</v>
      </c>
      <c r="AM1562" s="996"/>
      <c r="AN1562" s="996"/>
      <c r="AO1562" s="429"/>
      <c r="AP1562" s="996"/>
      <c r="AQ1562" s="996"/>
    </row>
    <row r="1563" spans="1:56" s="323" customFormat="1" ht="48.75" customHeight="1" x14ac:dyDescent="0.2">
      <c r="A1563" s="753"/>
      <c r="B1563" s="753"/>
      <c r="C1563" s="753"/>
      <c r="D1563" s="753"/>
      <c r="E1563" s="9"/>
      <c r="F1563" s="321"/>
      <c r="G1563" s="321"/>
      <c r="H1563" s="321"/>
      <c r="I1563" s="321"/>
      <c r="J1563" s="321"/>
      <c r="K1563" s="321"/>
      <c r="L1563" s="321"/>
      <c r="M1563" s="9"/>
      <c r="N1563" s="9"/>
      <c r="O1563" s="306"/>
      <c r="P1563" s="996"/>
      <c r="Q1563" s="996"/>
      <c r="R1563" s="996"/>
      <c r="S1563" s="996"/>
      <c r="T1563" s="996"/>
      <c r="U1563" s="996"/>
      <c r="V1563" s="1016"/>
      <c r="W1563" s="1016"/>
      <c r="X1563" s="1016"/>
      <c r="Y1563" s="1019"/>
      <c r="Z1563" s="996"/>
      <c r="AA1563" s="996"/>
      <c r="AB1563" s="996"/>
      <c r="AC1563" s="996"/>
      <c r="AD1563" s="996"/>
      <c r="AE1563" s="996"/>
      <c r="AF1563" s="996"/>
      <c r="AG1563" s="996"/>
      <c r="AH1563" s="1022"/>
      <c r="AI1563" s="996"/>
      <c r="AJ1563" s="999"/>
      <c r="AK1563" s="1002"/>
      <c r="AL1563" s="996"/>
      <c r="AM1563" s="996"/>
      <c r="AN1563" s="996"/>
      <c r="AO1563" s="430"/>
      <c r="AP1563" s="996"/>
      <c r="AQ1563" s="996"/>
    </row>
    <row r="1564" spans="1:56" s="323" customFormat="1" ht="24.75" customHeight="1" x14ac:dyDescent="0.2">
      <c r="A1564" s="753" t="s">
        <v>465</v>
      </c>
      <c r="B1564" s="306" t="s">
        <v>466</v>
      </c>
      <c r="C1564" s="749" t="s">
        <v>467</v>
      </c>
      <c r="D1564" s="749" t="s">
        <v>468</v>
      </c>
      <c r="E1564" s="749" t="s">
        <v>469</v>
      </c>
      <c r="F1564" s="749"/>
      <c r="G1564" s="749" t="s">
        <v>470</v>
      </c>
      <c r="H1564" s="749" t="s">
        <v>471</v>
      </c>
      <c r="I1564" s="749" t="s">
        <v>472</v>
      </c>
      <c r="J1564" s="749" t="s">
        <v>473</v>
      </c>
      <c r="K1564" s="749" t="s">
        <v>474</v>
      </c>
      <c r="L1564" s="520" t="s">
        <v>475</v>
      </c>
      <c r="M1564" s="9" t="s">
        <v>476</v>
      </c>
      <c r="N1564" s="9" t="s">
        <v>477</v>
      </c>
      <c r="O1564" s="306" t="s">
        <v>478</v>
      </c>
      <c r="P1564" s="997"/>
      <c r="Q1564" s="997"/>
      <c r="R1564" s="997"/>
      <c r="S1564" s="997"/>
      <c r="T1564" s="997"/>
      <c r="U1564" s="997"/>
      <c r="V1564" s="1017"/>
      <c r="W1564" s="1017"/>
      <c r="X1564" s="1017"/>
      <c r="Y1564" s="1020"/>
      <c r="Z1564" s="997"/>
      <c r="AA1564" s="997"/>
      <c r="AB1564" s="997"/>
      <c r="AC1564" s="997"/>
      <c r="AD1564" s="997"/>
      <c r="AE1564" s="997"/>
      <c r="AF1564" s="997"/>
      <c r="AG1564" s="997"/>
      <c r="AH1564" s="1023"/>
      <c r="AI1564" s="997"/>
      <c r="AJ1564" s="1000"/>
      <c r="AK1564" s="1003"/>
      <c r="AL1564" s="997"/>
      <c r="AM1564" s="997"/>
      <c r="AN1564" s="997"/>
      <c r="AO1564" s="430"/>
      <c r="AP1564" s="997"/>
      <c r="AQ1564" s="997"/>
    </row>
    <row r="1565" spans="1:56" s="586" customFormat="1" ht="25.5" customHeight="1" x14ac:dyDescent="0.2">
      <c r="A1565" s="1"/>
      <c r="B1565" s="1" t="s">
        <v>479</v>
      </c>
      <c r="C1565" s="1" t="s">
        <v>849</v>
      </c>
      <c r="D1565" s="1" t="s">
        <v>850</v>
      </c>
      <c r="E1565" s="304" t="s">
        <v>851</v>
      </c>
      <c r="F1565" s="305" t="s">
        <v>510</v>
      </c>
      <c r="G1565" s="583">
        <v>16</v>
      </c>
      <c r="H1565" s="305" t="s">
        <v>471</v>
      </c>
      <c r="I1565" s="305" t="s">
        <v>483</v>
      </c>
      <c r="J1565" s="305" t="s">
        <v>484</v>
      </c>
      <c r="K1565" s="305" t="s">
        <v>485</v>
      </c>
      <c r="L1565" s="304">
        <v>30150</v>
      </c>
      <c r="M1565" s="304"/>
      <c r="N1565" s="304" t="s">
        <v>852</v>
      </c>
      <c r="O1565" s="306"/>
      <c r="P1565" s="38">
        <v>196</v>
      </c>
      <c r="Q1565" s="38" t="s">
        <v>39</v>
      </c>
      <c r="R1565" s="38"/>
      <c r="S1565" s="38"/>
      <c r="T1565" s="38"/>
      <c r="U1565" s="38" t="s">
        <v>170</v>
      </c>
      <c r="V1565" s="38"/>
      <c r="W1565" s="38"/>
      <c r="X1565" s="38"/>
      <c r="Y1565" s="39"/>
      <c r="Z1565" s="38"/>
      <c r="AA1565" s="39">
        <v>5</v>
      </c>
      <c r="AB1565" s="38"/>
      <c r="AC1565" s="39"/>
      <c r="AD1565" s="38"/>
      <c r="AE1565" s="38"/>
      <c r="AF1565" s="38"/>
      <c r="AG1565" s="38"/>
      <c r="AH1565" s="40"/>
      <c r="AI1565" s="39"/>
      <c r="AJ1565" s="40"/>
      <c r="AK1565" s="39"/>
      <c r="AL1565" s="38"/>
      <c r="AM1565" s="38"/>
      <c r="AN1565" s="38"/>
      <c r="AO1565" s="623"/>
      <c r="AP1565" s="38"/>
      <c r="AQ1565" s="38"/>
      <c r="AR1565" s="585"/>
      <c r="AS1565" s="585"/>
      <c r="AT1565" s="585"/>
      <c r="AU1565" s="585"/>
      <c r="AV1565" s="585"/>
      <c r="AW1565" s="585"/>
      <c r="AX1565" s="585"/>
      <c r="AY1565" s="585"/>
      <c r="AZ1565" s="585"/>
      <c r="BA1565" s="585"/>
      <c r="BB1565" s="585"/>
      <c r="BC1565" s="585"/>
      <c r="BD1565" s="585"/>
    </row>
    <row r="1566" spans="1:56" s="586" customFormat="1" ht="66" customHeight="1" x14ac:dyDescent="0.2">
      <c r="A1566" s="1"/>
      <c r="B1566" s="1"/>
      <c r="C1566" s="1"/>
      <c r="D1566" s="1"/>
      <c r="E1566" s="304"/>
      <c r="F1566" s="305"/>
      <c r="G1566" s="305"/>
      <c r="H1566" s="305"/>
      <c r="I1566" s="305"/>
      <c r="J1566" s="305"/>
      <c r="K1566" s="305"/>
      <c r="L1566" s="305"/>
      <c r="M1566" s="304"/>
      <c r="N1566" s="304"/>
      <c r="O1566" s="306"/>
      <c r="P1566" s="38"/>
      <c r="Q1566" s="38"/>
      <c r="R1566" s="38"/>
      <c r="S1566" s="38"/>
      <c r="T1566" s="38"/>
      <c r="U1566" s="38"/>
      <c r="V1566" s="38"/>
      <c r="W1566" s="38"/>
      <c r="X1566" s="38"/>
      <c r="Y1566" s="39"/>
      <c r="Z1566" s="38"/>
      <c r="AA1566" s="39"/>
      <c r="AB1566" s="38"/>
      <c r="AC1566" s="39"/>
      <c r="AD1566" s="38">
        <v>1</v>
      </c>
      <c r="AE1566" s="38">
        <v>123</v>
      </c>
      <c r="AF1566" s="38" t="s">
        <v>37</v>
      </c>
      <c r="AG1566" s="38" t="s">
        <v>35</v>
      </c>
      <c r="AH1566" s="40">
        <v>20</v>
      </c>
      <c r="AI1566" s="39"/>
      <c r="AJ1566" s="40"/>
      <c r="AK1566" s="39">
        <v>20</v>
      </c>
      <c r="AL1566" s="38"/>
      <c r="AM1566" s="38">
        <f>AP1566+1</f>
        <v>15</v>
      </c>
      <c r="AN1566" s="41" t="s">
        <v>147</v>
      </c>
      <c r="AO1566" s="623"/>
      <c r="AP1566" s="38">
        <v>14</v>
      </c>
      <c r="AQ1566" s="38">
        <v>13</v>
      </c>
      <c r="AR1566" s="585"/>
      <c r="AS1566" s="585"/>
      <c r="AT1566" s="585"/>
      <c r="AU1566" s="585"/>
      <c r="AV1566" s="585"/>
      <c r="AW1566" s="585"/>
      <c r="AX1566" s="585"/>
      <c r="AY1566" s="585"/>
      <c r="AZ1566" s="585"/>
      <c r="BA1566" s="585"/>
      <c r="BB1566" s="585"/>
      <c r="BC1566" s="585"/>
      <c r="BD1566" s="585"/>
    </row>
    <row r="1567" spans="1:56" s="586" customFormat="1" ht="25.5" customHeight="1" x14ac:dyDescent="0.2">
      <c r="A1567" s="1"/>
      <c r="B1567" s="1"/>
      <c r="C1567" s="1"/>
      <c r="D1567" s="1"/>
      <c r="E1567" s="304"/>
      <c r="F1567" s="305"/>
      <c r="G1567" s="305"/>
      <c r="H1567" s="305"/>
      <c r="I1567" s="305"/>
      <c r="J1567" s="305"/>
      <c r="K1567" s="305"/>
      <c r="L1567" s="305"/>
      <c r="M1567" s="304"/>
      <c r="N1567" s="304"/>
      <c r="O1567" s="306"/>
      <c r="P1567" s="38"/>
      <c r="Q1567" s="38"/>
      <c r="R1567" s="38"/>
      <c r="S1567" s="38"/>
      <c r="T1567" s="38"/>
      <c r="U1567" s="38"/>
      <c r="V1567" s="38"/>
      <c r="W1567" s="38"/>
      <c r="X1567" s="38"/>
      <c r="Y1567" s="39"/>
      <c r="Z1567" s="38"/>
      <c r="AA1567" s="39"/>
      <c r="AB1567" s="38"/>
      <c r="AC1567" s="39"/>
      <c r="AD1567" s="38"/>
      <c r="AE1567" s="38"/>
      <c r="AF1567" s="38"/>
      <c r="AG1567" s="38"/>
      <c r="AH1567" s="40"/>
      <c r="AI1567" s="39"/>
      <c r="AJ1567" s="40"/>
      <c r="AK1567" s="39"/>
      <c r="AL1567" s="38"/>
      <c r="AM1567" s="38"/>
      <c r="AN1567" s="38"/>
      <c r="AO1567" s="623"/>
      <c r="AP1567" s="38"/>
      <c r="AQ1567" s="38"/>
      <c r="AR1567" s="585"/>
      <c r="AS1567" s="585"/>
      <c r="AT1567" s="585"/>
      <c r="AU1567" s="585"/>
      <c r="AV1567" s="585"/>
      <c r="AW1567" s="585"/>
      <c r="AX1567" s="585"/>
      <c r="AY1567" s="585"/>
      <c r="AZ1567" s="585"/>
      <c r="BA1567" s="585"/>
      <c r="BB1567" s="585"/>
      <c r="BC1567" s="585"/>
      <c r="BD1567" s="585"/>
    </row>
    <row r="1568" spans="1:56" s="586" customFormat="1" ht="25.5" customHeight="1" x14ac:dyDescent="0.2">
      <c r="A1568" s="1"/>
      <c r="B1568" s="1"/>
      <c r="C1568" s="1"/>
      <c r="D1568" s="1"/>
      <c r="E1568" s="304"/>
      <c r="F1568" s="305"/>
      <c r="G1568" s="305"/>
      <c r="H1568" s="305"/>
      <c r="I1568" s="305"/>
      <c r="J1568" s="305"/>
      <c r="K1568" s="305"/>
      <c r="L1568" s="305"/>
      <c r="M1568" s="304"/>
      <c r="N1568" s="304"/>
      <c r="O1568" s="306"/>
      <c r="P1568" s="38"/>
      <c r="Q1568" s="38"/>
      <c r="R1568" s="38"/>
      <c r="S1568" s="38"/>
      <c r="T1568" s="38"/>
      <c r="U1568" s="38"/>
      <c r="V1568" s="38"/>
      <c r="W1568" s="38"/>
      <c r="X1568" s="38"/>
      <c r="Y1568" s="39"/>
      <c r="Z1568" s="38"/>
      <c r="AA1568" s="39"/>
      <c r="AB1568" s="38"/>
      <c r="AC1568" s="39"/>
      <c r="AD1568" s="38"/>
      <c r="AE1568" s="38"/>
      <c r="AF1568" s="38"/>
      <c r="AG1568" s="38"/>
      <c r="AH1568" s="40"/>
      <c r="AI1568" s="39"/>
      <c r="AJ1568" s="40"/>
      <c r="AK1568" s="39"/>
      <c r="AL1568" s="38"/>
      <c r="AM1568" s="38"/>
      <c r="AN1568" s="38"/>
      <c r="AO1568" s="623"/>
      <c r="AP1568" s="38"/>
      <c r="AQ1568" s="38"/>
      <c r="AR1568" s="585"/>
      <c r="AS1568" s="585"/>
      <c r="AT1568" s="585"/>
      <c r="AU1568" s="585"/>
      <c r="AV1568" s="585"/>
      <c r="AW1568" s="585"/>
      <c r="AX1568" s="585"/>
      <c r="AY1568" s="585"/>
      <c r="AZ1568" s="585"/>
      <c r="BA1568" s="585"/>
      <c r="BB1568" s="585"/>
      <c r="BC1568" s="585"/>
      <c r="BD1568" s="585"/>
    </row>
    <row r="1569" spans="1:56" s="1" customFormat="1" ht="22.5" customHeight="1" x14ac:dyDescent="0.2">
      <c r="E1569" s="304"/>
      <c r="F1569" s="305"/>
      <c r="G1569" s="305"/>
      <c r="H1569" s="305"/>
      <c r="I1569" s="305"/>
      <c r="J1569" s="305"/>
      <c r="K1569" s="305"/>
      <c r="L1569" s="305"/>
      <c r="M1569" s="304"/>
      <c r="N1569" s="304"/>
      <c r="O1569" s="306"/>
      <c r="P1569" s="345" t="s">
        <v>460</v>
      </c>
      <c r="Q1569" s="346"/>
      <c r="R1569" s="346"/>
      <c r="S1569" s="346"/>
      <c r="T1569" s="346"/>
      <c r="U1569" s="346"/>
      <c r="V1569" s="1012" t="str">
        <f>B1578</f>
        <v>นางสาว</v>
      </c>
      <c r="W1569" s="1012"/>
      <c r="X1569" s="1013" t="str">
        <f>C1578</f>
        <v>ธัญย์ชนก</v>
      </c>
      <c r="Y1569" s="1013"/>
      <c r="Z1569" s="1013" t="str">
        <f>D1578</f>
        <v>ตริตรอง</v>
      </c>
      <c r="AA1569" s="1013"/>
      <c r="AB1569" s="1013"/>
      <c r="AC1569" s="1014"/>
      <c r="AD1569" s="345" t="s">
        <v>461</v>
      </c>
      <c r="AE1569" s="730"/>
      <c r="AF1569" s="346"/>
      <c r="AG1569" s="745" t="str">
        <f>B1578</f>
        <v>นางสาว</v>
      </c>
      <c r="AH1569" s="731" t="str">
        <f>C1578</f>
        <v>ธัญย์ชนก</v>
      </c>
      <c r="AI1569" s="346"/>
      <c r="AJ1569" s="346" t="str">
        <f>D1578</f>
        <v>ตริตรอง</v>
      </c>
      <c r="AK1569" s="346"/>
      <c r="AL1569" s="346"/>
      <c r="AM1569" s="346"/>
      <c r="AN1569" s="347"/>
      <c r="AO1569" s="753"/>
      <c r="AP1569" s="346"/>
      <c r="AQ1569" s="346"/>
    </row>
    <row r="1570" spans="1:56" s="1" customFormat="1" ht="22.5" customHeight="1" x14ac:dyDescent="0.2">
      <c r="E1570" s="304"/>
      <c r="F1570" s="305"/>
      <c r="G1570" s="305"/>
      <c r="H1570" s="305"/>
      <c r="I1570" s="305"/>
      <c r="J1570" s="305"/>
      <c r="K1570" s="305"/>
      <c r="L1570" s="305"/>
      <c r="M1570" s="304"/>
      <c r="N1570" s="304"/>
      <c r="O1570" s="306"/>
      <c r="P1570" s="307" t="s">
        <v>462</v>
      </c>
      <c r="Q1570" s="308"/>
      <c r="R1570" s="308"/>
      <c r="S1570" s="1007" t="str">
        <f>E1578</f>
        <v>123</v>
      </c>
      <c r="T1570" s="1008"/>
      <c r="U1570" s="310" t="str">
        <f>F1578</f>
        <v>หมูที่</v>
      </c>
      <c r="V1570" s="1009">
        <f>G1578</f>
        <v>16</v>
      </c>
      <c r="W1570" s="1009"/>
      <c r="X1570" s="308"/>
      <c r="Y1570" s="311"/>
      <c r="Z1570" s="312" t="str">
        <f>H1578</f>
        <v>ถนน</v>
      </c>
      <c r="AA1570" s="313"/>
      <c r="AB1570" s="308"/>
      <c r="AC1570" s="309"/>
      <c r="AD1570" s="307" t="s">
        <v>462</v>
      </c>
      <c r="AE1570" s="728"/>
      <c r="AF1570" s="728"/>
      <c r="AG1570" s="314" t="str">
        <f>E1578</f>
        <v>123</v>
      </c>
      <c r="AH1570" s="308"/>
      <c r="AI1570" s="315" t="str">
        <f>F1578</f>
        <v>หมูที่</v>
      </c>
      <c r="AJ1570" s="727">
        <f>G1578</f>
        <v>16</v>
      </c>
      <c r="AK1570" s="308"/>
      <c r="AL1570" s="315" t="str">
        <f>H1578</f>
        <v>ถนน</v>
      </c>
      <c r="AM1570" s="308"/>
      <c r="AN1570" s="309"/>
      <c r="AO1570" s="753"/>
      <c r="AP1570" s="308"/>
      <c r="AQ1570" s="308"/>
    </row>
    <row r="1571" spans="1:56" s="1" customFormat="1" ht="22.5" customHeight="1" x14ac:dyDescent="0.2">
      <c r="E1571" s="304"/>
      <c r="F1571" s="305"/>
      <c r="G1571" s="305"/>
      <c r="H1571" s="305"/>
      <c r="I1571" s="305"/>
      <c r="J1571" s="305"/>
      <c r="K1571" s="305"/>
      <c r="L1571" s="305"/>
      <c r="M1571" s="304"/>
      <c r="N1571" s="304"/>
      <c r="O1571" s="306"/>
      <c r="P1571" s="307" t="s">
        <v>463</v>
      </c>
      <c r="Q1571" s="308"/>
      <c r="R1571" s="308"/>
      <c r="S1571" s="308"/>
      <c r="T1571" s="308"/>
      <c r="U1571" s="1009" t="str">
        <f>I1578</f>
        <v>ตำบลตะขบ</v>
      </c>
      <c r="V1571" s="993"/>
      <c r="W1571" s="993"/>
      <c r="X1571" s="993"/>
      <c r="Y1571" s="312"/>
      <c r="Z1571" s="315" t="str">
        <f>J1578</f>
        <v>อำเภอปักธงชัย</v>
      </c>
      <c r="AA1571" s="313"/>
      <c r="AB1571" s="308"/>
      <c r="AC1571" s="308"/>
      <c r="AD1571" s="307" t="s">
        <v>463</v>
      </c>
      <c r="AE1571" s="728"/>
      <c r="AF1571" s="308"/>
      <c r="AG1571" s="308"/>
      <c r="AH1571" s="308"/>
      <c r="AI1571" s="315" t="str">
        <f>I1578</f>
        <v>ตำบลตะขบ</v>
      </c>
      <c r="AJ1571" s="308"/>
      <c r="AK1571" s="308"/>
      <c r="AL1571" s="315" t="str">
        <f>J1578</f>
        <v>อำเภอปักธงชัย</v>
      </c>
      <c r="AM1571" s="308"/>
      <c r="AN1571" s="309"/>
      <c r="AO1571" s="753"/>
      <c r="AP1571" s="308"/>
      <c r="AQ1571" s="308"/>
    </row>
    <row r="1572" spans="1:56" s="1" customFormat="1" ht="22.5" customHeight="1" x14ac:dyDescent="0.2">
      <c r="E1572" s="304"/>
      <c r="F1572" s="305"/>
      <c r="G1572" s="305"/>
      <c r="H1572" s="305"/>
      <c r="I1572" s="305"/>
      <c r="J1572" s="305"/>
      <c r="K1572" s="305"/>
      <c r="L1572" s="305"/>
      <c r="M1572" s="304"/>
      <c r="N1572" s="304"/>
      <c r="O1572" s="306"/>
      <c r="P1572" s="316" t="str">
        <f>K1578</f>
        <v>จังหวัดนครราชสีมา</v>
      </c>
      <c r="Q1572" s="317"/>
      <c r="R1572" s="317"/>
      <c r="S1572" s="317"/>
      <c r="T1572" s="317"/>
      <c r="U1572" s="317" t="s">
        <v>464</v>
      </c>
      <c r="V1572" s="317"/>
      <c r="W1572" s="317"/>
      <c r="X1572" s="317"/>
      <c r="Y1572" s="318"/>
      <c r="Z1572" s="317"/>
      <c r="AA1572" s="319"/>
      <c r="AB1572" s="317"/>
      <c r="AC1572" s="317"/>
      <c r="AD1572" s="316" t="str">
        <f>K1578</f>
        <v>จังหวัดนครราชสีมา</v>
      </c>
      <c r="AE1572" s="744"/>
      <c r="AF1572" s="317"/>
      <c r="AG1572" s="317"/>
      <c r="AH1572" s="317"/>
      <c r="AI1572" s="317" t="s">
        <v>464</v>
      </c>
      <c r="AJ1572" s="317"/>
      <c r="AK1572" s="317"/>
      <c r="AL1572" s="317"/>
      <c r="AM1572" s="317"/>
      <c r="AN1572" s="320"/>
      <c r="AO1572" s="753"/>
      <c r="AP1572" s="317"/>
      <c r="AQ1572" s="317"/>
    </row>
    <row r="1573" spans="1:56" s="323" customFormat="1" ht="22.5" customHeight="1" x14ac:dyDescent="0.2">
      <c r="A1573" s="753"/>
      <c r="B1573" s="753"/>
      <c r="C1573" s="753"/>
      <c r="D1573" s="753"/>
      <c r="E1573" s="9"/>
      <c r="F1573" s="321"/>
      <c r="G1573" s="321"/>
      <c r="H1573" s="321"/>
      <c r="I1573" s="321"/>
      <c r="J1573" s="321"/>
      <c r="K1573" s="321"/>
      <c r="L1573" s="321"/>
      <c r="M1573" s="9"/>
      <c r="N1573" s="9"/>
      <c r="O1573" s="306"/>
      <c r="P1573" s="1004" t="s">
        <v>5</v>
      </c>
      <c r="Q1573" s="1005"/>
      <c r="R1573" s="1005"/>
      <c r="S1573" s="1005"/>
      <c r="T1573" s="1005"/>
      <c r="U1573" s="1005"/>
      <c r="V1573" s="1005"/>
      <c r="W1573" s="1005"/>
      <c r="X1573" s="1005"/>
      <c r="Y1573" s="1005"/>
      <c r="Z1573" s="1005"/>
      <c r="AA1573" s="1005"/>
      <c r="AB1573" s="1005"/>
      <c r="AC1573" s="1006"/>
      <c r="AD1573" s="1004" t="s">
        <v>6</v>
      </c>
      <c r="AE1573" s="1005"/>
      <c r="AF1573" s="1005"/>
      <c r="AG1573" s="1005"/>
      <c r="AH1573" s="1005"/>
      <c r="AI1573" s="1005"/>
      <c r="AJ1573" s="1005"/>
      <c r="AK1573" s="1005"/>
      <c r="AL1573" s="1005"/>
      <c r="AM1573" s="1005"/>
      <c r="AN1573" s="1006"/>
      <c r="AO1573" s="429"/>
    </row>
    <row r="1574" spans="1:56" s="323" customFormat="1" ht="24.75" customHeight="1" x14ac:dyDescent="0.2">
      <c r="A1574" s="753"/>
      <c r="B1574" s="753"/>
      <c r="C1574" s="753"/>
      <c r="D1574" s="753"/>
      <c r="E1574" s="9"/>
      <c r="F1574" s="321"/>
      <c r="G1574" s="321"/>
      <c r="H1574" s="321"/>
      <c r="I1574" s="321"/>
      <c r="J1574" s="321"/>
      <c r="K1574" s="321"/>
      <c r="L1574" s="321"/>
      <c r="M1574" s="9"/>
      <c r="N1574" s="9"/>
      <c r="O1574" s="306"/>
      <c r="P1574" s="995" t="s">
        <v>7</v>
      </c>
      <c r="Q1574" s="995" t="s">
        <v>8</v>
      </c>
      <c r="R1574" s="995" t="s">
        <v>9</v>
      </c>
      <c r="S1574" s="1010" t="s">
        <v>10</v>
      </c>
      <c r="T1574" s="1011"/>
      <c r="U1574" s="995" t="s">
        <v>11</v>
      </c>
      <c r="V1574" s="1004" t="s">
        <v>12</v>
      </c>
      <c r="W1574" s="1005"/>
      <c r="X1574" s="1006"/>
      <c r="Y1574" s="1004" t="s">
        <v>13</v>
      </c>
      <c r="Z1574" s="1005"/>
      <c r="AA1574" s="1005"/>
      <c r="AB1574" s="1005"/>
      <c r="AC1574" s="1006"/>
      <c r="AD1574" s="995" t="s">
        <v>7</v>
      </c>
      <c r="AE1574" s="995" t="s">
        <v>14</v>
      </c>
      <c r="AF1574" s="995" t="s">
        <v>15</v>
      </c>
      <c r="AG1574" s="995" t="s">
        <v>16</v>
      </c>
      <c r="AH1574" s="1021" t="s">
        <v>17</v>
      </c>
      <c r="AI1574" s="1004" t="s">
        <v>18</v>
      </c>
      <c r="AJ1574" s="1005"/>
      <c r="AK1574" s="1005"/>
      <c r="AL1574" s="1006"/>
      <c r="AM1574" s="995" t="s">
        <v>19</v>
      </c>
      <c r="AN1574" s="995" t="s">
        <v>20</v>
      </c>
      <c r="AO1574" s="429"/>
      <c r="AP1574" s="995" t="s">
        <v>19</v>
      </c>
      <c r="AQ1574" s="995" t="s">
        <v>19</v>
      </c>
    </row>
    <row r="1575" spans="1:56" s="323" customFormat="1" ht="24.75" customHeight="1" x14ac:dyDescent="0.2">
      <c r="A1575" s="753"/>
      <c r="B1575" s="753"/>
      <c r="C1575" s="753"/>
      <c r="D1575" s="753"/>
      <c r="E1575" s="9"/>
      <c r="F1575" s="321"/>
      <c r="G1575" s="321"/>
      <c r="H1575" s="321"/>
      <c r="I1575" s="321"/>
      <c r="J1575" s="321"/>
      <c r="K1575" s="321"/>
      <c r="L1575" s="321"/>
      <c r="M1575" s="9"/>
      <c r="N1575" s="9"/>
      <c r="O1575" s="306"/>
      <c r="P1575" s="996"/>
      <c r="Q1575" s="996"/>
      <c r="R1575" s="996"/>
      <c r="S1575" s="995" t="s">
        <v>21</v>
      </c>
      <c r="T1575" s="995" t="s">
        <v>22</v>
      </c>
      <c r="U1575" s="996"/>
      <c r="V1575" s="1015" t="s">
        <v>23</v>
      </c>
      <c r="W1575" s="1015" t="s">
        <v>24</v>
      </c>
      <c r="X1575" s="1015" t="s">
        <v>25</v>
      </c>
      <c r="Y1575" s="1018" t="s">
        <v>26</v>
      </c>
      <c r="Z1575" s="995" t="s">
        <v>27</v>
      </c>
      <c r="AA1575" s="995" t="s">
        <v>28</v>
      </c>
      <c r="AB1575" s="995" t="s">
        <v>29</v>
      </c>
      <c r="AC1575" s="995" t="s">
        <v>30</v>
      </c>
      <c r="AD1575" s="996"/>
      <c r="AE1575" s="996"/>
      <c r="AF1575" s="996"/>
      <c r="AG1575" s="996"/>
      <c r="AH1575" s="1022"/>
      <c r="AI1575" s="995" t="s">
        <v>31</v>
      </c>
      <c r="AJ1575" s="998" t="s">
        <v>27</v>
      </c>
      <c r="AK1575" s="1001" t="s">
        <v>28</v>
      </c>
      <c r="AL1575" s="995" t="s">
        <v>29</v>
      </c>
      <c r="AM1575" s="996"/>
      <c r="AN1575" s="996"/>
      <c r="AO1575" s="429"/>
      <c r="AP1575" s="996"/>
      <c r="AQ1575" s="996"/>
    </row>
    <row r="1576" spans="1:56" s="323" customFormat="1" ht="48.75" customHeight="1" x14ac:dyDescent="0.2">
      <c r="A1576" s="753"/>
      <c r="B1576" s="753"/>
      <c r="C1576" s="753"/>
      <c r="D1576" s="753"/>
      <c r="E1576" s="9"/>
      <c r="F1576" s="321"/>
      <c r="G1576" s="321"/>
      <c r="H1576" s="321"/>
      <c r="I1576" s="321"/>
      <c r="J1576" s="321"/>
      <c r="K1576" s="321"/>
      <c r="L1576" s="321"/>
      <c r="M1576" s="9"/>
      <c r="N1576" s="9"/>
      <c r="O1576" s="306"/>
      <c r="P1576" s="996"/>
      <c r="Q1576" s="996"/>
      <c r="R1576" s="996"/>
      <c r="S1576" s="996"/>
      <c r="T1576" s="996"/>
      <c r="U1576" s="996"/>
      <c r="V1576" s="1016"/>
      <c r="W1576" s="1016"/>
      <c r="X1576" s="1016"/>
      <c r="Y1576" s="1019"/>
      <c r="Z1576" s="996"/>
      <c r="AA1576" s="996"/>
      <c r="AB1576" s="996"/>
      <c r="AC1576" s="996"/>
      <c r="AD1576" s="996"/>
      <c r="AE1576" s="996"/>
      <c r="AF1576" s="996"/>
      <c r="AG1576" s="996"/>
      <c r="AH1576" s="1022"/>
      <c r="AI1576" s="996"/>
      <c r="AJ1576" s="999"/>
      <c r="AK1576" s="1002"/>
      <c r="AL1576" s="996"/>
      <c r="AM1576" s="996"/>
      <c r="AN1576" s="996"/>
      <c r="AO1576" s="430"/>
      <c r="AP1576" s="996"/>
      <c r="AQ1576" s="996"/>
    </row>
    <row r="1577" spans="1:56" s="323" customFormat="1" ht="24.75" customHeight="1" x14ac:dyDescent="0.2">
      <c r="A1577" s="753" t="s">
        <v>465</v>
      </c>
      <c r="B1577" s="306" t="s">
        <v>466</v>
      </c>
      <c r="C1577" s="749" t="s">
        <v>467</v>
      </c>
      <c r="D1577" s="749" t="s">
        <v>468</v>
      </c>
      <c r="E1577" s="749" t="s">
        <v>469</v>
      </c>
      <c r="F1577" s="749"/>
      <c r="G1577" s="749" t="s">
        <v>470</v>
      </c>
      <c r="H1577" s="749" t="s">
        <v>471</v>
      </c>
      <c r="I1577" s="749" t="s">
        <v>472</v>
      </c>
      <c r="J1577" s="749" t="s">
        <v>473</v>
      </c>
      <c r="K1577" s="749" t="s">
        <v>474</v>
      </c>
      <c r="L1577" s="520" t="s">
        <v>475</v>
      </c>
      <c r="M1577" s="9" t="s">
        <v>476</v>
      </c>
      <c r="N1577" s="9" t="s">
        <v>477</v>
      </c>
      <c r="O1577" s="306" t="s">
        <v>478</v>
      </c>
      <c r="P1577" s="997"/>
      <c r="Q1577" s="997"/>
      <c r="R1577" s="997"/>
      <c r="S1577" s="997"/>
      <c r="T1577" s="997"/>
      <c r="U1577" s="997"/>
      <c r="V1577" s="1017"/>
      <c r="W1577" s="1017"/>
      <c r="X1577" s="1017"/>
      <c r="Y1577" s="1020"/>
      <c r="Z1577" s="997"/>
      <c r="AA1577" s="997"/>
      <c r="AB1577" s="997"/>
      <c r="AC1577" s="997"/>
      <c r="AD1577" s="997"/>
      <c r="AE1577" s="997"/>
      <c r="AF1577" s="997"/>
      <c r="AG1577" s="997"/>
      <c r="AH1577" s="1023"/>
      <c r="AI1577" s="997"/>
      <c r="AJ1577" s="1000"/>
      <c r="AK1577" s="1003"/>
      <c r="AL1577" s="997"/>
      <c r="AM1577" s="997"/>
      <c r="AN1577" s="997"/>
      <c r="AO1577" s="430"/>
      <c r="AP1577" s="997"/>
      <c r="AQ1577" s="997"/>
    </row>
    <row r="1578" spans="1:56" s="586" customFormat="1" ht="25.5" customHeight="1" x14ac:dyDescent="0.2">
      <c r="A1578" s="1"/>
      <c r="B1578" s="1" t="s">
        <v>496</v>
      </c>
      <c r="C1578" s="1" t="s">
        <v>853</v>
      </c>
      <c r="D1578" s="1" t="s">
        <v>854</v>
      </c>
      <c r="E1578" s="304" t="s">
        <v>851</v>
      </c>
      <c r="F1578" s="305" t="s">
        <v>510</v>
      </c>
      <c r="G1578" s="583">
        <v>16</v>
      </c>
      <c r="H1578" s="305" t="s">
        <v>471</v>
      </c>
      <c r="I1578" s="305" t="s">
        <v>483</v>
      </c>
      <c r="J1578" s="305" t="s">
        <v>484</v>
      </c>
      <c r="K1578" s="305" t="s">
        <v>485</v>
      </c>
      <c r="L1578" s="304">
        <v>30150</v>
      </c>
      <c r="M1578" s="304"/>
      <c r="N1578" s="304" t="s">
        <v>855</v>
      </c>
      <c r="O1578" s="306"/>
      <c r="P1578" s="38">
        <v>197</v>
      </c>
      <c r="Q1578" s="38" t="s">
        <v>70</v>
      </c>
      <c r="R1578" s="38"/>
      <c r="S1578" s="38">
        <v>2</v>
      </c>
      <c r="T1578" s="38"/>
      <c r="U1578" s="38" t="s">
        <v>170</v>
      </c>
      <c r="V1578" s="38">
        <v>13</v>
      </c>
      <c r="W1578" s="38">
        <v>1</v>
      </c>
      <c r="X1578" s="38">
        <v>12</v>
      </c>
      <c r="Y1578" s="39"/>
      <c r="Z1578" s="38"/>
      <c r="AA1578" s="39">
        <v>12</v>
      </c>
      <c r="AB1578" s="38"/>
      <c r="AC1578" s="39">
        <v>5300</v>
      </c>
      <c r="AD1578" s="38"/>
      <c r="AE1578" s="38"/>
      <c r="AF1578" s="38"/>
      <c r="AG1578" s="38"/>
      <c r="AH1578" s="40"/>
      <c r="AI1578" s="39"/>
      <c r="AJ1578" s="40"/>
      <c r="AK1578" s="39"/>
      <c r="AL1578" s="38"/>
      <c r="AM1578" s="38"/>
      <c r="AN1578" s="38"/>
      <c r="AO1578" s="623"/>
      <c r="AP1578" s="38"/>
      <c r="AQ1578" s="38"/>
      <c r="AR1578" s="585"/>
      <c r="AS1578" s="585"/>
      <c r="AT1578" s="585"/>
      <c r="AU1578" s="585"/>
      <c r="AV1578" s="585"/>
      <c r="AW1578" s="585"/>
      <c r="AX1578" s="585"/>
      <c r="AY1578" s="585"/>
      <c r="AZ1578" s="585"/>
      <c r="BA1578" s="585"/>
      <c r="BB1578" s="585"/>
      <c r="BC1578" s="585"/>
      <c r="BD1578" s="585"/>
    </row>
    <row r="1579" spans="1:56" s="586" customFormat="1" ht="25.5" customHeight="1" x14ac:dyDescent="0.2">
      <c r="A1579" s="1"/>
      <c r="B1579" s="1"/>
      <c r="C1579" s="1"/>
      <c r="D1579" s="1"/>
      <c r="E1579" s="304"/>
      <c r="F1579" s="305"/>
      <c r="G1579" s="305"/>
      <c r="H1579" s="305"/>
      <c r="I1579" s="305"/>
      <c r="J1579" s="305"/>
      <c r="K1579" s="305"/>
      <c r="L1579" s="305"/>
      <c r="M1579" s="304"/>
      <c r="N1579" s="304"/>
      <c r="O1579" s="306"/>
      <c r="P1579" s="38"/>
      <c r="Q1579" s="38"/>
      <c r="R1579" s="38"/>
      <c r="S1579" s="38"/>
      <c r="T1579" s="38"/>
      <c r="U1579" s="38"/>
      <c r="V1579" s="38"/>
      <c r="W1579" s="38"/>
      <c r="X1579" s="38"/>
      <c r="Y1579" s="39"/>
      <c r="Z1579" s="38"/>
      <c r="AA1579" s="39"/>
      <c r="AB1579" s="38"/>
      <c r="AC1579" s="39"/>
      <c r="AD1579" s="38">
        <v>1</v>
      </c>
      <c r="AE1579" s="38">
        <v>123</v>
      </c>
      <c r="AF1579" s="38" t="s">
        <v>37</v>
      </c>
      <c r="AG1579" s="38" t="s">
        <v>35</v>
      </c>
      <c r="AH1579" s="40">
        <v>24</v>
      </c>
      <c r="AI1579" s="39"/>
      <c r="AJ1579" s="40"/>
      <c r="AK1579" s="39">
        <v>24</v>
      </c>
      <c r="AL1579" s="38"/>
      <c r="AM1579" s="38">
        <f>AP1579+1</f>
        <v>12</v>
      </c>
      <c r="AN1579" s="38" t="s">
        <v>162</v>
      </c>
      <c r="AO1579" s="623"/>
      <c r="AP1579" s="38">
        <v>11</v>
      </c>
      <c r="AQ1579" s="38">
        <v>10</v>
      </c>
      <c r="AR1579" s="585"/>
      <c r="AS1579" s="585"/>
      <c r="AT1579" s="585"/>
      <c r="AU1579" s="585"/>
      <c r="AV1579" s="585"/>
      <c r="AW1579" s="585"/>
      <c r="AX1579" s="585"/>
      <c r="AY1579" s="585"/>
      <c r="AZ1579" s="585"/>
      <c r="BA1579" s="585"/>
      <c r="BB1579" s="585"/>
      <c r="BC1579" s="585"/>
      <c r="BD1579" s="585"/>
    </row>
    <row r="1580" spans="1:56" s="586" customFormat="1" ht="36" customHeight="1" x14ac:dyDescent="0.2">
      <c r="A1580" s="1"/>
      <c r="B1580" s="1"/>
      <c r="C1580" s="1"/>
      <c r="D1580" s="1"/>
      <c r="E1580" s="304"/>
      <c r="F1580" s="305"/>
      <c r="G1580" s="305"/>
      <c r="H1580" s="305"/>
      <c r="I1580" s="305"/>
      <c r="J1580" s="305"/>
      <c r="K1580" s="305"/>
      <c r="L1580" s="305"/>
      <c r="M1580" s="304"/>
      <c r="N1580" s="304"/>
      <c r="O1580" s="306"/>
      <c r="P1580" s="38"/>
      <c r="Q1580" s="38"/>
      <c r="R1580" s="38"/>
      <c r="S1580" s="38"/>
      <c r="T1580" s="38"/>
      <c r="U1580" s="38"/>
      <c r="V1580" s="38"/>
      <c r="W1580" s="38"/>
      <c r="X1580" s="38"/>
      <c r="Y1580" s="39"/>
      <c r="Z1580" s="38"/>
      <c r="AA1580" s="39"/>
      <c r="AB1580" s="38"/>
      <c r="AC1580" s="39"/>
      <c r="AD1580" s="38">
        <v>2</v>
      </c>
      <c r="AE1580" s="38">
        <v>123</v>
      </c>
      <c r="AF1580" s="38" t="s">
        <v>49</v>
      </c>
      <c r="AG1580" s="38" t="s">
        <v>35</v>
      </c>
      <c r="AH1580" s="40">
        <v>24</v>
      </c>
      <c r="AI1580" s="39"/>
      <c r="AJ1580" s="40"/>
      <c r="AK1580" s="39">
        <v>24</v>
      </c>
      <c r="AL1580" s="38"/>
      <c r="AM1580" s="38">
        <f>AP1580+1</f>
        <v>12</v>
      </c>
      <c r="AN1580" s="41" t="s">
        <v>36</v>
      </c>
      <c r="AO1580" s="623"/>
      <c r="AP1580" s="38">
        <v>11</v>
      </c>
      <c r="AQ1580" s="38">
        <v>10</v>
      </c>
      <c r="AR1580" s="585"/>
      <c r="AS1580" s="585"/>
      <c r="AT1580" s="585"/>
      <c r="AU1580" s="585"/>
      <c r="AV1580" s="585"/>
      <c r="AW1580" s="585"/>
      <c r="AX1580" s="585"/>
      <c r="AY1580" s="585"/>
      <c r="AZ1580" s="585"/>
      <c r="BA1580" s="585"/>
      <c r="BB1580" s="585"/>
      <c r="BC1580" s="585"/>
      <c r="BD1580" s="585"/>
    </row>
    <row r="1581" spans="1:56" s="586" customFormat="1" ht="25.5" customHeight="1" x14ac:dyDescent="0.2">
      <c r="A1581" s="1"/>
      <c r="B1581" s="1"/>
      <c r="C1581" s="1"/>
      <c r="D1581" s="1"/>
      <c r="E1581" s="304"/>
      <c r="F1581" s="305"/>
      <c r="G1581" s="305"/>
      <c r="H1581" s="305"/>
      <c r="I1581" s="305"/>
      <c r="J1581" s="305"/>
      <c r="K1581" s="305"/>
      <c r="L1581" s="305"/>
      <c r="M1581" s="304"/>
      <c r="N1581" s="304"/>
      <c r="O1581" s="306"/>
      <c r="P1581" s="38"/>
      <c r="Q1581" s="38"/>
      <c r="R1581" s="38"/>
      <c r="S1581" s="38"/>
      <c r="T1581" s="38"/>
      <c r="U1581" s="38"/>
      <c r="V1581" s="38"/>
      <c r="W1581" s="38"/>
      <c r="X1581" s="38"/>
      <c r="Y1581" s="39"/>
      <c r="Z1581" s="38"/>
      <c r="AA1581" s="39"/>
      <c r="AB1581" s="38"/>
      <c r="AC1581" s="39"/>
      <c r="AD1581" s="38"/>
      <c r="AE1581" s="38"/>
      <c r="AF1581" s="38"/>
      <c r="AG1581" s="38"/>
      <c r="AH1581" s="40"/>
      <c r="AI1581" s="39"/>
      <c r="AJ1581" s="40"/>
      <c r="AK1581" s="39"/>
      <c r="AL1581" s="38"/>
      <c r="AM1581" s="38"/>
      <c r="AN1581" s="38"/>
      <c r="AO1581" s="623"/>
      <c r="AP1581" s="38"/>
      <c r="AQ1581" s="38"/>
      <c r="AR1581" s="585"/>
      <c r="AS1581" s="585"/>
      <c r="AT1581" s="585"/>
      <c r="AU1581" s="585"/>
      <c r="AV1581" s="585"/>
      <c r="AW1581" s="585"/>
      <c r="AX1581" s="585"/>
      <c r="AY1581" s="585"/>
      <c r="AZ1581" s="585"/>
      <c r="BA1581" s="585"/>
      <c r="BB1581" s="585"/>
      <c r="BC1581" s="585"/>
      <c r="BD1581" s="585"/>
    </row>
    <row r="1582" spans="1:56" s="586" customFormat="1" ht="25.5" customHeight="1" x14ac:dyDescent="0.2">
      <c r="A1582" s="1"/>
      <c r="B1582" s="1"/>
      <c r="C1582" s="1"/>
      <c r="D1582" s="1"/>
      <c r="E1582" s="304"/>
      <c r="F1582" s="305"/>
      <c r="G1582" s="305"/>
      <c r="H1582" s="305"/>
      <c r="I1582" s="305"/>
      <c r="J1582" s="305"/>
      <c r="K1582" s="305"/>
      <c r="L1582" s="305"/>
      <c r="M1582" s="304"/>
      <c r="N1582" s="304"/>
      <c r="O1582" s="306"/>
      <c r="P1582" s="38"/>
      <c r="Q1582" s="38"/>
      <c r="R1582" s="38"/>
      <c r="S1582" s="38"/>
      <c r="T1582" s="38"/>
      <c r="U1582" s="38"/>
      <c r="V1582" s="38"/>
      <c r="W1582" s="38"/>
      <c r="X1582" s="38"/>
      <c r="Y1582" s="39"/>
      <c r="Z1582" s="38"/>
      <c r="AA1582" s="39"/>
      <c r="AB1582" s="38"/>
      <c r="AC1582" s="39"/>
      <c r="AD1582" s="38"/>
      <c r="AE1582" s="38"/>
      <c r="AF1582" s="38"/>
      <c r="AG1582" s="38"/>
      <c r="AH1582" s="40"/>
      <c r="AI1582" s="39"/>
      <c r="AJ1582" s="40"/>
      <c r="AK1582" s="39"/>
      <c r="AL1582" s="38"/>
      <c r="AM1582" s="38"/>
      <c r="AN1582" s="38"/>
      <c r="AO1582" s="623"/>
      <c r="AP1582" s="38"/>
      <c r="AQ1582" s="38"/>
      <c r="AR1582" s="585"/>
      <c r="AS1582" s="585"/>
      <c r="AT1582" s="585"/>
      <c r="AU1582" s="585"/>
      <c r="AV1582" s="585"/>
      <c r="AW1582" s="585"/>
      <c r="AX1582" s="585"/>
      <c r="AY1582" s="585"/>
      <c r="AZ1582" s="585"/>
      <c r="BA1582" s="585"/>
      <c r="BB1582" s="585"/>
      <c r="BC1582" s="585"/>
      <c r="BD1582" s="585"/>
    </row>
    <row r="1583" spans="1:56" s="1" customFormat="1" ht="22.5" customHeight="1" x14ac:dyDescent="0.2">
      <c r="E1583" s="304"/>
      <c r="F1583" s="305"/>
      <c r="G1583" s="305"/>
      <c r="H1583" s="305"/>
      <c r="I1583" s="305"/>
      <c r="J1583" s="305"/>
      <c r="K1583" s="305"/>
      <c r="L1583" s="305"/>
      <c r="M1583" s="304"/>
      <c r="N1583" s="304"/>
      <c r="O1583" s="306"/>
      <c r="P1583" s="345" t="s">
        <v>460</v>
      </c>
      <c r="Q1583" s="346"/>
      <c r="R1583" s="346"/>
      <c r="S1583" s="346"/>
      <c r="T1583" s="346"/>
      <c r="U1583" s="346"/>
      <c r="V1583" s="1012" t="str">
        <f>B1592</f>
        <v>นาย</v>
      </c>
      <c r="W1583" s="1012"/>
      <c r="X1583" s="1013" t="str">
        <f>C1592</f>
        <v>สหรัฐ</v>
      </c>
      <c r="Y1583" s="1013"/>
      <c r="Z1583" s="1013" t="str">
        <f>D1592</f>
        <v>ทบแก้ว</v>
      </c>
      <c r="AA1583" s="1013"/>
      <c r="AB1583" s="1013"/>
      <c r="AC1583" s="1014"/>
      <c r="AD1583" s="345" t="s">
        <v>461</v>
      </c>
      <c r="AE1583" s="730"/>
      <c r="AF1583" s="346"/>
      <c r="AG1583" s="745" t="str">
        <f>B1592</f>
        <v>นาย</v>
      </c>
      <c r="AH1583" s="731" t="str">
        <f>C1592</f>
        <v>สหรัฐ</v>
      </c>
      <c r="AI1583" s="346"/>
      <c r="AJ1583" s="346" t="str">
        <f>D1592</f>
        <v>ทบแก้ว</v>
      </c>
      <c r="AK1583" s="346"/>
      <c r="AL1583" s="346"/>
      <c r="AM1583" s="346"/>
      <c r="AN1583" s="347"/>
      <c r="AO1583" s="753"/>
      <c r="AP1583" s="346"/>
      <c r="AQ1583" s="346"/>
    </row>
    <row r="1584" spans="1:56" s="1" customFormat="1" ht="22.5" customHeight="1" x14ac:dyDescent="0.2">
      <c r="E1584" s="304"/>
      <c r="F1584" s="305"/>
      <c r="G1584" s="305"/>
      <c r="H1584" s="305"/>
      <c r="I1584" s="305"/>
      <c r="J1584" s="305"/>
      <c r="K1584" s="305"/>
      <c r="L1584" s="305"/>
      <c r="M1584" s="304"/>
      <c r="N1584" s="304"/>
      <c r="O1584" s="306"/>
      <c r="P1584" s="307" t="s">
        <v>462</v>
      </c>
      <c r="Q1584" s="308"/>
      <c r="R1584" s="308"/>
      <c r="S1584" s="1007" t="str">
        <f>E1592</f>
        <v>7</v>
      </c>
      <c r="T1584" s="1008"/>
      <c r="U1584" s="310" t="str">
        <f>F1592</f>
        <v>หมูที่</v>
      </c>
      <c r="V1584" s="1009">
        <f>G1592</f>
        <v>16</v>
      </c>
      <c r="W1584" s="1009"/>
      <c r="X1584" s="308"/>
      <c r="Y1584" s="311"/>
      <c r="Z1584" s="312" t="str">
        <f>H1592</f>
        <v>ถนน</v>
      </c>
      <c r="AA1584" s="313"/>
      <c r="AB1584" s="308"/>
      <c r="AC1584" s="309"/>
      <c r="AD1584" s="307" t="s">
        <v>462</v>
      </c>
      <c r="AE1584" s="728"/>
      <c r="AF1584" s="728"/>
      <c r="AG1584" s="314" t="str">
        <f>E1592</f>
        <v>7</v>
      </c>
      <c r="AH1584" s="308"/>
      <c r="AI1584" s="315" t="str">
        <f>F1592</f>
        <v>หมูที่</v>
      </c>
      <c r="AJ1584" s="727">
        <f>G1592</f>
        <v>16</v>
      </c>
      <c r="AK1584" s="308"/>
      <c r="AL1584" s="315" t="str">
        <f>H1592</f>
        <v>ถนน</v>
      </c>
      <c r="AM1584" s="308"/>
      <c r="AN1584" s="309"/>
      <c r="AO1584" s="753"/>
      <c r="AP1584" s="308"/>
      <c r="AQ1584" s="308"/>
    </row>
    <row r="1585" spans="1:56" s="1" customFormat="1" ht="22.5" customHeight="1" x14ac:dyDescent="0.2">
      <c r="E1585" s="304"/>
      <c r="F1585" s="305"/>
      <c r="G1585" s="305"/>
      <c r="H1585" s="305"/>
      <c r="I1585" s="305"/>
      <c r="J1585" s="305"/>
      <c r="K1585" s="305"/>
      <c r="L1585" s="305"/>
      <c r="M1585" s="304"/>
      <c r="N1585" s="304"/>
      <c r="O1585" s="306"/>
      <c r="P1585" s="307" t="s">
        <v>463</v>
      </c>
      <c r="Q1585" s="308"/>
      <c r="R1585" s="308"/>
      <c r="S1585" s="308"/>
      <c r="T1585" s="308"/>
      <c r="U1585" s="1009" t="str">
        <f>I1592</f>
        <v>ตำบลตะขบ</v>
      </c>
      <c r="V1585" s="993"/>
      <c r="W1585" s="993"/>
      <c r="X1585" s="993"/>
      <c r="Y1585" s="312"/>
      <c r="Z1585" s="315" t="str">
        <f>J1592</f>
        <v>อำเภอปักธงชัย</v>
      </c>
      <c r="AA1585" s="313"/>
      <c r="AB1585" s="308"/>
      <c r="AC1585" s="308"/>
      <c r="AD1585" s="307" t="s">
        <v>463</v>
      </c>
      <c r="AE1585" s="728"/>
      <c r="AF1585" s="308"/>
      <c r="AG1585" s="308"/>
      <c r="AH1585" s="308"/>
      <c r="AI1585" s="315" t="str">
        <f>I1592</f>
        <v>ตำบลตะขบ</v>
      </c>
      <c r="AJ1585" s="308"/>
      <c r="AK1585" s="308"/>
      <c r="AL1585" s="315" t="str">
        <f>J1592</f>
        <v>อำเภอปักธงชัย</v>
      </c>
      <c r="AM1585" s="308"/>
      <c r="AN1585" s="309"/>
      <c r="AO1585" s="753"/>
      <c r="AP1585" s="308"/>
      <c r="AQ1585" s="308"/>
    </row>
    <row r="1586" spans="1:56" s="1" customFormat="1" ht="22.5" customHeight="1" x14ac:dyDescent="0.2">
      <c r="E1586" s="304"/>
      <c r="F1586" s="305"/>
      <c r="G1586" s="305"/>
      <c r="H1586" s="305"/>
      <c r="I1586" s="305"/>
      <c r="J1586" s="305"/>
      <c r="K1586" s="305"/>
      <c r="L1586" s="305"/>
      <c r="M1586" s="304"/>
      <c r="N1586" s="304"/>
      <c r="O1586" s="306"/>
      <c r="P1586" s="316" t="str">
        <f>K1592</f>
        <v>จังหวัดนครราชสีมา</v>
      </c>
      <c r="Q1586" s="317"/>
      <c r="R1586" s="317"/>
      <c r="S1586" s="317"/>
      <c r="T1586" s="317"/>
      <c r="U1586" s="317" t="s">
        <v>464</v>
      </c>
      <c r="V1586" s="317"/>
      <c r="W1586" s="317"/>
      <c r="X1586" s="317"/>
      <c r="Y1586" s="318"/>
      <c r="Z1586" s="317"/>
      <c r="AA1586" s="319"/>
      <c r="AB1586" s="317"/>
      <c r="AC1586" s="317"/>
      <c r="AD1586" s="316" t="str">
        <f>K1592</f>
        <v>จังหวัดนครราชสีมา</v>
      </c>
      <c r="AE1586" s="744"/>
      <c r="AF1586" s="317"/>
      <c r="AG1586" s="317"/>
      <c r="AH1586" s="317"/>
      <c r="AI1586" s="317" t="s">
        <v>464</v>
      </c>
      <c r="AJ1586" s="317"/>
      <c r="AK1586" s="317"/>
      <c r="AL1586" s="317"/>
      <c r="AM1586" s="317"/>
      <c r="AN1586" s="320"/>
      <c r="AO1586" s="753"/>
      <c r="AP1586" s="317"/>
      <c r="AQ1586" s="317"/>
    </row>
    <row r="1587" spans="1:56" s="323" customFormat="1" ht="22.5" customHeight="1" x14ac:dyDescent="0.2">
      <c r="A1587" s="753"/>
      <c r="B1587" s="753"/>
      <c r="C1587" s="753"/>
      <c r="D1587" s="753"/>
      <c r="E1587" s="9"/>
      <c r="F1587" s="321"/>
      <c r="G1587" s="321"/>
      <c r="H1587" s="321"/>
      <c r="I1587" s="321"/>
      <c r="J1587" s="321"/>
      <c r="K1587" s="321"/>
      <c r="L1587" s="321"/>
      <c r="M1587" s="9"/>
      <c r="N1587" s="9"/>
      <c r="O1587" s="306"/>
      <c r="P1587" s="1004" t="s">
        <v>5</v>
      </c>
      <c r="Q1587" s="1005"/>
      <c r="R1587" s="1005"/>
      <c r="S1587" s="1005"/>
      <c r="T1587" s="1005"/>
      <c r="U1587" s="1005"/>
      <c r="V1587" s="1005"/>
      <c r="W1587" s="1005"/>
      <c r="X1587" s="1005"/>
      <c r="Y1587" s="1005"/>
      <c r="Z1587" s="1005"/>
      <c r="AA1587" s="1005"/>
      <c r="AB1587" s="1005"/>
      <c r="AC1587" s="1006"/>
      <c r="AD1587" s="1004" t="s">
        <v>6</v>
      </c>
      <c r="AE1587" s="1005"/>
      <c r="AF1587" s="1005"/>
      <c r="AG1587" s="1005"/>
      <c r="AH1587" s="1005"/>
      <c r="AI1587" s="1005"/>
      <c r="AJ1587" s="1005"/>
      <c r="AK1587" s="1005"/>
      <c r="AL1587" s="1005"/>
      <c r="AM1587" s="1005"/>
      <c r="AN1587" s="1006"/>
      <c r="AO1587" s="429"/>
    </row>
    <row r="1588" spans="1:56" s="323" customFormat="1" ht="24.75" customHeight="1" x14ac:dyDescent="0.2">
      <c r="A1588" s="753"/>
      <c r="B1588" s="753"/>
      <c r="C1588" s="753"/>
      <c r="D1588" s="753"/>
      <c r="E1588" s="9"/>
      <c r="F1588" s="321"/>
      <c r="G1588" s="321"/>
      <c r="H1588" s="321"/>
      <c r="I1588" s="321"/>
      <c r="J1588" s="321"/>
      <c r="K1588" s="321"/>
      <c r="L1588" s="321"/>
      <c r="M1588" s="9"/>
      <c r="N1588" s="9"/>
      <c r="O1588" s="306"/>
      <c r="P1588" s="995" t="s">
        <v>7</v>
      </c>
      <c r="Q1588" s="995" t="s">
        <v>8</v>
      </c>
      <c r="R1588" s="995" t="s">
        <v>9</v>
      </c>
      <c r="S1588" s="1010" t="s">
        <v>10</v>
      </c>
      <c r="T1588" s="1011"/>
      <c r="U1588" s="995" t="s">
        <v>11</v>
      </c>
      <c r="V1588" s="1004" t="s">
        <v>12</v>
      </c>
      <c r="W1588" s="1005"/>
      <c r="X1588" s="1006"/>
      <c r="Y1588" s="1004" t="s">
        <v>13</v>
      </c>
      <c r="Z1588" s="1005"/>
      <c r="AA1588" s="1005"/>
      <c r="AB1588" s="1005"/>
      <c r="AC1588" s="1006"/>
      <c r="AD1588" s="995" t="s">
        <v>7</v>
      </c>
      <c r="AE1588" s="995" t="s">
        <v>14</v>
      </c>
      <c r="AF1588" s="995" t="s">
        <v>15</v>
      </c>
      <c r="AG1588" s="995" t="s">
        <v>16</v>
      </c>
      <c r="AH1588" s="1021" t="s">
        <v>17</v>
      </c>
      <c r="AI1588" s="1004" t="s">
        <v>18</v>
      </c>
      <c r="AJ1588" s="1005"/>
      <c r="AK1588" s="1005"/>
      <c r="AL1588" s="1006"/>
      <c r="AM1588" s="995" t="s">
        <v>19</v>
      </c>
      <c r="AN1588" s="995" t="s">
        <v>20</v>
      </c>
      <c r="AO1588" s="429"/>
      <c r="AP1588" s="995" t="s">
        <v>19</v>
      </c>
      <c r="AQ1588" s="995" t="s">
        <v>19</v>
      </c>
    </row>
    <row r="1589" spans="1:56" s="323" customFormat="1" ht="24.75" customHeight="1" x14ac:dyDescent="0.2">
      <c r="A1589" s="753"/>
      <c r="B1589" s="753"/>
      <c r="C1589" s="753"/>
      <c r="D1589" s="753"/>
      <c r="E1589" s="9"/>
      <c r="F1589" s="321"/>
      <c r="G1589" s="321"/>
      <c r="H1589" s="321"/>
      <c r="I1589" s="321"/>
      <c r="J1589" s="321"/>
      <c r="K1589" s="321"/>
      <c r="L1589" s="321"/>
      <c r="M1589" s="9"/>
      <c r="N1589" s="9"/>
      <c r="O1589" s="306"/>
      <c r="P1589" s="996"/>
      <c r="Q1589" s="996"/>
      <c r="R1589" s="996"/>
      <c r="S1589" s="995" t="s">
        <v>21</v>
      </c>
      <c r="T1589" s="995" t="s">
        <v>22</v>
      </c>
      <c r="U1589" s="996"/>
      <c r="V1589" s="1015" t="s">
        <v>23</v>
      </c>
      <c r="W1589" s="1015" t="s">
        <v>24</v>
      </c>
      <c r="X1589" s="1015" t="s">
        <v>25</v>
      </c>
      <c r="Y1589" s="1018" t="s">
        <v>26</v>
      </c>
      <c r="Z1589" s="995" t="s">
        <v>27</v>
      </c>
      <c r="AA1589" s="995" t="s">
        <v>28</v>
      </c>
      <c r="AB1589" s="995" t="s">
        <v>29</v>
      </c>
      <c r="AC1589" s="995" t="s">
        <v>30</v>
      </c>
      <c r="AD1589" s="996"/>
      <c r="AE1589" s="996"/>
      <c r="AF1589" s="996"/>
      <c r="AG1589" s="996"/>
      <c r="AH1589" s="1022"/>
      <c r="AI1589" s="995" t="s">
        <v>31</v>
      </c>
      <c r="AJ1589" s="998" t="s">
        <v>27</v>
      </c>
      <c r="AK1589" s="1001" t="s">
        <v>28</v>
      </c>
      <c r="AL1589" s="995" t="s">
        <v>29</v>
      </c>
      <c r="AM1589" s="996"/>
      <c r="AN1589" s="996"/>
      <c r="AO1589" s="429"/>
      <c r="AP1589" s="996"/>
      <c r="AQ1589" s="996"/>
    </row>
    <row r="1590" spans="1:56" s="323" customFormat="1" ht="48.75" customHeight="1" x14ac:dyDescent="0.2">
      <c r="A1590" s="753"/>
      <c r="B1590" s="753"/>
      <c r="C1590" s="753"/>
      <c r="D1590" s="753"/>
      <c r="E1590" s="9"/>
      <c r="F1590" s="321"/>
      <c r="G1590" s="321"/>
      <c r="H1590" s="321"/>
      <c r="I1590" s="321"/>
      <c r="J1590" s="321"/>
      <c r="K1590" s="321"/>
      <c r="L1590" s="321"/>
      <c r="M1590" s="9"/>
      <c r="N1590" s="9"/>
      <c r="O1590" s="306"/>
      <c r="P1590" s="996"/>
      <c r="Q1590" s="996"/>
      <c r="R1590" s="996"/>
      <c r="S1590" s="996"/>
      <c r="T1590" s="996"/>
      <c r="U1590" s="996"/>
      <c r="V1590" s="1016"/>
      <c r="W1590" s="1016"/>
      <c r="X1590" s="1016"/>
      <c r="Y1590" s="1019"/>
      <c r="Z1590" s="996"/>
      <c r="AA1590" s="996"/>
      <c r="AB1590" s="996"/>
      <c r="AC1590" s="996"/>
      <c r="AD1590" s="996"/>
      <c r="AE1590" s="996"/>
      <c r="AF1590" s="996"/>
      <c r="AG1590" s="996"/>
      <c r="AH1590" s="1022"/>
      <c r="AI1590" s="996"/>
      <c r="AJ1590" s="999"/>
      <c r="AK1590" s="1002"/>
      <c r="AL1590" s="996"/>
      <c r="AM1590" s="996"/>
      <c r="AN1590" s="996"/>
      <c r="AO1590" s="430"/>
      <c r="AP1590" s="996"/>
      <c r="AQ1590" s="996"/>
    </row>
    <row r="1591" spans="1:56" s="323" customFormat="1" ht="24.75" customHeight="1" x14ac:dyDescent="0.2">
      <c r="A1591" s="753" t="s">
        <v>465</v>
      </c>
      <c r="B1591" s="306" t="s">
        <v>466</v>
      </c>
      <c r="C1591" s="749" t="s">
        <v>467</v>
      </c>
      <c r="D1591" s="749" t="s">
        <v>468</v>
      </c>
      <c r="E1591" s="749" t="s">
        <v>469</v>
      </c>
      <c r="F1591" s="749"/>
      <c r="G1591" s="749" t="s">
        <v>470</v>
      </c>
      <c r="H1591" s="749" t="s">
        <v>471</v>
      </c>
      <c r="I1591" s="749" t="s">
        <v>472</v>
      </c>
      <c r="J1591" s="749" t="s">
        <v>473</v>
      </c>
      <c r="K1591" s="749" t="s">
        <v>474</v>
      </c>
      <c r="L1591" s="520" t="s">
        <v>475</v>
      </c>
      <c r="M1591" s="9" t="s">
        <v>476</v>
      </c>
      <c r="N1591" s="9" t="s">
        <v>477</v>
      </c>
      <c r="O1591" s="306" t="s">
        <v>478</v>
      </c>
      <c r="P1591" s="997"/>
      <c r="Q1591" s="997"/>
      <c r="R1591" s="997"/>
      <c r="S1591" s="997"/>
      <c r="T1591" s="997"/>
      <c r="U1591" s="997"/>
      <c r="V1591" s="1017"/>
      <c r="W1591" s="1017"/>
      <c r="X1591" s="1017"/>
      <c r="Y1591" s="1020"/>
      <c r="Z1591" s="997"/>
      <c r="AA1591" s="997"/>
      <c r="AB1591" s="997"/>
      <c r="AC1591" s="997"/>
      <c r="AD1591" s="997"/>
      <c r="AE1591" s="997"/>
      <c r="AF1591" s="997"/>
      <c r="AG1591" s="997"/>
      <c r="AH1591" s="1023"/>
      <c r="AI1591" s="997"/>
      <c r="AJ1591" s="1000"/>
      <c r="AK1591" s="1003"/>
      <c r="AL1591" s="997"/>
      <c r="AM1591" s="997"/>
      <c r="AN1591" s="997"/>
      <c r="AO1591" s="430"/>
      <c r="AP1591" s="997"/>
      <c r="AQ1591" s="997"/>
    </row>
    <row r="1592" spans="1:56" s="586" customFormat="1" ht="25.5" customHeight="1" x14ac:dyDescent="0.2">
      <c r="A1592" s="1"/>
      <c r="B1592" s="1" t="s">
        <v>479</v>
      </c>
      <c r="C1592" s="1" t="s">
        <v>856</v>
      </c>
      <c r="D1592" s="1" t="s">
        <v>857</v>
      </c>
      <c r="E1592" s="304" t="s">
        <v>858</v>
      </c>
      <c r="F1592" s="305" t="s">
        <v>510</v>
      </c>
      <c r="G1592" s="583">
        <v>16</v>
      </c>
      <c r="H1592" s="305" t="s">
        <v>471</v>
      </c>
      <c r="I1592" s="305" t="s">
        <v>483</v>
      </c>
      <c r="J1592" s="305" t="s">
        <v>484</v>
      </c>
      <c r="K1592" s="305" t="s">
        <v>485</v>
      </c>
      <c r="L1592" s="304">
        <v>30150</v>
      </c>
      <c r="M1592" s="304"/>
      <c r="N1592" s="304" t="s">
        <v>859</v>
      </c>
      <c r="O1592" s="306"/>
      <c r="P1592" s="38">
        <v>198</v>
      </c>
      <c r="Q1592" s="38"/>
      <c r="R1592" s="38"/>
      <c r="S1592" s="38"/>
      <c r="T1592" s="38"/>
      <c r="U1592" s="38" t="s">
        <v>170</v>
      </c>
      <c r="V1592" s="38"/>
      <c r="W1592" s="38"/>
      <c r="X1592" s="38"/>
      <c r="Y1592" s="39"/>
      <c r="Z1592" s="38"/>
      <c r="AA1592" s="39"/>
      <c r="AB1592" s="38"/>
      <c r="AC1592" s="39"/>
      <c r="AD1592" s="38"/>
      <c r="AE1592" s="38"/>
      <c r="AF1592" s="38"/>
      <c r="AG1592" s="38"/>
      <c r="AH1592" s="40"/>
      <c r="AI1592" s="39"/>
      <c r="AJ1592" s="40"/>
      <c r="AK1592" s="39"/>
      <c r="AL1592" s="38"/>
      <c r="AM1592" s="38"/>
      <c r="AN1592" s="38"/>
      <c r="AO1592" s="623"/>
      <c r="AP1592" s="38"/>
      <c r="AQ1592" s="38"/>
      <c r="AR1592" s="585"/>
      <c r="AS1592" s="585"/>
      <c r="AT1592" s="585"/>
      <c r="AU1592" s="585"/>
      <c r="AV1592" s="585"/>
      <c r="AW1592" s="585"/>
      <c r="AX1592" s="585"/>
      <c r="AY1592" s="585"/>
      <c r="AZ1592" s="585"/>
      <c r="BA1592" s="585"/>
      <c r="BB1592" s="585"/>
      <c r="BC1592" s="585"/>
      <c r="BD1592" s="585"/>
    </row>
    <row r="1593" spans="1:56" s="586" customFormat="1" ht="44.25" customHeight="1" x14ac:dyDescent="0.2">
      <c r="A1593" s="1"/>
      <c r="B1593" s="1"/>
      <c r="C1593" s="1"/>
      <c r="D1593" s="1"/>
      <c r="E1593" s="304"/>
      <c r="F1593" s="305"/>
      <c r="G1593" s="305"/>
      <c r="H1593" s="305"/>
      <c r="I1593" s="305"/>
      <c r="J1593" s="305"/>
      <c r="K1593" s="305"/>
      <c r="L1593" s="305"/>
      <c r="M1593" s="304"/>
      <c r="N1593" s="304"/>
      <c r="O1593" s="306"/>
      <c r="P1593" s="38"/>
      <c r="Q1593" s="38"/>
      <c r="R1593" s="38"/>
      <c r="S1593" s="38"/>
      <c r="T1593" s="38"/>
      <c r="U1593" s="38"/>
      <c r="V1593" s="38"/>
      <c r="W1593" s="38"/>
      <c r="X1593" s="38"/>
      <c r="Y1593" s="39"/>
      <c r="Z1593" s="38"/>
      <c r="AA1593" s="39"/>
      <c r="AB1593" s="38"/>
      <c r="AC1593" s="39"/>
      <c r="AD1593" s="38">
        <v>1</v>
      </c>
      <c r="AE1593" s="38">
        <v>7</v>
      </c>
      <c r="AF1593" s="41" t="s">
        <v>37</v>
      </c>
      <c r="AG1593" s="38" t="s">
        <v>35</v>
      </c>
      <c r="AH1593" s="40">
        <v>72</v>
      </c>
      <c r="AI1593" s="39"/>
      <c r="AJ1593" s="40"/>
      <c r="AK1593" s="39">
        <v>72</v>
      </c>
      <c r="AL1593" s="38"/>
      <c r="AM1593" s="38">
        <f>AP1593+1</f>
        <v>17</v>
      </c>
      <c r="AN1593" s="41" t="s">
        <v>160</v>
      </c>
      <c r="AO1593" s="623"/>
      <c r="AP1593" s="38">
        <v>16</v>
      </c>
      <c r="AQ1593" s="38">
        <v>15</v>
      </c>
      <c r="AR1593" s="585"/>
      <c r="AS1593" s="585"/>
      <c r="AT1593" s="585"/>
      <c r="AU1593" s="585"/>
      <c r="AV1593" s="585"/>
      <c r="AW1593" s="585"/>
      <c r="AX1593" s="585"/>
      <c r="AY1593" s="585"/>
      <c r="AZ1593" s="585"/>
      <c r="BA1593" s="585"/>
      <c r="BB1593" s="585"/>
      <c r="BC1593" s="585"/>
      <c r="BD1593" s="585"/>
    </row>
    <row r="1594" spans="1:56" s="586" customFormat="1" ht="36.75" customHeight="1" x14ac:dyDescent="0.2">
      <c r="A1594" s="1"/>
      <c r="B1594" s="1"/>
      <c r="C1594" s="1"/>
      <c r="D1594" s="1"/>
      <c r="E1594" s="304"/>
      <c r="F1594" s="305"/>
      <c r="G1594" s="305"/>
      <c r="H1594" s="305"/>
      <c r="I1594" s="305"/>
      <c r="J1594" s="305"/>
      <c r="K1594" s="305"/>
      <c r="L1594" s="305"/>
      <c r="M1594" s="304"/>
      <c r="N1594" s="304"/>
      <c r="O1594" s="306"/>
      <c r="P1594" s="38"/>
      <c r="Q1594" s="38"/>
      <c r="R1594" s="38"/>
      <c r="S1594" s="38"/>
      <c r="T1594" s="38"/>
      <c r="U1594" s="38"/>
      <c r="V1594" s="38"/>
      <c r="W1594" s="38"/>
      <c r="X1594" s="38"/>
      <c r="Y1594" s="39"/>
      <c r="Z1594" s="38"/>
      <c r="AA1594" s="39"/>
      <c r="AB1594" s="38"/>
      <c r="AC1594" s="39"/>
      <c r="AD1594" s="38">
        <v>2</v>
      </c>
      <c r="AE1594" s="38">
        <v>7</v>
      </c>
      <c r="AF1594" s="41" t="s">
        <v>151</v>
      </c>
      <c r="AG1594" s="38" t="s">
        <v>35</v>
      </c>
      <c r="AH1594" s="40">
        <v>120</v>
      </c>
      <c r="AI1594" s="39"/>
      <c r="AJ1594" s="40"/>
      <c r="AK1594" s="39">
        <v>120</v>
      </c>
      <c r="AL1594" s="38"/>
      <c r="AM1594" s="38">
        <f>AP1594+1</f>
        <v>12</v>
      </c>
      <c r="AN1594" s="38" t="s">
        <v>79</v>
      </c>
      <c r="AO1594" s="623"/>
      <c r="AP1594" s="38">
        <v>11</v>
      </c>
      <c r="AQ1594" s="38">
        <v>10</v>
      </c>
      <c r="AR1594" s="585"/>
      <c r="AS1594" s="585"/>
      <c r="AT1594" s="585"/>
      <c r="AU1594" s="585"/>
      <c r="AV1594" s="585"/>
      <c r="AW1594" s="585"/>
      <c r="AX1594" s="585"/>
      <c r="AY1594" s="585"/>
      <c r="AZ1594" s="585"/>
      <c r="BA1594" s="585"/>
      <c r="BB1594" s="585"/>
      <c r="BC1594" s="585"/>
      <c r="BD1594" s="585"/>
    </row>
    <row r="1595" spans="1:56" s="586" customFormat="1" ht="36" customHeight="1" x14ac:dyDescent="0.2">
      <c r="A1595" s="1"/>
      <c r="B1595" s="1"/>
      <c r="C1595" s="1"/>
      <c r="D1595" s="1"/>
      <c r="E1595" s="304"/>
      <c r="F1595" s="305"/>
      <c r="G1595" s="305"/>
      <c r="H1595" s="305"/>
      <c r="I1595" s="305"/>
      <c r="J1595" s="305"/>
      <c r="K1595" s="305"/>
      <c r="L1595" s="305"/>
      <c r="M1595" s="304"/>
      <c r="N1595" s="304"/>
      <c r="O1595" s="306"/>
      <c r="P1595" s="38"/>
      <c r="Q1595" s="38"/>
      <c r="R1595" s="38"/>
      <c r="S1595" s="38"/>
      <c r="T1595" s="38"/>
      <c r="U1595" s="38"/>
      <c r="V1595" s="38"/>
      <c r="W1595" s="38"/>
      <c r="X1595" s="38"/>
      <c r="Y1595" s="39"/>
      <c r="Z1595" s="38"/>
      <c r="AA1595" s="39"/>
      <c r="AB1595" s="38"/>
      <c r="AC1595" s="39"/>
      <c r="AD1595" s="38">
        <v>3</v>
      </c>
      <c r="AE1595" s="38">
        <v>7</v>
      </c>
      <c r="AF1595" s="41" t="s">
        <v>151</v>
      </c>
      <c r="AG1595" s="38" t="s">
        <v>35</v>
      </c>
      <c r="AH1595" s="40">
        <v>24</v>
      </c>
      <c r="AI1595" s="39"/>
      <c r="AJ1595" s="40"/>
      <c r="AK1595" s="39">
        <v>24</v>
      </c>
      <c r="AL1595" s="38"/>
      <c r="AM1595" s="38">
        <f>AP1595+1</f>
        <v>12</v>
      </c>
      <c r="AN1595" s="38" t="s">
        <v>79</v>
      </c>
      <c r="AO1595" s="623"/>
      <c r="AP1595" s="38">
        <v>11</v>
      </c>
      <c r="AQ1595" s="38">
        <v>10</v>
      </c>
      <c r="AR1595" s="585"/>
      <c r="AS1595" s="585"/>
      <c r="AT1595" s="585"/>
      <c r="AU1595" s="585"/>
      <c r="AV1595" s="585"/>
      <c r="AW1595" s="585"/>
      <c r="AX1595" s="585"/>
      <c r="AY1595" s="585"/>
      <c r="AZ1595" s="585"/>
      <c r="BA1595" s="585"/>
      <c r="BB1595" s="585"/>
      <c r="BC1595" s="585"/>
      <c r="BD1595" s="585"/>
    </row>
    <row r="1596" spans="1:56" s="586" customFormat="1" ht="25.5" customHeight="1" x14ac:dyDescent="0.2">
      <c r="A1596" s="1"/>
      <c r="B1596" s="1"/>
      <c r="C1596" s="1"/>
      <c r="D1596" s="1"/>
      <c r="E1596" s="304"/>
      <c r="F1596" s="305"/>
      <c r="G1596" s="305"/>
      <c r="H1596" s="305"/>
      <c r="I1596" s="305"/>
      <c r="J1596" s="305"/>
      <c r="K1596" s="305"/>
      <c r="L1596" s="305"/>
      <c r="M1596" s="304"/>
      <c r="N1596" s="304"/>
      <c r="O1596" s="306"/>
      <c r="P1596" s="38"/>
      <c r="Q1596" s="38"/>
      <c r="R1596" s="38"/>
      <c r="S1596" s="38"/>
      <c r="T1596" s="38"/>
      <c r="U1596" s="38"/>
      <c r="V1596" s="38"/>
      <c r="W1596" s="38"/>
      <c r="X1596" s="38"/>
      <c r="Y1596" s="39"/>
      <c r="Z1596" s="38"/>
      <c r="AA1596" s="39"/>
      <c r="AB1596" s="38"/>
      <c r="AC1596" s="39"/>
      <c r="AD1596" s="38"/>
      <c r="AE1596" s="38"/>
      <c r="AF1596" s="38"/>
      <c r="AG1596" s="38"/>
      <c r="AH1596" s="40"/>
      <c r="AI1596" s="39"/>
      <c r="AJ1596" s="40"/>
      <c r="AK1596" s="39"/>
      <c r="AL1596" s="38"/>
      <c r="AM1596" s="38"/>
      <c r="AN1596" s="38"/>
      <c r="AO1596" s="623"/>
      <c r="AP1596" s="38"/>
      <c r="AQ1596" s="38"/>
      <c r="AR1596" s="585"/>
      <c r="AS1596" s="585"/>
      <c r="AT1596" s="585"/>
      <c r="AU1596" s="585"/>
      <c r="AV1596" s="585"/>
      <c r="AW1596" s="585"/>
      <c r="AX1596" s="585"/>
      <c r="AY1596" s="585"/>
      <c r="AZ1596" s="585"/>
      <c r="BA1596" s="585"/>
      <c r="BB1596" s="585"/>
      <c r="BC1596" s="585"/>
      <c r="BD1596" s="585"/>
    </row>
    <row r="1597" spans="1:56" s="586" customFormat="1" ht="25.5" customHeight="1" x14ac:dyDescent="0.2">
      <c r="A1597" s="1"/>
      <c r="B1597" s="1"/>
      <c r="C1597" s="1"/>
      <c r="D1597" s="1"/>
      <c r="E1597" s="304"/>
      <c r="F1597" s="305"/>
      <c r="G1597" s="305"/>
      <c r="H1597" s="305"/>
      <c r="I1597" s="305"/>
      <c r="J1597" s="305"/>
      <c r="K1597" s="305"/>
      <c r="L1597" s="305"/>
      <c r="M1597" s="304"/>
      <c r="N1597" s="304"/>
      <c r="O1597" s="306"/>
      <c r="P1597" s="38"/>
      <c r="Q1597" s="38"/>
      <c r="R1597" s="38"/>
      <c r="S1597" s="38"/>
      <c r="T1597" s="38"/>
      <c r="U1597" s="38"/>
      <c r="V1597" s="38"/>
      <c r="W1597" s="38"/>
      <c r="X1597" s="38"/>
      <c r="Y1597" s="39"/>
      <c r="Z1597" s="38"/>
      <c r="AA1597" s="39"/>
      <c r="AB1597" s="38"/>
      <c r="AC1597" s="39"/>
      <c r="AD1597" s="38"/>
      <c r="AE1597" s="38"/>
      <c r="AF1597" s="38"/>
      <c r="AG1597" s="38"/>
      <c r="AH1597" s="40"/>
      <c r="AI1597" s="39"/>
      <c r="AJ1597" s="40"/>
      <c r="AK1597" s="39"/>
      <c r="AL1597" s="38"/>
      <c r="AM1597" s="38"/>
      <c r="AN1597" s="38"/>
      <c r="AO1597" s="623"/>
      <c r="AP1597" s="38"/>
      <c r="AQ1597" s="38"/>
      <c r="AR1597" s="585"/>
      <c r="AS1597" s="585"/>
      <c r="AT1597" s="585"/>
      <c r="AU1597" s="585"/>
      <c r="AV1597" s="585"/>
      <c r="AW1597" s="585"/>
      <c r="AX1597" s="585"/>
      <c r="AY1597" s="585"/>
      <c r="AZ1597" s="585"/>
      <c r="BA1597" s="585"/>
      <c r="BB1597" s="585"/>
      <c r="BC1597" s="585"/>
      <c r="BD1597" s="585"/>
    </row>
    <row r="1598" spans="1:56" s="1" customFormat="1" ht="22.5" customHeight="1" x14ac:dyDescent="0.2">
      <c r="E1598" s="304"/>
      <c r="F1598" s="305"/>
      <c r="G1598" s="305"/>
      <c r="H1598" s="305"/>
      <c r="I1598" s="305"/>
      <c r="J1598" s="305"/>
      <c r="K1598" s="305"/>
      <c r="L1598" s="305"/>
      <c r="M1598" s="304"/>
      <c r="N1598" s="304"/>
      <c r="O1598" s="306"/>
      <c r="P1598" s="345" t="s">
        <v>460</v>
      </c>
      <c r="Q1598" s="346"/>
      <c r="R1598" s="346"/>
      <c r="S1598" s="346"/>
      <c r="T1598" s="346"/>
      <c r="U1598" s="346"/>
      <c r="V1598" s="1012" t="str">
        <f>B1607</f>
        <v>นาง</v>
      </c>
      <c r="W1598" s="1012"/>
      <c r="X1598" s="1013" t="str">
        <f>C1607</f>
        <v>ละออง</v>
      </c>
      <c r="Y1598" s="1013"/>
      <c r="Z1598" s="1013" t="str">
        <f>D1607</f>
        <v>ศรัทธา</v>
      </c>
      <c r="AA1598" s="1013"/>
      <c r="AB1598" s="1013"/>
      <c r="AC1598" s="1014"/>
      <c r="AD1598" s="345" t="s">
        <v>461</v>
      </c>
      <c r="AE1598" s="730"/>
      <c r="AF1598" s="346"/>
      <c r="AG1598" s="745" t="str">
        <f>B1607</f>
        <v>นาง</v>
      </c>
      <c r="AH1598" s="731" t="str">
        <f>C1607</f>
        <v>ละออง</v>
      </c>
      <c r="AI1598" s="346"/>
      <c r="AJ1598" s="346" t="str">
        <f>D1607</f>
        <v>ศรัทธา</v>
      </c>
      <c r="AK1598" s="346"/>
      <c r="AL1598" s="346"/>
      <c r="AM1598" s="346"/>
      <c r="AN1598" s="347"/>
      <c r="AO1598" s="753"/>
      <c r="AP1598" s="346"/>
      <c r="AQ1598" s="346"/>
    </row>
    <row r="1599" spans="1:56" s="1" customFormat="1" ht="22.5" customHeight="1" x14ac:dyDescent="0.2">
      <c r="E1599" s="304"/>
      <c r="F1599" s="305"/>
      <c r="G1599" s="305"/>
      <c r="H1599" s="305"/>
      <c r="I1599" s="305"/>
      <c r="J1599" s="305"/>
      <c r="K1599" s="305"/>
      <c r="L1599" s="305"/>
      <c r="M1599" s="304"/>
      <c r="N1599" s="304"/>
      <c r="O1599" s="306"/>
      <c r="P1599" s="307" t="s">
        <v>462</v>
      </c>
      <c r="Q1599" s="308"/>
      <c r="R1599" s="308"/>
      <c r="S1599" s="1007" t="str">
        <f>E1607</f>
        <v>241</v>
      </c>
      <c r="T1599" s="1008"/>
      <c r="U1599" s="310" t="str">
        <f>F1607</f>
        <v>หมูที่</v>
      </c>
      <c r="V1599" s="1009">
        <f>G1607</f>
        <v>16</v>
      </c>
      <c r="W1599" s="1009"/>
      <c r="X1599" s="308"/>
      <c r="Y1599" s="311"/>
      <c r="Z1599" s="312" t="str">
        <f>H1607</f>
        <v>ถนน</v>
      </c>
      <c r="AA1599" s="313"/>
      <c r="AB1599" s="308"/>
      <c r="AC1599" s="309"/>
      <c r="AD1599" s="307" t="s">
        <v>462</v>
      </c>
      <c r="AE1599" s="728"/>
      <c r="AF1599" s="728"/>
      <c r="AG1599" s="314" t="str">
        <f>E1607</f>
        <v>241</v>
      </c>
      <c r="AH1599" s="308"/>
      <c r="AI1599" s="315" t="str">
        <f>F1607</f>
        <v>หมูที่</v>
      </c>
      <c r="AJ1599" s="727">
        <f>G1607</f>
        <v>16</v>
      </c>
      <c r="AK1599" s="308"/>
      <c r="AL1599" s="315" t="str">
        <f>H1607</f>
        <v>ถนน</v>
      </c>
      <c r="AM1599" s="308"/>
      <c r="AN1599" s="309"/>
      <c r="AO1599" s="753"/>
      <c r="AP1599" s="308"/>
      <c r="AQ1599" s="308"/>
    </row>
    <row r="1600" spans="1:56" s="1" customFormat="1" ht="22.5" customHeight="1" x14ac:dyDescent="0.2">
      <c r="E1600" s="304"/>
      <c r="F1600" s="305"/>
      <c r="G1600" s="305"/>
      <c r="H1600" s="305"/>
      <c r="I1600" s="305"/>
      <c r="J1600" s="305"/>
      <c r="K1600" s="305"/>
      <c r="L1600" s="305"/>
      <c r="M1600" s="304"/>
      <c r="N1600" s="304"/>
      <c r="O1600" s="306"/>
      <c r="P1600" s="307" t="s">
        <v>463</v>
      </c>
      <c r="Q1600" s="308"/>
      <c r="R1600" s="308"/>
      <c r="S1600" s="308"/>
      <c r="T1600" s="308"/>
      <c r="U1600" s="1009" t="str">
        <f>I1607</f>
        <v>ตำบลตะขบ</v>
      </c>
      <c r="V1600" s="993"/>
      <c r="W1600" s="993"/>
      <c r="X1600" s="993"/>
      <c r="Y1600" s="312"/>
      <c r="Z1600" s="315" t="str">
        <f>J1607</f>
        <v>อำเภอปักธงชัย</v>
      </c>
      <c r="AA1600" s="313"/>
      <c r="AB1600" s="308"/>
      <c r="AC1600" s="308"/>
      <c r="AD1600" s="307" t="s">
        <v>463</v>
      </c>
      <c r="AE1600" s="728"/>
      <c r="AF1600" s="308"/>
      <c r="AG1600" s="308"/>
      <c r="AH1600" s="308"/>
      <c r="AI1600" s="315" t="str">
        <f>I1607</f>
        <v>ตำบลตะขบ</v>
      </c>
      <c r="AJ1600" s="308"/>
      <c r="AK1600" s="308"/>
      <c r="AL1600" s="315" t="str">
        <f>J1607</f>
        <v>อำเภอปักธงชัย</v>
      </c>
      <c r="AM1600" s="308"/>
      <c r="AN1600" s="309"/>
      <c r="AO1600" s="753"/>
      <c r="AP1600" s="308"/>
      <c r="AQ1600" s="308"/>
    </row>
    <row r="1601" spans="1:56" s="1" customFormat="1" ht="22.5" customHeight="1" x14ac:dyDescent="0.2">
      <c r="E1601" s="304"/>
      <c r="F1601" s="305"/>
      <c r="G1601" s="305"/>
      <c r="H1601" s="305"/>
      <c r="I1601" s="305"/>
      <c r="J1601" s="305"/>
      <c r="K1601" s="305"/>
      <c r="L1601" s="305"/>
      <c r="M1601" s="304"/>
      <c r="N1601" s="304"/>
      <c r="O1601" s="306"/>
      <c r="P1601" s="316" t="str">
        <f>K1607</f>
        <v>จังหวัดนครราชสีมา</v>
      </c>
      <c r="Q1601" s="317"/>
      <c r="R1601" s="317"/>
      <c r="S1601" s="317"/>
      <c r="T1601" s="317"/>
      <c r="U1601" s="317" t="s">
        <v>464</v>
      </c>
      <c r="V1601" s="317"/>
      <c r="W1601" s="317"/>
      <c r="X1601" s="317"/>
      <c r="Y1601" s="318"/>
      <c r="Z1601" s="317"/>
      <c r="AA1601" s="319"/>
      <c r="AB1601" s="317"/>
      <c r="AC1601" s="317"/>
      <c r="AD1601" s="316" t="str">
        <f>K1607</f>
        <v>จังหวัดนครราชสีมา</v>
      </c>
      <c r="AE1601" s="744"/>
      <c r="AF1601" s="317"/>
      <c r="AG1601" s="317"/>
      <c r="AH1601" s="317"/>
      <c r="AI1601" s="317" t="s">
        <v>464</v>
      </c>
      <c r="AJ1601" s="317"/>
      <c r="AK1601" s="317"/>
      <c r="AL1601" s="317"/>
      <c r="AM1601" s="317"/>
      <c r="AN1601" s="320"/>
      <c r="AO1601" s="753"/>
      <c r="AP1601" s="317"/>
      <c r="AQ1601" s="317"/>
    </row>
    <row r="1602" spans="1:56" s="323" customFormat="1" ht="22.5" customHeight="1" x14ac:dyDescent="0.2">
      <c r="A1602" s="753"/>
      <c r="B1602" s="753"/>
      <c r="C1602" s="753"/>
      <c r="D1602" s="753"/>
      <c r="E1602" s="9"/>
      <c r="F1602" s="321"/>
      <c r="G1602" s="321"/>
      <c r="H1602" s="321"/>
      <c r="I1602" s="321"/>
      <c r="J1602" s="321"/>
      <c r="K1602" s="321"/>
      <c r="L1602" s="321"/>
      <c r="M1602" s="9"/>
      <c r="N1602" s="9"/>
      <c r="O1602" s="306"/>
      <c r="P1602" s="1004" t="s">
        <v>5</v>
      </c>
      <c r="Q1602" s="1005"/>
      <c r="R1602" s="1005"/>
      <c r="S1602" s="1005"/>
      <c r="T1602" s="1005"/>
      <c r="U1602" s="1005"/>
      <c r="V1602" s="1005"/>
      <c r="W1602" s="1005"/>
      <c r="X1602" s="1005"/>
      <c r="Y1602" s="1005"/>
      <c r="Z1602" s="1005"/>
      <c r="AA1602" s="1005"/>
      <c r="AB1602" s="1005"/>
      <c r="AC1602" s="1006"/>
      <c r="AD1602" s="1004" t="s">
        <v>6</v>
      </c>
      <c r="AE1602" s="1005"/>
      <c r="AF1602" s="1005"/>
      <c r="AG1602" s="1005"/>
      <c r="AH1602" s="1005"/>
      <c r="AI1602" s="1005"/>
      <c r="AJ1602" s="1005"/>
      <c r="AK1602" s="1005"/>
      <c r="AL1602" s="1005"/>
      <c r="AM1602" s="1005"/>
      <c r="AN1602" s="1006"/>
      <c r="AO1602" s="429"/>
    </row>
    <row r="1603" spans="1:56" s="323" customFormat="1" ht="24.75" customHeight="1" x14ac:dyDescent="0.2">
      <c r="A1603" s="753"/>
      <c r="B1603" s="753"/>
      <c r="C1603" s="753"/>
      <c r="D1603" s="753"/>
      <c r="E1603" s="9"/>
      <c r="F1603" s="321"/>
      <c r="G1603" s="321"/>
      <c r="H1603" s="321"/>
      <c r="I1603" s="321"/>
      <c r="J1603" s="321"/>
      <c r="K1603" s="321"/>
      <c r="L1603" s="321"/>
      <c r="M1603" s="9"/>
      <c r="N1603" s="9"/>
      <c r="O1603" s="306"/>
      <c r="P1603" s="995" t="s">
        <v>7</v>
      </c>
      <c r="Q1603" s="995" t="s">
        <v>8</v>
      </c>
      <c r="R1603" s="995" t="s">
        <v>9</v>
      </c>
      <c r="S1603" s="1010" t="s">
        <v>10</v>
      </c>
      <c r="T1603" s="1011"/>
      <c r="U1603" s="995" t="s">
        <v>11</v>
      </c>
      <c r="V1603" s="1004" t="s">
        <v>12</v>
      </c>
      <c r="W1603" s="1005"/>
      <c r="X1603" s="1006"/>
      <c r="Y1603" s="1004" t="s">
        <v>13</v>
      </c>
      <c r="Z1603" s="1005"/>
      <c r="AA1603" s="1005"/>
      <c r="AB1603" s="1005"/>
      <c r="AC1603" s="1006"/>
      <c r="AD1603" s="995" t="s">
        <v>7</v>
      </c>
      <c r="AE1603" s="995" t="s">
        <v>14</v>
      </c>
      <c r="AF1603" s="995" t="s">
        <v>15</v>
      </c>
      <c r="AG1603" s="995" t="s">
        <v>16</v>
      </c>
      <c r="AH1603" s="1021" t="s">
        <v>17</v>
      </c>
      <c r="AI1603" s="1004" t="s">
        <v>18</v>
      </c>
      <c r="AJ1603" s="1005"/>
      <c r="AK1603" s="1005"/>
      <c r="AL1603" s="1006"/>
      <c r="AM1603" s="995" t="s">
        <v>19</v>
      </c>
      <c r="AN1603" s="995" t="s">
        <v>20</v>
      </c>
      <c r="AO1603" s="429"/>
      <c r="AP1603" s="995" t="s">
        <v>19</v>
      </c>
      <c r="AQ1603" s="995" t="s">
        <v>19</v>
      </c>
    </row>
    <row r="1604" spans="1:56" s="323" customFormat="1" ht="24.75" customHeight="1" x14ac:dyDescent="0.2">
      <c r="A1604" s="753"/>
      <c r="B1604" s="753"/>
      <c r="C1604" s="753"/>
      <c r="D1604" s="753"/>
      <c r="E1604" s="9"/>
      <c r="F1604" s="321"/>
      <c r="G1604" s="321"/>
      <c r="H1604" s="321"/>
      <c r="I1604" s="321"/>
      <c r="J1604" s="321"/>
      <c r="K1604" s="321"/>
      <c r="L1604" s="321"/>
      <c r="M1604" s="9"/>
      <c r="N1604" s="9"/>
      <c r="O1604" s="306"/>
      <c r="P1604" s="996"/>
      <c r="Q1604" s="996"/>
      <c r="R1604" s="996"/>
      <c r="S1604" s="995" t="s">
        <v>21</v>
      </c>
      <c r="T1604" s="995" t="s">
        <v>22</v>
      </c>
      <c r="U1604" s="996"/>
      <c r="V1604" s="1015" t="s">
        <v>23</v>
      </c>
      <c r="W1604" s="1015" t="s">
        <v>24</v>
      </c>
      <c r="X1604" s="1015" t="s">
        <v>25</v>
      </c>
      <c r="Y1604" s="1018" t="s">
        <v>26</v>
      </c>
      <c r="Z1604" s="995" t="s">
        <v>27</v>
      </c>
      <c r="AA1604" s="995" t="s">
        <v>28</v>
      </c>
      <c r="AB1604" s="995" t="s">
        <v>29</v>
      </c>
      <c r="AC1604" s="995" t="s">
        <v>30</v>
      </c>
      <c r="AD1604" s="996"/>
      <c r="AE1604" s="996"/>
      <c r="AF1604" s="996"/>
      <c r="AG1604" s="996"/>
      <c r="AH1604" s="1022"/>
      <c r="AI1604" s="995" t="s">
        <v>31</v>
      </c>
      <c r="AJ1604" s="998" t="s">
        <v>27</v>
      </c>
      <c r="AK1604" s="1001" t="s">
        <v>28</v>
      </c>
      <c r="AL1604" s="995" t="s">
        <v>29</v>
      </c>
      <c r="AM1604" s="996"/>
      <c r="AN1604" s="996"/>
      <c r="AO1604" s="429"/>
      <c r="AP1604" s="996"/>
      <c r="AQ1604" s="996"/>
    </row>
    <row r="1605" spans="1:56" s="323" customFormat="1" ht="48.75" customHeight="1" x14ac:dyDescent="0.2">
      <c r="A1605" s="753"/>
      <c r="B1605" s="753"/>
      <c r="C1605" s="753"/>
      <c r="D1605" s="753"/>
      <c r="E1605" s="9"/>
      <c r="F1605" s="321"/>
      <c r="G1605" s="321"/>
      <c r="H1605" s="321"/>
      <c r="I1605" s="321"/>
      <c r="J1605" s="321"/>
      <c r="K1605" s="321"/>
      <c r="L1605" s="321"/>
      <c r="M1605" s="9"/>
      <c r="N1605" s="9"/>
      <c r="O1605" s="306"/>
      <c r="P1605" s="996"/>
      <c r="Q1605" s="996"/>
      <c r="R1605" s="996"/>
      <c r="S1605" s="996"/>
      <c r="T1605" s="996"/>
      <c r="U1605" s="996"/>
      <c r="V1605" s="1016"/>
      <c r="W1605" s="1016"/>
      <c r="X1605" s="1016"/>
      <c r="Y1605" s="1019"/>
      <c r="Z1605" s="996"/>
      <c r="AA1605" s="996"/>
      <c r="AB1605" s="996"/>
      <c r="AC1605" s="996"/>
      <c r="AD1605" s="996"/>
      <c r="AE1605" s="996"/>
      <c r="AF1605" s="996"/>
      <c r="AG1605" s="996"/>
      <c r="AH1605" s="1022"/>
      <c r="AI1605" s="996"/>
      <c r="AJ1605" s="999"/>
      <c r="AK1605" s="1002"/>
      <c r="AL1605" s="996"/>
      <c r="AM1605" s="996"/>
      <c r="AN1605" s="996"/>
      <c r="AO1605" s="430"/>
      <c r="AP1605" s="996"/>
      <c r="AQ1605" s="996"/>
    </row>
    <row r="1606" spans="1:56" s="323" customFormat="1" ht="38.25" customHeight="1" x14ac:dyDescent="0.2">
      <c r="A1606" s="753" t="s">
        <v>465</v>
      </c>
      <c r="B1606" s="306" t="s">
        <v>466</v>
      </c>
      <c r="C1606" s="749" t="s">
        <v>467</v>
      </c>
      <c r="D1606" s="749" t="s">
        <v>468</v>
      </c>
      <c r="E1606" s="749" t="s">
        <v>469</v>
      </c>
      <c r="F1606" s="749"/>
      <c r="G1606" s="749" t="s">
        <v>470</v>
      </c>
      <c r="H1606" s="749" t="s">
        <v>471</v>
      </c>
      <c r="I1606" s="749" t="s">
        <v>472</v>
      </c>
      <c r="J1606" s="749" t="s">
        <v>473</v>
      </c>
      <c r="K1606" s="749" t="s">
        <v>474</v>
      </c>
      <c r="L1606" s="520" t="s">
        <v>475</v>
      </c>
      <c r="M1606" s="9" t="s">
        <v>476</v>
      </c>
      <c r="N1606" s="9" t="s">
        <v>477</v>
      </c>
      <c r="O1606" s="306" t="s">
        <v>478</v>
      </c>
      <c r="P1606" s="997"/>
      <c r="Q1606" s="997"/>
      <c r="R1606" s="997"/>
      <c r="S1606" s="997"/>
      <c r="T1606" s="997"/>
      <c r="U1606" s="997"/>
      <c r="V1606" s="1017"/>
      <c r="W1606" s="1017"/>
      <c r="X1606" s="1017"/>
      <c r="Y1606" s="1020"/>
      <c r="Z1606" s="997"/>
      <c r="AA1606" s="997"/>
      <c r="AB1606" s="997"/>
      <c r="AC1606" s="997"/>
      <c r="AD1606" s="997"/>
      <c r="AE1606" s="997"/>
      <c r="AF1606" s="997"/>
      <c r="AG1606" s="997"/>
      <c r="AH1606" s="1023"/>
      <c r="AI1606" s="997"/>
      <c r="AJ1606" s="1000"/>
      <c r="AK1606" s="1003"/>
      <c r="AL1606" s="997"/>
      <c r="AM1606" s="997"/>
      <c r="AN1606" s="997"/>
      <c r="AO1606" s="430"/>
      <c r="AP1606" s="997"/>
      <c r="AQ1606" s="997"/>
    </row>
    <row r="1607" spans="1:56" s="586" customFormat="1" ht="25.5" customHeight="1" x14ac:dyDescent="0.2">
      <c r="A1607" s="1"/>
      <c r="B1607" s="1" t="s">
        <v>487</v>
      </c>
      <c r="C1607" s="1" t="s">
        <v>860</v>
      </c>
      <c r="D1607" s="1" t="s">
        <v>861</v>
      </c>
      <c r="E1607" s="304" t="s">
        <v>802</v>
      </c>
      <c r="F1607" s="305" t="s">
        <v>510</v>
      </c>
      <c r="G1607" s="583">
        <v>16</v>
      </c>
      <c r="H1607" s="305" t="s">
        <v>471</v>
      </c>
      <c r="I1607" s="305" t="s">
        <v>483</v>
      </c>
      <c r="J1607" s="305" t="s">
        <v>484</v>
      </c>
      <c r="K1607" s="305" t="s">
        <v>485</v>
      </c>
      <c r="L1607" s="304">
        <v>30150</v>
      </c>
      <c r="M1607" s="304"/>
      <c r="N1607" s="304" t="s">
        <v>862</v>
      </c>
      <c r="O1607" s="306"/>
      <c r="P1607" s="38">
        <v>199</v>
      </c>
      <c r="Q1607" s="38" t="s">
        <v>70</v>
      </c>
      <c r="R1607" s="38"/>
      <c r="S1607" s="38">
        <v>22</v>
      </c>
      <c r="T1607" s="38"/>
      <c r="U1607" s="38" t="s">
        <v>170</v>
      </c>
      <c r="V1607" s="38">
        <v>0</v>
      </c>
      <c r="W1607" s="38">
        <v>2</v>
      </c>
      <c r="X1607" s="38">
        <v>1</v>
      </c>
      <c r="Y1607" s="39"/>
      <c r="Z1607" s="38"/>
      <c r="AA1607" s="39">
        <v>6</v>
      </c>
      <c r="AB1607" s="38"/>
      <c r="AC1607" s="39">
        <v>195</v>
      </c>
      <c r="AD1607" s="38"/>
      <c r="AE1607" s="38"/>
      <c r="AF1607" s="38"/>
      <c r="AG1607" s="38"/>
      <c r="AH1607" s="40"/>
      <c r="AI1607" s="39"/>
      <c r="AJ1607" s="40"/>
      <c r="AK1607" s="39"/>
      <c r="AL1607" s="38"/>
      <c r="AM1607" s="38"/>
      <c r="AN1607" s="38"/>
      <c r="AO1607" s="623"/>
      <c r="AP1607" s="38"/>
      <c r="AQ1607" s="38"/>
      <c r="AR1607" s="585"/>
      <c r="AS1607" s="585"/>
      <c r="AT1607" s="585"/>
      <c r="AU1607" s="585"/>
      <c r="AV1607" s="585"/>
      <c r="AW1607" s="585"/>
      <c r="AX1607" s="585"/>
      <c r="AY1607" s="585"/>
      <c r="AZ1607" s="585"/>
      <c r="BA1607" s="585"/>
      <c r="BB1607" s="585"/>
      <c r="BC1607" s="585"/>
      <c r="BD1607" s="585"/>
    </row>
    <row r="1608" spans="1:56" s="586" customFormat="1" ht="62.25" customHeight="1" x14ac:dyDescent="0.2">
      <c r="A1608" s="1"/>
      <c r="B1608" s="1"/>
      <c r="C1608" s="1"/>
      <c r="D1608" s="1"/>
      <c r="E1608" s="304"/>
      <c r="F1608" s="305"/>
      <c r="G1608" s="305"/>
      <c r="H1608" s="305"/>
      <c r="I1608" s="305"/>
      <c r="J1608" s="305"/>
      <c r="K1608" s="305"/>
      <c r="L1608" s="305"/>
      <c r="M1608" s="304"/>
      <c r="N1608" s="304"/>
      <c r="O1608" s="306"/>
      <c r="P1608" s="38"/>
      <c r="Q1608" s="38"/>
      <c r="R1608" s="38"/>
      <c r="S1608" s="38"/>
      <c r="T1608" s="38"/>
      <c r="U1608" s="38"/>
      <c r="V1608" s="38"/>
      <c r="W1608" s="38"/>
      <c r="X1608" s="38"/>
      <c r="Y1608" s="39"/>
      <c r="Z1608" s="38"/>
      <c r="AA1608" s="39"/>
      <c r="AB1608" s="38"/>
      <c r="AC1608" s="39"/>
      <c r="AD1608" s="38">
        <v>1</v>
      </c>
      <c r="AE1608" s="38">
        <v>241</v>
      </c>
      <c r="AF1608" s="41" t="s">
        <v>37</v>
      </c>
      <c r="AG1608" s="41" t="s">
        <v>122</v>
      </c>
      <c r="AH1608" s="40">
        <v>15</v>
      </c>
      <c r="AI1608" s="39"/>
      <c r="AJ1608" s="40"/>
      <c r="AK1608" s="39">
        <v>15</v>
      </c>
      <c r="AL1608" s="38"/>
      <c r="AM1608" s="38">
        <f>AP1608+1</f>
        <v>22</v>
      </c>
      <c r="AN1608" s="41" t="s">
        <v>36</v>
      </c>
      <c r="AO1608" s="623"/>
      <c r="AP1608" s="38">
        <v>21</v>
      </c>
      <c r="AQ1608" s="38">
        <v>20</v>
      </c>
      <c r="AR1608" s="585"/>
      <c r="AS1608" s="585"/>
      <c r="AT1608" s="585"/>
      <c r="AU1608" s="585"/>
      <c r="AV1608" s="585"/>
      <c r="AW1608" s="585"/>
      <c r="AX1608" s="585"/>
      <c r="AY1608" s="585"/>
      <c r="AZ1608" s="585"/>
      <c r="BA1608" s="585"/>
      <c r="BB1608" s="585"/>
      <c r="BC1608" s="585"/>
      <c r="BD1608" s="585"/>
    </row>
    <row r="1609" spans="1:56" s="586" customFormat="1" ht="60.75" customHeight="1" x14ac:dyDescent="0.2">
      <c r="A1609" s="1"/>
      <c r="B1609" s="1"/>
      <c r="C1609" s="1"/>
      <c r="D1609" s="1"/>
      <c r="E1609" s="304"/>
      <c r="F1609" s="305"/>
      <c r="G1609" s="305"/>
      <c r="H1609" s="305"/>
      <c r="I1609" s="305"/>
      <c r="J1609" s="305"/>
      <c r="K1609" s="305"/>
      <c r="L1609" s="305"/>
      <c r="M1609" s="304"/>
      <c r="N1609" s="304"/>
      <c r="O1609" s="306"/>
      <c r="P1609" s="38"/>
      <c r="Q1609" s="38"/>
      <c r="R1609" s="38"/>
      <c r="S1609" s="38"/>
      <c r="T1609" s="38"/>
      <c r="U1609" s="38"/>
      <c r="V1609" s="38"/>
      <c r="W1609" s="38"/>
      <c r="X1609" s="38"/>
      <c r="Y1609" s="39"/>
      <c r="Z1609" s="38"/>
      <c r="AA1609" s="39"/>
      <c r="AB1609" s="38"/>
      <c r="AC1609" s="39"/>
      <c r="AD1609" s="38">
        <v>2</v>
      </c>
      <c r="AE1609" s="38">
        <v>241</v>
      </c>
      <c r="AF1609" s="41" t="s">
        <v>37</v>
      </c>
      <c r="AG1609" s="41" t="s">
        <v>122</v>
      </c>
      <c r="AH1609" s="40">
        <v>9</v>
      </c>
      <c r="AI1609" s="39"/>
      <c r="AJ1609" s="40"/>
      <c r="AK1609" s="39">
        <v>9</v>
      </c>
      <c r="AL1609" s="38"/>
      <c r="AM1609" s="38">
        <f>AP1609+1</f>
        <v>22</v>
      </c>
      <c r="AN1609" s="41" t="s">
        <v>172</v>
      </c>
      <c r="AO1609" s="623"/>
      <c r="AP1609" s="38">
        <v>21</v>
      </c>
      <c r="AQ1609" s="38">
        <v>20</v>
      </c>
      <c r="AR1609" s="585"/>
      <c r="AS1609" s="585"/>
      <c r="AT1609" s="585"/>
      <c r="AU1609" s="585"/>
      <c r="AV1609" s="585"/>
      <c r="AW1609" s="585"/>
      <c r="AX1609" s="585"/>
      <c r="AY1609" s="585"/>
      <c r="AZ1609" s="585"/>
      <c r="BA1609" s="585"/>
      <c r="BB1609" s="585"/>
      <c r="BC1609" s="585"/>
      <c r="BD1609" s="585"/>
    </row>
    <row r="1610" spans="1:56" s="586" customFormat="1" ht="25.5" customHeight="1" x14ac:dyDescent="0.2">
      <c r="A1610" s="1"/>
      <c r="B1610" s="1"/>
      <c r="C1610" s="1"/>
      <c r="D1610" s="1"/>
      <c r="E1610" s="304"/>
      <c r="F1610" s="305"/>
      <c r="G1610" s="305"/>
      <c r="H1610" s="305"/>
      <c r="I1610" s="305"/>
      <c r="J1610" s="305"/>
      <c r="K1610" s="305"/>
      <c r="L1610" s="305"/>
      <c r="M1610" s="304"/>
      <c r="N1610" s="304"/>
      <c r="O1610" s="306"/>
      <c r="P1610" s="38"/>
      <c r="Q1610" s="38"/>
      <c r="R1610" s="38"/>
      <c r="S1610" s="38"/>
      <c r="T1610" s="38"/>
      <c r="U1610" s="38"/>
      <c r="V1610" s="38"/>
      <c r="W1610" s="38"/>
      <c r="X1610" s="38"/>
      <c r="Y1610" s="39"/>
      <c r="Z1610" s="38"/>
      <c r="AA1610" s="39"/>
      <c r="AB1610" s="38"/>
      <c r="AC1610" s="39"/>
      <c r="AD1610" s="38"/>
      <c r="AE1610" s="38"/>
      <c r="AF1610" s="38"/>
      <c r="AG1610" s="38"/>
      <c r="AH1610" s="40"/>
      <c r="AI1610" s="39"/>
      <c r="AJ1610" s="40"/>
      <c r="AK1610" s="39"/>
      <c r="AL1610" s="38"/>
      <c r="AM1610" s="38"/>
      <c r="AN1610" s="38"/>
      <c r="AO1610" s="623"/>
      <c r="AP1610" s="38"/>
      <c r="AQ1610" s="38"/>
      <c r="AR1610" s="585"/>
      <c r="AS1610" s="585"/>
      <c r="AT1610" s="585"/>
      <c r="AU1610" s="585"/>
      <c r="AV1610" s="585"/>
      <c r="AW1610" s="585"/>
      <c r="AX1610" s="585"/>
      <c r="AY1610" s="585"/>
      <c r="AZ1610" s="585"/>
      <c r="BA1610" s="585"/>
      <c r="BB1610" s="585"/>
      <c r="BC1610" s="585"/>
      <c r="BD1610" s="585"/>
    </row>
    <row r="1611" spans="1:56" s="586" customFormat="1" ht="25.5" customHeight="1" x14ac:dyDescent="0.2">
      <c r="A1611" s="1"/>
      <c r="B1611" s="1"/>
      <c r="C1611" s="1"/>
      <c r="D1611" s="1"/>
      <c r="E1611" s="304"/>
      <c r="F1611" s="305"/>
      <c r="G1611" s="305"/>
      <c r="H1611" s="305"/>
      <c r="I1611" s="305"/>
      <c r="J1611" s="305"/>
      <c r="K1611" s="305"/>
      <c r="L1611" s="305"/>
      <c r="M1611" s="304"/>
      <c r="N1611" s="304"/>
      <c r="O1611" s="306"/>
      <c r="P1611" s="38"/>
      <c r="Q1611" s="38"/>
      <c r="R1611" s="38"/>
      <c r="S1611" s="38"/>
      <c r="T1611" s="38"/>
      <c r="U1611" s="38"/>
      <c r="V1611" s="38"/>
      <c r="W1611" s="38"/>
      <c r="X1611" s="38"/>
      <c r="Y1611" s="39"/>
      <c r="Z1611" s="38"/>
      <c r="AA1611" s="39"/>
      <c r="AB1611" s="38"/>
      <c r="AC1611" s="39"/>
      <c r="AD1611" s="38"/>
      <c r="AE1611" s="38"/>
      <c r="AF1611" s="38"/>
      <c r="AG1611" s="38"/>
      <c r="AH1611" s="40"/>
      <c r="AI1611" s="39"/>
      <c r="AJ1611" s="40"/>
      <c r="AK1611" s="39"/>
      <c r="AL1611" s="38"/>
      <c r="AM1611" s="38"/>
      <c r="AN1611" s="38"/>
      <c r="AO1611" s="623"/>
      <c r="AP1611" s="38"/>
      <c r="AQ1611" s="38"/>
      <c r="AR1611" s="585"/>
      <c r="AS1611" s="585"/>
      <c r="AT1611" s="585"/>
      <c r="AU1611" s="585"/>
      <c r="AV1611" s="585"/>
      <c r="AW1611" s="585"/>
      <c r="AX1611" s="585"/>
      <c r="AY1611" s="585"/>
      <c r="AZ1611" s="585"/>
      <c r="BA1611" s="585"/>
      <c r="BB1611" s="585"/>
      <c r="BC1611" s="585"/>
      <c r="BD1611" s="585"/>
    </row>
    <row r="1612" spans="1:56" s="586" customFormat="1" ht="25.5" customHeight="1" x14ac:dyDescent="0.2">
      <c r="A1612" s="1"/>
      <c r="B1612" s="1"/>
      <c r="C1612" s="1"/>
      <c r="D1612" s="1"/>
      <c r="E1612" s="304"/>
      <c r="F1612" s="305"/>
      <c r="G1612" s="305"/>
      <c r="H1612" s="305"/>
      <c r="I1612" s="305"/>
      <c r="J1612" s="305"/>
      <c r="K1612" s="305"/>
      <c r="L1612" s="305"/>
      <c r="M1612" s="304"/>
      <c r="N1612" s="304"/>
      <c r="O1612" s="306"/>
      <c r="P1612" s="38"/>
      <c r="Q1612" s="38"/>
      <c r="R1612" s="38"/>
      <c r="S1612" s="38"/>
      <c r="T1612" s="38"/>
      <c r="U1612" s="38"/>
      <c r="V1612" s="38"/>
      <c r="W1612" s="38"/>
      <c r="X1612" s="38"/>
      <c r="Y1612" s="39"/>
      <c r="Z1612" s="38"/>
      <c r="AA1612" s="39"/>
      <c r="AB1612" s="38"/>
      <c r="AC1612" s="39"/>
      <c r="AD1612" s="38"/>
      <c r="AE1612" s="38"/>
      <c r="AF1612" s="38"/>
      <c r="AG1612" s="38"/>
      <c r="AH1612" s="40"/>
      <c r="AI1612" s="39"/>
      <c r="AJ1612" s="40"/>
      <c r="AK1612" s="39"/>
      <c r="AL1612" s="38"/>
      <c r="AM1612" s="38"/>
      <c r="AN1612" s="38"/>
      <c r="AO1612" s="623"/>
      <c r="AP1612" s="38"/>
      <c r="AQ1612" s="38"/>
      <c r="AR1612" s="585"/>
      <c r="AS1612" s="585"/>
      <c r="AT1612" s="585"/>
      <c r="AU1612" s="585"/>
      <c r="AV1612" s="585"/>
      <c r="AW1612" s="585"/>
      <c r="AX1612" s="585"/>
      <c r="AY1612" s="585"/>
      <c r="AZ1612" s="585"/>
      <c r="BA1612" s="585"/>
      <c r="BB1612" s="585"/>
      <c r="BC1612" s="585"/>
      <c r="BD1612" s="585"/>
    </row>
    <row r="1613" spans="1:56" s="1" customFormat="1" ht="22.5" customHeight="1" x14ac:dyDescent="0.2">
      <c r="E1613" s="304"/>
      <c r="F1613" s="305"/>
      <c r="G1613" s="305"/>
      <c r="H1613" s="305"/>
      <c r="I1613" s="305"/>
      <c r="J1613" s="305"/>
      <c r="K1613" s="305"/>
      <c r="L1613" s="305"/>
      <c r="M1613" s="304"/>
      <c r="N1613" s="304"/>
      <c r="O1613" s="306"/>
      <c r="P1613" s="345" t="s">
        <v>460</v>
      </c>
      <c r="Q1613" s="346"/>
      <c r="R1613" s="346"/>
      <c r="S1613" s="346"/>
      <c r="T1613" s="346"/>
      <c r="U1613" s="346"/>
      <c r="V1613" s="1012" t="str">
        <f>B1622</f>
        <v>นาง</v>
      </c>
      <c r="W1613" s="1012"/>
      <c r="X1613" s="1013" t="str">
        <f>C1622</f>
        <v>จู๋</v>
      </c>
      <c r="Y1613" s="1013"/>
      <c r="Z1613" s="1013" t="str">
        <f>D1622</f>
        <v>กลอนกลาง</v>
      </c>
      <c r="AA1613" s="1013"/>
      <c r="AB1613" s="1013"/>
      <c r="AC1613" s="1014"/>
      <c r="AD1613" s="345" t="s">
        <v>461</v>
      </c>
      <c r="AE1613" s="730"/>
      <c r="AF1613" s="346"/>
      <c r="AG1613" s="745" t="str">
        <f>B1622</f>
        <v>นาง</v>
      </c>
      <c r="AH1613" s="731" t="str">
        <f>C1622</f>
        <v>จู๋</v>
      </c>
      <c r="AI1613" s="346"/>
      <c r="AJ1613" s="346" t="str">
        <f>D1622</f>
        <v>กลอนกลาง</v>
      </c>
      <c r="AK1613" s="346"/>
      <c r="AL1613" s="346"/>
      <c r="AM1613" s="346"/>
      <c r="AN1613" s="347"/>
      <c r="AO1613" s="753"/>
      <c r="AP1613" s="346"/>
      <c r="AQ1613" s="346"/>
    </row>
    <row r="1614" spans="1:56" s="1" customFormat="1" ht="22.5" customHeight="1" x14ac:dyDescent="0.2">
      <c r="E1614" s="304"/>
      <c r="F1614" s="305"/>
      <c r="G1614" s="305"/>
      <c r="H1614" s="305"/>
      <c r="I1614" s="305"/>
      <c r="J1614" s="305"/>
      <c r="K1614" s="305"/>
      <c r="L1614" s="305"/>
      <c r="M1614" s="304"/>
      <c r="N1614" s="304"/>
      <c r="O1614" s="306"/>
      <c r="P1614" s="307" t="s">
        <v>462</v>
      </c>
      <c r="Q1614" s="308"/>
      <c r="R1614" s="308"/>
      <c r="S1614" s="1007" t="str">
        <f>E1622</f>
        <v>243</v>
      </c>
      <c r="T1614" s="1008"/>
      <c r="U1614" s="310" t="str">
        <f>F1622</f>
        <v>หมูที่</v>
      </c>
      <c r="V1614" s="1009">
        <f>G1622</f>
        <v>16</v>
      </c>
      <c r="W1614" s="1009"/>
      <c r="X1614" s="308"/>
      <c r="Y1614" s="311"/>
      <c r="Z1614" s="312" t="str">
        <f>H1622</f>
        <v>ถนน</v>
      </c>
      <c r="AA1614" s="313"/>
      <c r="AB1614" s="308"/>
      <c r="AC1614" s="309"/>
      <c r="AD1614" s="307" t="s">
        <v>462</v>
      </c>
      <c r="AE1614" s="728"/>
      <c r="AF1614" s="728"/>
      <c r="AG1614" s="314" t="str">
        <f>E1622</f>
        <v>243</v>
      </c>
      <c r="AH1614" s="308"/>
      <c r="AI1614" s="315" t="str">
        <f>F1622</f>
        <v>หมูที่</v>
      </c>
      <c r="AJ1614" s="727">
        <f>G1622</f>
        <v>16</v>
      </c>
      <c r="AK1614" s="308"/>
      <c r="AL1614" s="315" t="str">
        <f>H1622</f>
        <v>ถนน</v>
      </c>
      <c r="AM1614" s="308"/>
      <c r="AN1614" s="309"/>
      <c r="AO1614" s="753"/>
      <c r="AP1614" s="308"/>
      <c r="AQ1614" s="308"/>
    </row>
    <row r="1615" spans="1:56" s="1" customFormat="1" ht="22.5" customHeight="1" x14ac:dyDescent="0.2">
      <c r="E1615" s="304"/>
      <c r="F1615" s="305"/>
      <c r="G1615" s="305"/>
      <c r="H1615" s="305"/>
      <c r="I1615" s="305"/>
      <c r="J1615" s="305"/>
      <c r="K1615" s="305"/>
      <c r="L1615" s="305"/>
      <c r="M1615" s="304"/>
      <c r="N1615" s="304"/>
      <c r="O1615" s="306"/>
      <c r="P1615" s="307" t="s">
        <v>463</v>
      </c>
      <c r="Q1615" s="308"/>
      <c r="R1615" s="308"/>
      <c r="S1615" s="308"/>
      <c r="T1615" s="308"/>
      <c r="U1615" s="1009" t="str">
        <f>I1622</f>
        <v>ตำบลตะขบ</v>
      </c>
      <c r="V1615" s="993"/>
      <c r="W1615" s="993"/>
      <c r="X1615" s="993"/>
      <c r="Y1615" s="312"/>
      <c r="Z1615" s="315" t="str">
        <f>J1622</f>
        <v>อำเภอปักธงชัย</v>
      </c>
      <c r="AA1615" s="313"/>
      <c r="AB1615" s="308"/>
      <c r="AC1615" s="308"/>
      <c r="AD1615" s="307" t="s">
        <v>463</v>
      </c>
      <c r="AE1615" s="728"/>
      <c r="AF1615" s="308"/>
      <c r="AG1615" s="308"/>
      <c r="AH1615" s="308"/>
      <c r="AI1615" s="315" t="str">
        <f>I1622</f>
        <v>ตำบลตะขบ</v>
      </c>
      <c r="AJ1615" s="308"/>
      <c r="AK1615" s="308"/>
      <c r="AL1615" s="315" t="str">
        <f>J1622</f>
        <v>อำเภอปักธงชัย</v>
      </c>
      <c r="AM1615" s="308"/>
      <c r="AN1615" s="309"/>
      <c r="AO1615" s="753"/>
      <c r="AP1615" s="308"/>
      <c r="AQ1615" s="308"/>
    </row>
    <row r="1616" spans="1:56" s="1" customFormat="1" ht="22.5" customHeight="1" x14ac:dyDescent="0.2">
      <c r="E1616" s="304"/>
      <c r="F1616" s="305"/>
      <c r="G1616" s="305"/>
      <c r="H1616" s="305"/>
      <c r="I1616" s="305"/>
      <c r="J1616" s="305"/>
      <c r="K1616" s="305"/>
      <c r="L1616" s="305"/>
      <c r="M1616" s="304"/>
      <c r="N1616" s="304"/>
      <c r="O1616" s="306"/>
      <c r="P1616" s="316" t="str">
        <f>K1622</f>
        <v>จังหวัดนครราชสีมา</v>
      </c>
      <c r="Q1616" s="317"/>
      <c r="R1616" s="317"/>
      <c r="S1616" s="317"/>
      <c r="T1616" s="317"/>
      <c r="U1616" s="317" t="s">
        <v>464</v>
      </c>
      <c r="V1616" s="317"/>
      <c r="W1616" s="317"/>
      <c r="X1616" s="317"/>
      <c r="Y1616" s="318"/>
      <c r="Z1616" s="317"/>
      <c r="AA1616" s="319"/>
      <c r="AB1616" s="317"/>
      <c r="AC1616" s="317"/>
      <c r="AD1616" s="316" t="str">
        <f>K1622</f>
        <v>จังหวัดนครราชสีมา</v>
      </c>
      <c r="AE1616" s="744"/>
      <c r="AF1616" s="317"/>
      <c r="AG1616" s="317"/>
      <c r="AH1616" s="317"/>
      <c r="AI1616" s="317" t="s">
        <v>464</v>
      </c>
      <c r="AJ1616" s="317"/>
      <c r="AK1616" s="317"/>
      <c r="AL1616" s="317"/>
      <c r="AM1616" s="317"/>
      <c r="AN1616" s="320"/>
      <c r="AO1616" s="753"/>
      <c r="AP1616" s="317"/>
      <c r="AQ1616" s="317"/>
    </row>
    <row r="1617" spans="1:56" s="323" customFormat="1" ht="22.5" customHeight="1" x14ac:dyDescent="0.2">
      <c r="A1617" s="753"/>
      <c r="B1617" s="753"/>
      <c r="C1617" s="753"/>
      <c r="D1617" s="753"/>
      <c r="E1617" s="9"/>
      <c r="F1617" s="321"/>
      <c r="G1617" s="321"/>
      <c r="H1617" s="321"/>
      <c r="I1617" s="321"/>
      <c r="J1617" s="321"/>
      <c r="K1617" s="321"/>
      <c r="L1617" s="321"/>
      <c r="M1617" s="9"/>
      <c r="N1617" s="9"/>
      <c r="O1617" s="306"/>
      <c r="P1617" s="1004" t="s">
        <v>5</v>
      </c>
      <c r="Q1617" s="1005"/>
      <c r="R1617" s="1005"/>
      <c r="S1617" s="1005"/>
      <c r="T1617" s="1005"/>
      <c r="U1617" s="1005"/>
      <c r="V1617" s="1005"/>
      <c r="W1617" s="1005"/>
      <c r="X1617" s="1005"/>
      <c r="Y1617" s="1005"/>
      <c r="Z1617" s="1005"/>
      <c r="AA1617" s="1005"/>
      <c r="AB1617" s="1005"/>
      <c r="AC1617" s="1006"/>
      <c r="AD1617" s="1004" t="s">
        <v>6</v>
      </c>
      <c r="AE1617" s="1005"/>
      <c r="AF1617" s="1005"/>
      <c r="AG1617" s="1005"/>
      <c r="AH1617" s="1005"/>
      <c r="AI1617" s="1005"/>
      <c r="AJ1617" s="1005"/>
      <c r="AK1617" s="1005"/>
      <c r="AL1617" s="1005"/>
      <c r="AM1617" s="1005"/>
      <c r="AN1617" s="1006"/>
      <c r="AO1617" s="429"/>
    </row>
    <row r="1618" spans="1:56" s="323" customFormat="1" ht="24.75" customHeight="1" x14ac:dyDescent="0.2">
      <c r="A1618" s="753"/>
      <c r="B1618" s="753"/>
      <c r="C1618" s="753"/>
      <c r="D1618" s="753"/>
      <c r="E1618" s="9"/>
      <c r="F1618" s="321"/>
      <c r="G1618" s="321"/>
      <c r="H1618" s="321"/>
      <c r="I1618" s="321"/>
      <c r="J1618" s="321"/>
      <c r="K1618" s="321"/>
      <c r="L1618" s="321"/>
      <c r="M1618" s="9"/>
      <c r="N1618" s="9"/>
      <c r="O1618" s="306"/>
      <c r="P1618" s="995" t="s">
        <v>7</v>
      </c>
      <c r="Q1618" s="995" t="s">
        <v>8</v>
      </c>
      <c r="R1618" s="995" t="s">
        <v>9</v>
      </c>
      <c r="S1618" s="1010" t="s">
        <v>10</v>
      </c>
      <c r="T1618" s="1011"/>
      <c r="U1618" s="995" t="s">
        <v>11</v>
      </c>
      <c r="V1618" s="1004" t="s">
        <v>12</v>
      </c>
      <c r="W1618" s="1005"/>
      <c r="X1618" s="1006"/>
      <c r="Y1618" s="1004" t="s">
        <v>13</v>
      </c>
      <c r="Z1618" s="1005"/>
      <c r="AA1618" s="1005"/>
      <c r="AB1618" s="1005"/>
      <c r="AC1618" s="1006"/>
      <c r="AD1618" s="995" t="s">
        <v>7</v>
      </c>
      <c r="AE1618" s="995" t="s">
        <v>14</v>
      </c>
      <c r="AF1618" s="995" t="s">
        <v>15</v>
      </c>
      <c r="AG1618" s="995" t="s">
        <v>16</v>
      </c>
      <c r="AH1618" s="1021" t="s">
        <v>17</v>
      </c>
      <c r="AI1618" s="1004" t="s">
        <v>18</v>
      </c>
      <c r="AJ1618" s="1005"/>
      <c r="AK1618" s="1005"/>
      <c r="AL1618" s="1006"/>
      <c r="AM1618" s="995" t="s">
        <v>19</v>
      </c>
      <c r="AN1618" s="995" t="s">
        <v>20</v>
      </c>
      <c r="AO1618" s="429"/>
      <c r="AP1618" s="995" t="s">
        <v>19</v>
      </c>
      <c r="AQ1618" s="995" t="s">
        <v>19</v>
      </c>
    </row>
    <row r="1619" spans="1:56" s="323" customFormat="1" ht="24.75" customHeight="1" x14ac:dyDescent="0.2">
      <c r="A1619" s="753"/>
      <c r="B1619" s="753"/>
      <c r="C1619" s="753"/>
      <c r="D1619" s="753"/>
      <c r="E1619" s="9"/>
      <c r="F1619" s="321"/>
      <c r="G1619" s="321"/>
      <c r="H1619" s="321"/>
      <c r="I1619" s="321"/>
      <c r="J1619" s="321"/>
      <c r="K1619" s="321"/>
      <c r="L1619" s="321"/>
      <c r="M1619" s="9"/>
      <c r="N1619" s="9"/>
      <c r="O1619" s="306"/>
      <c r="P1619" s="996"/>
      <c r="Q1619" s="996"/>
      <c r="R1619" s="996"/>
      <c r="S1619" s="995" t="s">
        <v>21</v>
      </c>
      <c r="T1619" s="995" t="s">
        <v>22</v>
      </c>
      <c r="U1619" s="996"/>
      <c r="V1619" s="1015" t="s">
        <v>23</v>
      </c>
      <c r="W1619" s="1015" t="s">
        <v>24</v>
      </c>
      <c r="X1619" s="1015" t="s">
        <v>25</v>
      </c>
      <c r="Y1619" s="1018" t="s">
        <v>26</v>
      </c>
      <c r="Z1619" s="995" t="s">
        <v>27</v>
      </c>
      <c r="AA1619" s="995" t="s">
        <v>28</v>
      </c>
      <c r="AB1619" s="995" t="s">
        <v>29</v>
      </c>
      <c r="AC1619" s="995" t="s">
        <v>30</v>
      </c>
      <c r="AD1619" s="996"/>
      <c r="AE1619" s="996"/>
      <c r="AF1619" s="996"/>
      <c r="AG1619" s="996"/>
      <c r="AH1619" s="1022"/>
      <c r="AI1619" s="995" t="s">
        <v>31</v>
      </c>
      <c r="AJ1619" s="998" t="s">
        <v>27</v>
      </c>
      <c r="AK1619" s="1001" t="s">
        <v>28</v>
      </c>
      <c r="AL1619" s="995" t="s">
        <v>29</v>
      </c>
      <c r="AM1619" s="996"/>
      <c r="AN1619" s="996"/>
      <c r="AO1619" s="429"/>
      <c r="AP1619" s="996"/>
      <c r="AQ1619" s="996"/>
    </row>
    <row r="1620" spans="1:56" s="323" customFormat="1" ht="48.75" customHeight="1" x14ac:dyDescent="0.2">
      <c r="A1620" s="753"/>
      <c r="B1620" s="753"/>
      <c r="C1620" s="753"/>
      <c r="D1620" s="753"/>
      <c r="E1620" s="9"/>
      <c r="F1620" s="321"/>
      <c r="G1620" s="321"/>
      <c r="H1620" s="321"/>
      <c r="I1620" s="321"/>
      <c r="J1620" s="321"/>
      <c r="K1620" s="321"/>
      <c r="L1620" s="321"/>
      <c r="M1620" s="9"/>
      <c r="N1620" s="9"/>
      <c r="O1620" s="306"/>
      <c r="P1620" s="996"/>
      <c r="Q1620" s="996"/>
      <c r="R1620" s="996"/>
      <c r="S1620" s="996"/>
      <c r="T1620" s="996"/>
      <c r="U1620" s="996"/>
      <c r="V1620" s="1016"/>
      <c r="W1620" s="1016"/>
      <c r="X1620" s="1016"/>
      <c r="Y1620" s="1019"/>
      <c r="Z1620" s="996"/>
      <c r="AA1620" s="996"/>
      <c r="AB1620" s="996"/>
      <c r="AC1620" s="996"/>
      <c r="AD1620" s="996"/>
      <c r="AE1620" s="996"/>
      <c r="AF1620" s="996"/>
      <c r="AG1620" s="996"/>
      <c r="AH1620" s="1022"/>
      <c r="AI1620" s="996"/>
      <c r="AJ1620" s="999"/>
      <c r="AK1620" s="1002"/>
      <c r="AL1620" s="996"/>
      <c r="AM1620" s="996"/>
      <c r="AN1620" s="996"/>
      <c r="AO1620" s="430"/>
      <c r="AP1620" s="996"/>
      <c r="AQ1620" s="996"/>
    </row>
    <row r="1621" spans="1:56" s="323" customFormat="1" ht="108.75" customHeight="1" x14ac:dyDescent="0.2">
      <c r="A1621" s="753" t="s">
        <v>465</v>
      </c>
      <c r="B1621" s="306" t="s">
        <v>466</v>
      </c>
      <c r="C1621" s="749" t="s">
        <v>467</v>
      </c>
      <c r="D1621" s="749" t="s">
        <v>468</v>
      </c>
      <c r="E1621" s="749" t="s">
        <v>469</v>
      </c>
      <c r="F1621" s="749"/>
      <c r="G1621" s="749" t="s">
        <v>470</v>
      </c>
      <c r="H1621" s="749" t="s">
        <v>471</v>
      </c>
      <c r="I1621" s="749" t="s">
        <v>472</v>
      </c>
      <c r="J1621" s="749" t="s">
        <v>473</v>
      </c>
      <c r="K1621" s="749" t="s">
        <v>474</v>
      </c>
      <c r="L1621" s="520" t="s">
        <v>475</v>
      </c>
      <c r="M1621" s="9" t="s">
        <v>476</v>
      </c>
      <c r="N1621" s="9" t="s">
        <v>477</v>
      </c>
      <c r="O1621" s="306" t="s">
        <v>478</v>
      </c>
      <c r="P1621" s="997"/>
      <c r="Q1621" s="997"/>
      <c r="R1621" s="997"/>
      <c r="S1621" s="997"/>
      <c r="T1621" s="997"/>
      <c r="U1621" s="997"/>
      <c r="V1621" s="1017"/>
      <c r="W1621" s="1017"/>
      <c r="X1621" s="1017"/>
      <c r="Y1621" s="1020"/>
      <c r="Z1621" s="997"/>
      <c r="AA1621" s="997"/>
      <c r="AB1621" s="997"/>
      <c r="AC1621" s="997"/>
      <c r="AD1621" s="997"/>
      <c r="AE1621" s="997"/>
      <c r="AF1621" s="997"/>
      <c r="AG1621" s="997"/>
      <c r="AH1621" s="1023"/>
      <c r="AI1621" s="997"/>
      <c r="AJ1621" s="1000"/>
      <c r="AK1621" s="1003"/>
      <c r="AL1621" s="997"/>
      <c r="AM1621" s="997"/>
      <c r="AN1621" s="997"/>
      <c r="AO1621" s="430"/>
      <c r="AP1621" s="997"/>
      <c r="AQ1621" s="997"/>
    </row>
    <row r="1622" spans="1:56" s="586" customFormat="1" ht="25.5" customHeight="1" x14ac:dyDescent="0.2">
      <c r="A1622" s="1"/>
      <c r="B1622" s="1" t="s">
        <v>487</v>
      </c>
      <c r="C1622" s="1" t="s">
        <v>863</v>
      </c>
      <c r="D1622" s="1" t="s">
        <v>864</v>
      </c>
      <c r="E1622" s="304" t="s">
        <v>865</v>
      </c>
      <c r="F1622" s="305" t="s">
        <v>510</v>
      </c>
      <c r="G1622" s="583">
        <v>16</v>
      </c>
      <c r="H1622" s="305" t="s">
        <v>471</v>
      </c>
      <c r="I1622" s="305" t="s">
        <v>483</v>
      </c>
      <c r="J1622" s="305" t="s">
        <v>484</v>
      </c>
      <c r="K1622" s="305" t="s">
        <v>485</v>
      </c>
      <c r="L1622" s="304">
        <v>30150</v>
      </c>
      <c r="M1622" s="304"/>
      <c r="N1622" s="304" t="s">
        <v>866</v>
      </c>
      <c r="O1622" s="306"/>
      <c r="P1622" s="38">
        <v>200</v>
      </c>
      <c r="Q1622" s="38" t="s">
        <v>70</v>
      </c>
      <c r="R1622" s="38"/>
      <c r="S1622" s="38"/>
      <c r="T1622" s="38"/>
      <c r="U1622" s="38" t="s">
        <v>170</v>
      </c>
      <c r="V1622" s="38">
        <v>0</v>
      </c>
      <c r="W1622" s="38">
        <v>3</v>
      </c>
      <c r="X1622" s="38">
        <v>31</v>
      </c>
      <c r="Y1622" s="39"/>
      <c r="Z1622" s="38"/>
      <c r="AA1622" s="39">
        <v>4.5</v>
      </c>
      <c r="AB1622" s="38"/>
      <c r="AC1622" s="39">
        <v>326</v>
      </c>
      <c r="AD1622" s="38"/>
      <c r="AE1622" s="38"/>
      <c r="AF1622" s="38"/>
      <c r="AG1622" s="38"/>
      <c r="AH1622" s="40"/>
      <c r="AI1622" s="39"/>
      <c r="AJ1622" s="40"/>
      <c r="AK1622" s="39"/>
      <c r="AL1622" s="38"/>
      <c r="AM1622" s="38"/>
      <c r="AN1622" s="38"/>
      <c r="AO1622" s="623"/>
      <c r="AP1622" s="38"/>
      <c r="AQ1622" s="38"/>
      <c r="AR1622" s="585"/>
      <c r="AS1622" s="585"/>
      <c r="AT1622" s="585"/>
      <c r="AU1622" s="585"/>
      <c r="AV1622" s="585"/>
      <c r="AW1622" s="585"/>
      <c r="AX1622" s="585"/>
      <c r="AY1622" s="585"/>
      <c r="AZ1622" s="585"/>
      <c r="BA1622" s="585"/>
      <c r="BB1622" s="585"/>
      <c r="BC1622" s="585"/>
      <c r="BD1622" s="585"/>
    </row>
    <row r="1623" spans="1:56" s="586" customFormat="1" ht="38.25" customHeight="1" x14ac:dyDescent="0.2">
      <c r="A1623" s="1"/>
      <c r="B1623" s="1"/>
      <c r="C1623" s="1"/>
      <c r="D1623" s="1"/>
      <c r="E1623" s="304"/>
      <c r="F1623" s="305"/>
      <c r="G1623" s="305"/>
      <c r="H1623" s="305"/>
      <c r="I1623" s="305"/>
      <c r="J1623" s="305"/>
      <c r="K1623" s="305"/>
      <c r="L1623" s="305"/>
      <c r="M1623" s="304"/>
      <c r="N1623" s="304"/>
      <c r="O1623" s="306"/>
      <c r="P1623" s="38"/>
      <c r="Q1623" s="38"/>
      <c r="R1623" s="38"/>
      <c r="S1623" s="38"/>
      <c r="T1623" s="38"/>
      <c r="U1623" s="38"/>
      <c r="V1623" s="38"/>
      <c r="W1623" s="38"/>
      <c r="X1623" s="38"/>
      <c r="Y1623" s="39"/>
      <c r="Z1623" s="38"/>
      <c r="AA1623" s="39"/>
      <c r="AB1623" s="38"/>
      <c r="AC1623" s="39"/>
      <c r="AD1623" s="38">
        <v>1</v>
      </c>
      <c r="AE1623" s="38">
        <v>243</v>
      </c>
      <c r="AF1623" s="41" t="s">
        <v>43</v>
      </c>
      <c r="AG1623" s="38" t="s">
        <v>35</v>
      </c>
      <c r="AH1623" s="40">
        <v>18</v>
      </c>
      <c r="AI1623" s="39"/>
      <c r="AJ1623" s="40"/>
      <c r="AK1623" s="39">
        <v>18</v>
      </c>
      <c r="AL1623" s="38"/>
      <c r="AM1623" s="38">
        <f>AP1623+1</f>
        <v>32</v>
      </c>
      <c r="AN1623" s="41" t="s">
        <v>36</v>
      </c>
      <c r="AO1623" s="623"/>
      <c r="AP1623" s="38">
        <v>31</v>
      </c>
      <c r="AQ1623" s="38">
        <v>30</v>
      </c>
      <c r="AR1623" s="585"/>
      <c r="AS1623" s="585"/>
      <c r="AT1623" s="585"/>
      <c r="AU1623" s="585"/>
      <c r="AV1623" s="585"/>
      <c r="AW1623" s="585"/>
      <c r="AX1623" s="585"/>
      <c r="AY1623" s="585"/>
      <c r="AZ1623" s="585"/>
      <c r="BA1623" s="585"/>
      <c r="BB1623" s="585"/>
      <c r="BC1623" s="585"/>
      <c r="BD1623" s="585"/>
    </row>
    <row r="1624" spans="1:56" s="586" customFormat="1" ht="25.5" customHeight="1" x14ac:dyDescent="0.2">
      <c r="A1624" s="1"/>
      <c r="B1624" s="1"/>
      <c r="C1624" s="1"/>
      <c r="D1624" s="1"/>
      <c r="E1624" s="304"/>
      <c r="F1624" s="305"/>
      <c r="G1624" s="305"/>
      <c r="H1624" s="305"/>
      <c r="I1624" s="305"/>
      <c r="J1624" s="305"/>
      <c r="K1624" s="305"/>
      <c r="L1624" s="305"/>
      <c r="M1624" s="304"/>
      <c r="N1624" s="304"/>
      <c r="O1624" s="306"/>
      <c r="P1624" s="38">
        <v>201</v>
      </c>
      <c r="Q1624" s="38" t="s">
        <v>155</v>
      </c>
      <c r="R1624" s="38">
        <v>2029</v>
      </c>
      <c r="S1624" s="38">
        <v>2</v>
      </c>
      <c r="T1624" s="38"/>
      <c r="U1624" s="38" t="s">
        <v>170</v>
      </c>
      <c r="V1624" s="38">
        <v>4</v>
      </c>
      <c r="W1624" s="38">
        <v>3</v>
      </c>
      <c r="X1624" s="38">
        <v>31</v>
      </c>
      <c r="Y1624" s="39">
        <v>1931</v>
      </c>
      <c r="Z1624" s="38"/>
      <c r="AA1624" s="39"/>
      <c r="AB1624" s="38"/>
      <c r="AC1624" s="39"/>
      <c r="AD1624" s="38"/>
      <c r="AE1624" s="38"/>
      <c r="AF1624" s="38"/>
      <c r="AG1624" s="38"/>
      <c r="AH1624" s="40"/>
      <c r="AI1624" s="39"/>
      <c r="AJ1624" s="40"/>
      <c r="AK1624" s="39"/>
      <c r="AL1624" s="38"/>
      <c r="AM1624" s="38"/>
      <c r="AN1624" s="38"/>
      <c r="AO1624" s="623"/>
      <c r="AP1624" s="38"/>
      <c r="AQ1624" s="38"/>
      <c r="AR1624" s="585"/>
      <c r="AS1624" s="585"/>
      <c r="AT1624" s="585"/>
      <c r="AU1624" s="585"/>
      <c r="AV1624" s="585"/>
      <c r="AW1624" s="585"/>
      <c r="AX1624" s="585"/>
      <c r="AY1624" s="585"/>
      <c r="AZ1624" s="585"/>
      <c r="BA1624" s="585"/>
      <c r="BB1624" s="585"/>
      <c r="BC1624" s="585"/>
      <c r="BD1624" s="585"/>
    </row>
    <row r="1625" spans="1:56" s="586" customFormat="1" ht="25.5" customHeight="1" x14ac:dyDescent="0.2">
      <c r="A1625" s="1"/>
      <c r="B1625" s="1"/>
      <c r="C1625" s="1"/>
      <c r="D1625" s="1"/>
      <c r="E1625" s="304"/>
      <c r="F1625" s="305"/>
      <c r="G1625" s="305"/>
      <c r="H1625" s="305"/>
      <c r="I1625" s="305"/>
      <c r="J1625" s="305"/>
      <c r="K1625" s="305"/>
      <c r="L1625" s="305"/>
      <c r="M1625" s="304"/>
      <c r="N1625" s="304"/>
      <c r="O1625" s="306"/>
      <c r="P1625" s="38"/>
      <c r="Q1625" s="38"/>
      <c r="R1625" s="38"/>
      <c r="S1625" s="38"/>
      <c r="T1625" s="38"/>
      <c r="U1625" s="38"/>
      <c r="V1625" s="38"/>
      <c r="W1625" s="38"/>
      <c r="X1625" s="38"/>
      <c r="Y1625" s="39"/>
      <c r="Z1625" s="38"/>
      <c r="AA1625" s="39"/>
      <c r="AB1625" s="38"/>
      <c r="AC1625" s="39"/>
      <c r="AD1625" s="38"/>
      <c r="AE1625" s="38"/>
      <c r="AF1625" s="38"/>
      <c r="AG1625" s="38"/>
      <c r="AH1625" s="40"/>
      <c r="AI1625" s="39"/>
      <c r="AJ1625" s="40"/>
      <c r="AK1625" s="39"/>
      <c r="AL1625" s="38"/>
      <c r="AM1625" s="38"/>
      <c r="AN1625" s="38"/>
      <c r="AO1625" s="623"/>
      <c r="AP1625" s="38"/>
      <c r="AQ1625" s="38"/>
      <c r="AR1625" s="585"/>
      <c r="AS1625" s="585"/>
      <c r="AT1625" s="585"/>
      <c r="AU1625" s="585"/>
      <c r="AV1625" s="585"/>
      <c r="AW1625" s="585"/>
      <c r="AX1625" s="585"/>
      <c r="AY1625" s="585"/>
      <c r="AZ1625" s="585"/>
      <c r="BA1625" s="585"/>
      <c r="BB1625" s="585"/>
      <c r="BC1625" s="585"/>
      <c r="BD1625" s="585"/>
    </row>
    <row r="1626" spans="1:56" s="1" customFormat="1" ht="22.5" customHeight="1" x14ac:dyDescent="0.2">
      <c r="E1626" s="304"/>
      <c r="F1626" s="305"/>
      <c r="G1626" s="305"/>
      <c r="H1626" s="305"/>
      <c r="I1626" s="305"/>
      <c r="J1626" s="305"/>
      <c r="K1626" s="305"/>
      <c r="L1626" s="305"/>
      <c r="M1626" s="304"/>
      <c r="N1626" s="304"/>
      <c r="O1626" s="306"/>
      <c r="P1626" s="345" t="s">
        <v>460</v>
      </c>
      <c r="Q1626" s="346"/>
      <c r="R1626" s="346"/>
      <c r="S1626" s="346"/>
      <c r="T1626" s="346"/>
      <c r="U1626" s="346"/>
      <c r="V1626" s="1012" t="str">
        <f>B1635</f>
        <v>นาง</v>
      </c>
      <c r="W1626" s="1012"/>
      <c r="X1626" s="1013" t="str">
        <f>C1635</f>
        <v>สำรวย</v>
      </c>
      <c r="Y1626" s="1013"/>
      <c r="Z1626" s="1013" t="str">
        <f>D1635</f>
        <v>ตริตรอง</v>
      </c>
      <c r="AA1626" s="1013"/>
      <c r="AB1626" s="1013"/>
      <c r="AC1626" s="1014"/>
      <c r="AD1626" s="345" t="s">
        <v>461</v>
      </c>
      <c r="AE1626" s="730"/>
      <c r="AF1626" s="346"/>
      <c r="AG1626" s="745" t="str">
        <f>B1635</f>
        <v>นาง</v>
      </c>
      <c r="AH1626" s="731" t="str">
        <f>C1635</f>
        <v>สำรวย</v>
      </c>
      <c r="AI1626" s="346"/>
      <c r="AJ1626" s="346" t="str">
        <f>D1635</f>
        <v>ตริตรอง</v>
      </c>
      <c r="AK1626" s="346"/>
      <c r="AL1626" s="346"/>
      <c r="AM1626" s="346"/>
      <c r="AN1626" s="347"/>
      <c r="AO1626" s="753"/>
      <c r="AP1626" s="346"/>
      <c r="AQ1626" s="346"/>
    </row>
    <row r="1627" spans="1:56" s="1" customFormat="1" ht="22.5" customHeight="1" x14ac:dyDescent="0.2">
      <c r="E1627" s="304"/>
      <c r="F1627" s="305"/>
      <c r="G1627" s="305"/>
      <c r="H1627" s="305"/>
      <c r="I1627" s="305"/>
      <c r="J1627" s="305"/>
      <c r="K1627" s="305"/>
      <c r="L1627" s="305"/>
      <c r="M1627" s="304"/>
      <c r="N1627" s="304"/>
      <c r="O1627" s="306"/>
      <c r="P1627" s="307" t="s">
        <v>462</v>
      </c>
      <c r="Q1627" s="308"/>
      <c r="R1627" s="308"/>
      <c r="S1627" s="1007" t="str">
        <f>E1635</f>
        <v>103</v>
      </c>
      <c r="T1627" s="1008"/>
      <c r="U1627" s="310" t="str">
        <f>F1635</f>
        <v>หมูที่</v>
      </c>
      <c r="V1627" s="1009">
        <f>G1635</f>
        <v>16</v>
      </c>
      <c r="W1627" s="1009"/>
      <c r="X1627" s="308"/>
      <c r="Y1627" s="311"/>
      <c r="Z1627" s="312" t="str">
        <f>H1635</f>
        <v>ถนน</v>
      </c>
      <c r="AA1627" s="313"/>
      <c r="AB1627" s="308"/>
      <c r="AC1627" s="309"/>
      <c r="AD1627" s="307" t="s">
        <v>462</v>
      </c>
      <c r="AE1627" s="728"/>
      <c r="AF1627" s="728"/>
      <c r="AG1627" s="314" t="str">
        <f>E1635</f>
        <v>103</v>
      </c>
      <c r="AH1627" s="308"/>
      <c r="AI1627" s="315" t="str">
        <f>F1635</f>
        <v>หมูที่</v>
      </c>
      <c r="AJ1627" s="727">
        <f>G1635</f>
        <v>16</v>
      </c>
      <c r="AK1627" s="308"/>
      <c r="AL1627" s="315" t="str">
        <f>H1635</f>
        <v>ถนน</v>
      </c>
      <c r="AM1627" s="308"/>
      <c r="AN1627" s="309"/>
      <c r="AO1627" s="753"/>
      <c r="AP1627" s="308"/>
      <c r="AQ1627" s="308"/>
    </row>
    <row r="1628" spans="1:56" s="1" customFormat="1" ht="22.5" customHeight="1" x14ac:dyDescent="0.2">
      <c r="E1628" s="304"/>
      <c r="F1628" s="305"/>
      <c r="G1628" s="305"/>
      <c r="H1628" s="305"/>
      <c r="I1628" s="305"/>
      <c r="J1628" s="305"/>
      <c r="K1628" s="305"/>
      <c r="L1628" s="305"/>
      <c r="M1628" s="304"/>
      <c r="N1628" s="304"/>
      <c r="O1628" s="306"/>
      <c r="P1628" s="307" t="s">
        <v>463</v>
      </c>
      <c r="Q1628" s="308"/>
      <c r="R1628" s="308"/>
      <c r="S1628" s="308"/>
      <c r="T1628" s="308"/>
      <c r="U1628" s="1009" t="str">
        <f>I1635</f>
        <v>ตำบลตะขบ</v>
      </c>
      <c r="V1628" s="993"/>
      <c r="W1628" s="993"/>
      <c r="X1628" s="993"/>
      <c r="Y1628" s="312"/>
      <c r="Z1628" s="315" t="str">
        <f>J1635</f>
        <v>อำเภอปักธงชัย</v>
      </c>
      <c r="AA1628" s="313"/>
      <c r="AB1628" s="308"/>
      <c r="AC1628" s="308"/>
      <c r="AD1628" s="307" t="s">
        <v>463</v>
      </c>
      <c r="AE1628" s="728"/>
      <c r="AF1628" s="308"/>
      <c r="AG1628" s="308"/>
      <c r="AH1628" s="308"/>
      <c r="AI1628" s="315" t="str">
        <f>I1635</f>
        <v>ตำบลตะขบ</v>
      </c>
      <c r="AJ1628" s="308"/>
      <c r="AK1628" s="308"/>
      <c r="AL1628" s="315" t="str">
        <f>J1635</f>
        <v>อำเภอปักธงชัย</v>
      </c>
      <c r="AM1628" s="308"/>
      <c r="AN1628" s="309"/>
      <c r="AO1628" s="753"/>
      <c r="AP1628" s="308"/>
      <c r="AQ1628" s="308"/>
    </row>
    <row r="1629" spans="1:56" s="1" customFormat="1" ht="22.5" customHeight="1" x14ac:dyDescent="0.2">
      <c r="E1629" s="304"/>
      <c r="F1629" s="305"/>
      <c r="G1629" s="305"/>
      <c r="H1629" s="305"/>
      <c r="I1629" s="305"/>
      <c r="J1629" s="305"/>
      <c r="K1629" s="305"/>
      <c r="L1629" s="305"/>
      <c r="M1629" s="304"/>
      <c r="N1629" s="304"/>
      <c r="O1629" s="306"/>
      <c r="P1629" s="316" t="str">
        <f>K1635</f>
        <v>จังหวัดนครราชสีมา</v>
      </c>
      <c r="Q1629" s="317"/>
      <c r="R1629" s="317"/>
      <c r="S1629" s="317"/>
      <c r="T1629" s="317"/>
      <c r="U1629" s="317" t="s">
        <v>464</v>
      </c>
      <c r="V1629" s="317"/>
      <c r="W1629" s="317"/>
      <c r="X1629" s="317"/>
      <c r="Y1629" s="318"/>
      <c r="Z1629" s="317"/>
      <c r="AA1629" s="319"/>
      <c r="AB1629" s="317"/>
      <c r="AC1629" s="317"/>
      <c r="AD1629" s="316" t="str">
        <f>K1635</f>
        <v>จังหวัดนครราชสีมา</v>
      </c>
      <c r="AE1629" s="744"/>
      <c r="AF1629" s="317"/>
      <c r="AG1629" s="317"/>
      <c r="AH1629" s="317"/>
      <c r="AI1629" s="317" t="s">
        <v>464</v>
      </c>
      <c r="AJ1629" s="317"/>
      <c r="AK1629" s="317"/>
      <c r="AL1629" s="317"/>
      <c r="AM1629" s="317"/>
      <c r="AN1629" s="320"/>
      <c r="AO1629" s="753"/>
      <c r="AP1629" s="317"/>
      <c r="AQ1629" s="317"/>
    </row>
    <row r="1630" spans="1:56" s="323" customFormat="1" ht="22.5" customHeight="1" x14ac:dyDescent="0.2">
      <c r="A1630" s="753"/>
      <c r="B1630" s="753"/>
      <c r="C1630" s="753"/>
      <c r="D1630" s="753"/>
      <c r="E1630" s="9"/>
      <c r="F1630" s="321"/>
      <c r="G1630" s="321"/>
      <c r="H1630" s="321"/>
      <c r="I1630" s="321"/>
      <c r="J1630" s="321"/>
      <c r="K1630" s="321"/>
      <c r="L1630" s="321"/>
      <c r="M1630" s="9"/>
      <c r="N1630" s="9"/>
      <c r="O1630" s="306"/>
      <c r="P1630" s="1004" t="s">
        <v>5</v>
      </c>
      <c r="Q1630" s="1005"/>
      <c r="R1630" s="1005"/>
      <c r="S1630" s="1005"/>
      <c r="T1630" s="1005"/>
      <c r="U1630" s="1005"/>
      <c r="V1630" s="1005"/>
      <c r="W1630" s="1005"/>
      <c r="X1630" s="1005"/>
      <c r="Y1630" s="1005"/>
      <c r="Z1630" s="1005"/>
      <c r="AA1630" s="1005"/>
      <c r="AB1630" s="1005"/>
      <c r="AC1630" s="1006"/>
      <c r="AD1630" s="1004" t="s">
        <v>6</v>
      </c>
      <c r="AE1630" s="1005"/>
      <c r="AF1630" s="1005"/>
      <c r="AG1630" s="1005"/>
      <c r="AH1630" s="1005"/>
      <c r="AI1630" s="1005"/>
      <c r="AJ1630" s="1005"/>
      <c r="AK1630" s="1005"/>
      <c r="AL1630" s="1005"/>
      <c r="AM1630" s="1005"/>
      <c r="AN1630" s="1006"/>
      <c r="AO1630" s="429"/>
    </row>
    <row r="1631" spans="1:56" s="323" customFormat="1" ht="24.75" customHeight="1" x14ac:dyDescent="0.2">
      <c r="A1631" s="753"/>
      <c r="B1631" s="753"/>
      <c r="C1631" s="753"/>
      <c r="D1631" s="753"/>
      <c r="E1631" s="9"/>
      <c r="F1631" s="321"/>
      <c r="G1631" s="321"/>
      <c r="H1631" s="321"/>
      <c r="I1631" s="321"/>
      <c r="J1631" s="321"/>
      <c r="K1631" s="321"/>
      <c r="L1631" s="321"/>
      <c r="M1631" s="9"/>
      <c r="N1631" s="9"/>
      <c r="O1631" s="306"/>
      <c r="P1631" s="995" t="s">
        <v>7</v>
      </c>
      <c r="Q1631" s="995" t="s">
        <v>8</v>
      </c>
      <c r="R1631" s="995" t="s">
        <v>9</v>
      </c>
      <c r="S1631" s="1010" t="s">
        <v>10</v>
      </c>
      <c r="T1631" s="1011"/>
      <c r="U1631" s="995" t="s">
        <v>11</v>
      </c>
      <c r="V1631" s="1004" t="s">
        <v>12</v>
      </c>
      <c r="W1631" s="1005"/>
      <c r="X1631" s="1006"/>
      <c r="Y1631" s="1004" t="s">
        <v>13</v>
      </c>
      <c r="Z1631" s="1005"/>
      <c r="AA1631" s="1005"/>
      <c r="AB1631" s="1005"/>
      <c r="AC1631" s="1006"/>
      <c r="AD1631" s="995" t="s">
        <v>7</v>
      </c>
      <c r="AE1631" s="995" t="s">
        <v>14</v>
      </c>
      <c r="AF1631" s="995" t="s">
        <v>15</v>
      </c>
      <c r="AG1631" s="995" t="s">
        <v>16</v>
      </c>
      <c r="AH1631" s="1021" t="s">
        <v>17</v>
      </c>
      <c r="AI1631" s="1004" t="s">
        <v>18</v>
      </c>
      <c r="AJ1631" s="1005"/>
      <c r="AK1631" s="1005"/>
      <c r="AL1631" s="1006"/>
      <c r="AM1631" s="995" t="s">
        <v>19</v>
      </c>
      <c r="AN1631" s="995" t="s">
        <v>20</v>
      </c>
      <c r="AO1631" s="429"/>
      <c r="AP1631" s="995" t="s">
        <v>19</v>
      </c>
      <c r="AQ1631" s="995" t="s">
        <v>19</v>
      </c>
    </row>
    <row r="1632" spans="1:56" s="323" customFormat="1" ht="24.75" customHeight="1" x14ac:dyDescent="0.2">
      <c r="A1632" s="753"/>
      <c r="B1632" s="753"/>
      <c r="C1632" s="753"/>
      <c r="D1632" s="753"/>
      <c r="E1632" s="9"/>
      <c r="F1632" s="321"/>
      <c r="G1632" s="321"/>
      <c r="H1632" s="321"/>
      <c r="I1632" s="321"/>
      <c r="J1632" s="321"/>
      <c r="K1632" s="321"/>
      <c r="L1632" s="321"/>
      <c r="M1632" s="9"/>
      <c r="N1632" s="9"/>
      <c r="O1632" s="306"/>
      <c r="P1632" s="996"/>
      <c r="Q1632" s="996"/>
      <c r="R1632" s="996"/>
      <c r="S1632" s="995" t="s">
        <v>21</v>
      </c>
      <c r="T1632" s="995" t="s">
        <v>22</v>
      </c>
      <c r="U1632" s="996"/>
      <c r="V1632" s="1015" t="s">
        <v>23</v>
      </c>
      <c r="W1632" s="1015" t="s">
        <v>24</v>
      </c>
      <c r="X1632" s="1015" t="s">
        <v>25</v>
      </c>
      <c r="Y1632" s="1018" t="s">
        <v>26</v>
      </c>
      <c r="Z1632" s="995" t="s">
        <v>27</v>
      </c>
      <c r="AA1632" s="995" t="s">
        <v>28</v>
      </c>
      <c r="AB1632" s="995" t="s">
        <v>29</v>
      </c>
      <c r="AC1632" s="995" t="s">
        <v>30</v>
      </c>
      <c r="AD1632" s="996"/>
      <c r="AE1632" s="996"/>
      <c r="AF1632" s="996"/>
      <c r="AG1632" s="996"/>
      <c r="AH1632" s="1022"/>
      <c r="AI1632" s="995" t="s">
        <v>31</v>
      </c>
      <c r="AJ1632" s="998" t="s">
        <v>27</v>
      </c>
      <c r="AK1632" s="1001" t="s">
        <v>28</v>
      </c>
      <c r="AL1632" s="995" t="s">
        <v>29</v>
      </c>
      <c r="AM1632" s="996"/>
      <c r="AN1632" s="996"/>
      <c r="AO1632" s="429"/>
      <c r="AP1632" s="996"/>
      <c r="AQ1632" s="996"/>
    </row>
    <row r="1633" spans="1:56" s="323" customFormat="1" ht="48.75" customHeight="1" x14ac:dyDescent="0.2">
      <c r="A1633" s="753"/>
      <c r="B1633" s="753"/>
      <c r="C1633" s="753"/>
      <c r="D1633" s="753"/>
      <c r="E1633" s="9"/>
      <c r="F1633" s="321"/>
      <c r="G1633" s="321"/>
      <c r="H1633" s="321"/>
      <c r="I1633" s="321"/>
      <c r="J1633" s="321"/>
      <c r="K1633" s="321"/>
      <c r="L1633" s="321"/>
      <c r="M1633" s="9"/>
      <c r="N1633" s="9"/>
      <c r="O1633" s="306"/>
      <c r="P1633" s="996"/>
      <c r="Q1633" s="996"/>
      <c r="R1633" s="996"/>
      <c r="S1633" s="996"/>
      <c r="T1633" s="996"/>
      <c r="U1633" s="996"/>
      <c r="V1633" s="1016"/>
      <c r="W1633" s="1016"/>
      <c r="X1633" s="1016"/>
      <c r="Y1633" s="1019"/>
      <c r="Z1633" s="996"/>
      <c r="AA1633" s="996"/>
      <c r="AB1633" s="996"/>
      <c r="AC1633" s="996"/>
      <c r="AD1633" s="996"/>
      <c r="AE1633" s="996"/>
      <c r="AF1633" s="996"/>
      <c r="AG1633" s="996"/>
      <c r="AH1633" s="1022"/>
      <c r="AI1633" s="996"/>
      <c r="AJ1633" s="999"/>
      <c r="AK1633" s="1002"/>
      <c r="AL1633" s="996"/>
      <c r="AM1633" s="996"/>
      <c r="AN1633" s="996"/>
      <c r="AO1633" s="430"/>
      <c r="AP1633" s="996"/>
      <c r="AQ1633" s="996"/>
    </row>
    <row r="1634" spans="1:56" s="323" customFormat="1" ht="24.75" customHeight="1" x14ac:dyDescent="0.2">
      <c r="A1634" s="753" t="s">
        <v>465</v>
      </c>
      <c r="B1634" s="306" t="s">
        <v>466</v>
      </c>
      <c r="C1634" s="749" t="s">
        <v>467</v>
      </c>
      <c r="D1634" s="749" t="s">
        <v>468</v>
      </c>
      <c r="E1634" s="749" t="s">
        <v>469</v>
      </c>
      <c r="F1634" s="749"/>
      <c r="G1634" s="749" t="s">
        <v>470</v>
      </c>
      <c r="H1634" s="749" t="s">
        <v>471</v>
      </c>
      <c r="I1634" s="749" t="s">
        <v>472</v>
      </c>
      <c r="J1634" s="749" t="s">
        <v>473</v>
      </c>
      <c r="K1634" s="749" t="s">
        <v>474</v>
      </c>
      <c r="L1634" s="520" t="s">
        <v>475</v>
      </c>
      <c r="M1634" s="9" t="s">
        <v>476</v>
      </c>
      <c r="N1634" s="9" t="s">
        <v>477</v>
      </c>
      <c r="O1634" s="306" t="s">
        <v>478</v>
      </c>
      <c r="P1634" s="997"/>
      <c r="Q1634" s="997"/>
      <c r="R1634" s="997"/>
      <c r="S1634" s="997"/>
      <c r="T1634" s="997"/>
      <c r="U1634" s="997"/>
      <c r="V1634" s="1017"/>
      <c r="W1634" s="1017"/>
      <c r="X1634" s="1017"/>
      <c r="Y1634" s="1020"/>
      <c r="Z1634" s="997"/>
      <c r="AA1634" s="997"/>
      <c r="AB1634" s="997"/>
      <c r="AC1634" s="997"/>
      <c r="AD1634" s="997"/>
      <c r="AE1634" s="997"/>
      <c r="AF1634" s="997"/>
      <c r="AG1634" s="997"/>
      <c r="AH1634" s="1023"/>
      <c r="AI1634" s="997"/>
      <c r="AJ1634" s="1000"/>
      <c r="AK1634" s="1003"/>
      <c r="AL1634" s="997"/>
      <c r="AM1634" s="997"/>
      <c r="AN1634" s="997"/>
      <c r="AO1634" s="430"/>
      <c r="AP1634" s="997"/>
      <c r="AQ1634" s="997"/>
    </row>
    <row r="1635" spans="1:56" s="586" customFormat="1" ht="25.5" customHeight="1" x14ac:dyDescent="0.2">
      <c r="A1635" s="1" t="s">
        <v>149</v>
      </c>
      <c r="B1635" s="1" t="s">
        <v>487</v>
      </c>
      <c r="C1635" s="1" t="s">
        <v>867</v>
      </c>
      <c r="D1635" s="1" t="s">
        <v>854</v>
      </c>
      <c r="E1635" s="304" t="s">
        <v>868</v>
      </c>
      <c r="F1635" s="305" t="s">
        <v>510</v>
      </c>
      <c r="G1635" s="583">
        <v>16</v>
      </c>
      <c r="H1635" s="305" t="s">
        <v>471</v>
      </c>
      <c r="I1635" s="305" t="s">
        <v>483</v>
      </c>
      <c r="J1635" s="305" t="s">
        <v>484</v>
      </c>
      <c r="K1635" s="305" t="s">
        <v>485</v>
      </c>
      <c r="L1635" s="304">
        <v>30150</v>
      </c>
      <c r="M1635" s="304"/>
      <c r="N1635" s="304" t="s">
        <v>869</v>
      </c>
      <c r="O1635" s="306"/>
      <c r="P1635" s="38">
        <v>202</v>
      </c>
      <c r="Q1635" s="38" t="s">
        <v>39</v>
      </c>
      <c r="R1635" s="38"/>
      <c r="S1635" s="38"/>
      <c r="T1635" s="38"/>
      <c r="U1635" s="38"/>
      <c r="V1635" s="38"/>
      <c r="W1635" s="38"/>
      <c r="X1635" s="38"/>
      <c r="Y1635" s="39"/>
      <c r="Z1635" s="38"/>
      <c r="AA1635" s="39">
        <v>24.75</v>
      </c>
      <c r="AB1635" s="38"/>
      <c r="AC1635" s="39"/>
      <c r="AD1635" s="38"/>
      <c r="AE1635" s="38"/>
      <c r="AF1635" s="38"/>
      <c r="AG1635" s="38"/>
      <c r="AH1635" s="40"/>
      <c r="AI1635" s="39"/>
      <c r="AJ1635" s="40"/>
      <c r="AK1635" s="39"/>
      <c r="AL1635" s="38"/>
      <c r="AM1635" s="38"/>
      <c r="AN1635" s="38"/>
      <c r="AO1635" s="623"/>
      <c r="AP1635" s="38"/>
      <c r="AQ1635" s="38"/>
      <c r="AR1635" s="585"/>
      <c r="AS1635" s="585"/>
      <c r="AT1635" s="585"/>
      <c r="AU1635" s="585"/>
      <c r="AV1635" s="585"/>
      <c r="AW1635" s="585"/>
      <c r="AX1635" s="585"/>
      <c r="AY1635" s="585"/>
      <c r="AZ1635" s="585"/>
      <c r="BA1635" s="585"/>
      <c r="BB1635" s="585"/>
      <c r="BC1635" s="585"/>
      <c r="BD1635" s="585"/>
    </row>
    <row r="1636" spans="1:56" s="586" customFormat="1" ht="76.5" customHeight="1" x14ac:dyDescent="0.2">
      <c r="A1636" s="1"/>
      <c r="B1636" s="1"/>
      <c r="C1636" s="1"/>
      <c r="D1636" s="1"/>
      <c r="E1636" s="304"/>
      <c r="F1636" s="305"/>
      <c r="G1636" s="305"/>
      <c r="H1636" s="305"/>
      <c r="I1636" s="305"/>
      <c r="J1636" s="305"/>
      <c r="K1636" s="305"/>
      <c r="L1636" s="305"/>
      <c r="M1636" s="304"/>
      <c r="N1636" s="304"/>
      <c r="O1636" s="306"/>
      <c r="P1636" s="38"/>
      <c r="Q1636" s="38"/>
      <c r="R1636" s="38"/>
      <c r="S1636" s="38"/>
      <c r="T1636" s="38"/>
      <c r="U1636" s="38"/>
      <c r="V1636" s="38"/>
      <c r="W1636" s="38"/>
      <c r="X1636" s="38"/>
      <c r="Y1636" s="39"/>
      <c r="Z1636" s="38"/>
      <c r="AA1636" s="39"/>
      <c r="AB1636" s="38"/>
      <c r="AC1636" s="39"/>
      <c r="AD1636" s="38">
        <v>1</v>
      </c>
      <c r="AE1636" s="38">
        <v>103</v>
      </c>
      <c r="AF1636" s="41" t="s">
        <v>49</v>
      </c>
      <c r="AG1636" s="38" t="s">
        <v>35</v>
      </c>
      <c r="AH1636" s="40">
        <v>36</v>
      </c>
      <c r="AI1636" s="39"/>
      <c r="AJ1636" s="40"/>
      <c r="AK1636" s="39">
        <v>36</v>
      </c>
      <c r="AL1636" s="38"/>
      <c r="AM1636" s="38">
        <f>AP1636+1</f>
        <v>42</v>
      </c>
      <c r="AN1636" s="41" t="s">
        <v>148</v>
      </c>
      <c r="AO1636" s="623"/>
      <c r="AP1636" s="38">
        <v>41</v>
      </c>
      <c r="AQ1636" s="38">
        <v>40</v>
      </c>
      <c r="AR1636" s="585"/>
      <c r="AS1636" s="585"/>
      <c r="AT1636" s="585"/>
      <c r="AU1636" s="585"/>
      <c r="AV1636" s="585"/>
      <c r="AW1636" s="585"/>
      <c r="AX1636" s="585"/>
      <c r="AY1636" s="585"/>
      <c r="AZ1636" s="585"/>
      <c r="BA1636" s="585"/>
      <c r="BB1636" s="585"/>
      <c r="BC1636" s="585"/>
      <c r="BD1636" s="585"/>
    </row>
    <row r="1637" spans="1:56" s="586" customFormat="1" ht="36" customHeight="1" x14ac:dyDescent="0.2">
      <c r="A1637" s="1"/>
      <c r="B1637" s="1"/>
      <c r="C1637" s="1"/>
      <c r="D1637" s="1"/>
      <c r="E1637" s="304"/>
      <c r="F1637" s="305"/>
      <c r="G1637" s="305"/>
      <c r="H1637" s="305"/>
      <c r="I1637" s="305"/>
      <c r="J1637" s="305"/>
      <c r="K1637" s="305"/>
      <c r="L1637" s="305"/>
      <c r="M1637" s="304"/>
      <c r="N1637" s="304"/>
      <c r="O1637" s="306"/>
      <c r="P1637" s="38"/>
      <c r="Q1637" s="38"/>
      <c r="R1637" s="38"/>
      <c r="S1637" s="38"/>
      <c r="T1637" s="38"/>
      <c r="U1637" s="38"/>
      <c r="V1637" s="38"/>
      <c r="W1637" s="38"/>
      <c r="X1637" s="38"/>
      <c r="Y1637" s="39"/>
      <c r="Z1637" s="38"/>
      <c r="AA1637" s="39"/>
      <c r="AB1637" s="38"/>
      <c r="AC1637" s="39"/>
      <c r="AD1637" s="38">
        <v>2</v>
      </c>
      <c r="AE1637" s="38">
        <v>103</v>
      </c>
      <c r="AF1637" s="41" t="s">
        <v>43</v>
      </c>
      <c r="AG1637" s="38" t="s">
        <v>35</v>
      </c>
      <c r="AH1637" s="40">
        <v>18</v>
      </c>
      <c r="AI1637" s="39"/>
      <c r="AJ1637" s="40"/>
      <c r="AK1637" s="39">
        <v>18</v>
      </c>
      <c r="AL1637" s="38"/>
      <c r="AM1637" s="38">
        <f>AP1637+1</f>
        <v>45</v>
      </c>
      <c r="AN1637" s="41" t="s">
        <v>36</v>
      </c>
      <c r="AO1637" s="623"/>
      <c r="AP1637" s="38">
        <v>44</v>
      </c>
      <c r="AQ1637" s="38">
        <v>40</v>
      </c>
      <c r="AR1637" s="585"/>
      <c r="AS1637" s="585"/>
      <c r="AT1637" s="585"/>
      <c r="AU1637" s="585"/>
      <c r="AV1637" s="585"/>
      <c r="AW1637" s="585"/>
      <c r="AX1637" s="585"/>
      <c r="AY1637" s="585"/>
      <c r="AZ1637" s="585"/>
      <c r="BA1637" s="585"/>
      <c r="BB1637" s="585"/>
      <c r="BC1637" s="585"/>
      <c r="BD1637" s="585"/>
    </row>
    <row r="1638" spans="1:56" s="586" customFormat="1" ht="37.5" customHeight="1" x14ac:dyDescent="0.2">
      <c r="A1638" s="1"/>
      <c r="B1638" s="1"/>
      <c r="C1638" s="1"/>
      <c r="D1638" s="1"/>
      <c r="E1638" s="304"/>
      <c r="F1638" s="305"/>
      <c r="G1638" s="305"/>
      <c r="H1638" s="305"/>
      <c r="I1638" s="305"/>
      <c r="J1638" s="305"/>
      <c r="K1638" s="305"/>
      <c r="L1638" s="305"/>
      <c r="M1638" s="304"/>
      <c r="N1638" s="304"/>
      <c r="O1638" s="306"/>
      <c r="P1638" s="38"/>
      <c r="Q1638" s="38"/>
      <c r="R1638" s="38"/>
      <c r="S1638" s="38"/>
      <c r="T1638" s="38"/>
      <c r="U1638" s="38"/>
      <c r="V1638" s="38"/>
      <c r="W1638" s="38"/>
      <c r="X1638" s="38"/>
      <c r="Y1638" s="39"/>
      <c r="Z1638" s="38"/>
      <c r="AA1638" s="39"/>
      <c r="AB1638" s="38"/>
      <c r="AC1638" s="39"/>
      <c r="AD1638" s="38">
        <v>3</v>
      </c>
      <c r="AE1638" s="38">
        <v>103</v>
      </c>
      <c r="AF1638" s="41" t="s">
        <v>37</v>
      </c>
      <c r="AG1638" s="38" t="s">
        <v>35</v>
      </c>
      <c r="AH1638" s="40">
        <v>45</v>
      </c>
      <c r="AI1638" s="39"/>
      <c r="AJ1638" s="40"/>
      <c r="AK1638" s="39">
        <v>45</v>
      </c>
      <c r="AL1638" s="38"/>
      <c r="AM1638" s="38">
        <f>AP1638+1</f>
        <v>42</v>
      </c>
      <c r="AN1638" s="38" t="s">
        <v>173</v>
      </c>
      <c r="AO1638" s="623"/>
      <c r="AP1638" s="38">
        <v>41</v>
      </c>
      <c r="AQ1638" s="38">
        <v>40</v>
      </c>
      <c r="AR1638" s="585"/>
      <c r="AS1638" s="585"/>
      <c r="AT1638" s="585"/>
      <c r="AU1638" s="585"/>
      <c r="AV1638" s="585"/>
      <c r="AW1638" s="585"/>
      <c r="AX1638" s="585"/>
      <c r="AY1638" s="585"/>
      <c r="AZ1638" s="585"/>
      <c r="BA1638" s="585"/>
      <c r="BB1638" s="585"/>
      <c r="BC1638" s="585"/>
      <c r="BD1638" s="585"/>
    </row>
    <row r="1639" spans="1:56" s="586" customFormat="1" ht="25.5" customHeight="1" x14ac:dyDescent="0.2">
      <c r="A1639" s="1"/>
      <c r="B1639" s="1"/>
      <c r="C1639" s="1"/>
      <c r="D1639" s="1"/>
      <c r="E1639" s="304"/>
      <c r="F1639" s="305"/>
      <c r="G1639" s="305"/>
      <c r="H1639" s="305"/>
      <c r="I1639" s="305"/>
      <c r="J1639" s="305"/>
      <c r="K1639" s="305"/>
      <c r="L1639" s="305"/>
      <c r="M1639" s="304"/>
      <c r="N1639" s="304"/>
      <c r="O1639" s="306"/>
      <c r="P1639" s="38">
        <v>203</v>
      </c>
      <c r="Q1639" s="38" t="s">
        <v>32</v>
      </c>
      <c r="R1639" s="38">
        <v>76983</v>
      </c>
      <c r="S1639" s="38">
        <v>514</v>
      </c>
      <c r="T1639" s="38">
        <v>5522</v>
      </c>
      <c r="U1639" s="38" t="s">
        <v>170</v>
      </c>
      <c r="V1639" s="38">
        <v>2</v>
      </c>
      <c r="W1639" s="38">
        <v>0</v>
      </c>
      <c r="X1639" s="38">
        <v>0</v>
      </c>
      <c r="Y1639" s="39">
        <v>800</v>
      </c>
      <c r="Z1639" s="38"/>
      <c r="AA1639" s="39"/>
      <c r="AB1639" s="38"/>
      <c r="AC1639" s="39"/>
      <c r="AD1639" s="38"/>
      <c r="AE1639" s="38"/>
      <c r="AF1639" s="38"/>
      <c r="AG1639" s="38"/>
      <c r="AH1639" s="40"/>
      <c r="AI1639" s="39"/>
      <c r="AJ1639" s="40"/>
      <c r="AK1639" s="39"/>
      <c r="AL1639" s="38"/>
      <c r="AM1639" s="38"/>
      <c r="AN1639" s="38"/>
      <c r="AO1639" s="623"/>
      <c r="AP1639" s="38"/>
      <c r="AQ1639" s="38"/>
      <c r="AR1639" s="585"/>
      <c r="AS1639" s="585"/>
      <c r="AT1639" s="585"/>
      <c r="AU1639" s="585"/>
      <c r="AV1639" s="585"/>
      <c r="AW1639" s="585"/>
      <c r="AX1639" s="585"/>
      <c r="AY1639" s="585"/>
      <c r="AZ1639" s="585"/>
      <c r="BA1639" s="585"/>
      <c r="BB1639" s="585"/>
      <c r="BC1639" s="585"/>
      <c r="BD1639" s="585"/>
    </row>
    <row r="1640" spans="1:56" s="586" customFormat="1" ht="25.5" customHeight="1" x14ac:dyDescent="0.2">
      <c r="A1640" s="1"/>
      <c r="B1640" s="1"/>
      <c r="C1640" s="1"/>
      <c r="D1640" s="1"/>
      <c r="E1640" s="304"/>
      <c r="F1640" s="305"/>
      <c r="G1640" s="305"/>
      <c r="H1640" s="305"/>
      <c r="I1640" s="305"/>
      <c r="J1640" s="305"/>
      <c r="K1640" s="305"/>
      <c r="L1640" s="305"/>
      <c r="M1640" s="304"/>
      <c r="N1640" s="304"/>
      <c r="O1640" s="306"/>
      <c r="P1640" s="38"/>
      <c r="Q1640" s="38"/>
      <c r="R1640" s="38"/>
      <c r="S1640" s="38"/>
      <c r="T1640" s="38"/>
      <c r="U1640" s="38"/>
      <c r="V1640" s="38"/>
      <c r="W1640" s="38"/>
      <c r="X1640" s="38"/>
      <c r="Y1640" s="39"/>
      <c r="Z1640" s="38"/>
      <c r="AA1640" s="39"/>
      <c r="AB1640" s="38"/>
      <c r="AC1640" s="39"/>
      <c r="AD1640" s="38"/>
      <c r="AE1640" s="38"/>
      <c r="AF1640" s="38"/>
      <c r="AG1640" s="38"/>
      <c r="AH1640" s="40"/>
      <c r="AI1640" s="39"/>
      <c r="AJ1640" s="40"/>
      <c r="AK1640" s="39"/>
      <c r="AL1640" s="38"/>
      <c r="AM1640" s="38"/>
      <c r="AN1640" s="38"/>
      <c r="AO1640" s="623"/>
      <c r="AP1640" s="38"/>
      <c r="AQ1640" s="38"/>
      <c r="AR1640" s="585"/>
      <c r="AS1640" s="585"/>
      <c r="AT1640" s="585"/>
      <c r="AU1640" s="585"/>
      <c r="AV1640" s="585"/>
      <c r="AW1640" s="585"/>
      <c r="AX1640" s="585"/>
      <c r="AY1640" s="585"/>
      <c r="AZ1640" s="585"/>
      <c r="BA1640" s="585"/>
      <c r="BB1640" s="585"/>
      <c r="BC1640" s="585"/>
      <c r="BD1640" s="585"/>
    </row>
    <row r="1641" spans="1:56" s="1" customFormat="1" ht="22.5" customHeight="1" x14ac:dyDescent="0.2">
      <c r="E1641" s="304"/>
      <c r="F1641" s="305"/>
      <c r="G1641" s="305"/>
      <c r="H1641" s="305"/>
      <c r="I1641" s="305"/>
      <c r="J1641" s="305"/>
      <c r="K1641" s="305"/>
      <c r="L1641" s="305"/>
      <c r="M1641" s="304"/>
      <c r="N1641" s="304"/>
      <c r="O1641" s="306"/>
      <c r="P1641" s="345" t="s">
        <v>460</v>
      </c>
      <c r="Q1641" s="346"/>
      <c r="R1641" s="346"/>
      <c r="S1641" s="346"/>
      <c r="T1641" s="346"/>
      <c r="U1641" s="346"/>
      <c r="V1641" s="1012" t="str">
        <f>B1650</f>
        <v>นางสาว</v>
      </c>
      <c r="W1641" s="1012"/>
      <c r="X1641" s="1013" t="str">
        <f>C1650</f>
        <v>รจนา</v>
      </c>
      <c r="Y1641" s="1013"/>
      <c r="Z1641" s="1013" t="str">
        <f>D1650</f>
        <v>ลาพิมพ์สำโรง</v>
      </c>
      <c r="AA1641" s="1013"/>
      <c r="AB1641" s="1013"/>
      <c r="AC1641" s="1014"/>
      <c r="AD1641" s="345" t="s">
        <v>461</v>
      </c>
      <c r="AE1641" s="730"/>
      <c r="AF1641" s="346"/>
      <c r="AG1641" s="745" t="str">
        <f>B1650</f>
        <v>นางสาว</v>
      </c>
      <c r="AH1641" s="731" t="str">
        <f>C1650</f>
        <v>รจนา</v>
      </c>
      <c r="AI1641" s="346"/>
      <c r="AJ1641" s="346" t="str">
        <f>D1650</f>
        <v>ลาพิมพ์สำโรง</v>
      </c>
      <c r="AK1641" s="346"/>
      <c r="AL1641" s="346"/>
      <c r="AM1641" s="346"/>
      <c r="AN1641" s="347"/>
      <c r="AO1641" s="753"/>
      <c r="AP1641" s="346"/>
      <c r="AQ1641" s="346"/>
    </row>
    <row r="1642" spans="1:56" s="1" customFormat="1" ht="22.5" customHeight="1" x14ac:dyDescent="0.2">
      <c r="E1642" s="304"/>
      <c r="F1642" s="305"/>
      <c r="G1642" s="305"/>
      <c r="H1642" s="305"/>
      <c r="I1642" s="305"/>
      <c r="J1642" s="305"/>
      <c r="K1642" s="305"/>
      <c r="L1642" s="305"/>
      <c r="M1642" s="304"/>
      <c r="N1642" s="304"/>
      <c r="O1642" s="306"/>
      <c r="P1642" s="307" t="s">
        <v>462</v>
      </c>
      <c r="Q1642" s="308"/>
      <c r="R1642" s="308"/>
      <c r="S1642" s="1007" t="str">
        <f>E1650</f>
        <v>50</v>
      </c>
      <c r="T1642" s="1008"/>
      <c r="U1642" s="310" t="str">
        <f>F1650</f>
        <v>หมูที่</v>
      </c>
      <c r="V1642" s="1009">
        <f>G1650</f>
        <v>16</v>
      </c>
      <c r="W1642" s="1009"/>
      <c r="X1642" s="308"/>
      <c r="Y1642" s="311"/>
      <c r="Z1642" s="312" t="str">
        <f>H1650</f>
        <v>ถนน</v>
      </c>
      <c r="AA1642" s="313"/>
      <c r="AB1642" s="308"/>
      <c r="AC1642" s="309"/>
      <c r="AD1642" s="307" t="s">
        <v>462</v>
      </c>
      <c r="AE1642" s="728"/>
      <c r="AF1642" s="728"/>
      <c r="AG1642" s="314" t="str">
        <f>E1650</f>
        <v>50</v>
      </c>
      <c r="AH1642" s="308"/>
      <c r="AI1642" s="315" t="str">
        <f>F1650</f>
        <v>หมูที่</v>
      </c>
      <c r="AJ1642" s="727">
        <f>G1650</f>
        <v>16</v>
      </c>
      <c r="AK1642" s="308"/>
      <c r="AL1642" s="315" t="str">
        <f>H1650</f>
        <v>ถนน</v>
      </c>
      <c r="AM1642" s="308"/>
      <c r="AN1642" s="309"/>
      <c r="AO1642" s="753"/>
      <c r="AP1642" s="308"/>
      <c r="AQ1642" s="308"/>
    </row>
    <row r="1643" spans="1:56" s="1" customFormat="1" ht="22.5" customHeight="1" x14ac:dyDescent="0.2">
      <c r="E1643" s="304"/>
      <c r="F1643" s="305"/>
      <c r="G1643" s="305"/>
      <c r="H1643" s="305"/>
      <c r="I1643" s="305"/>
      <c r="J1643" s="305"/>
      <c r="K1643" s="305"/>
      <c r="L1643" s="305"/>
      <c r="M1643" s="304"/>
      <c r="N1643" s="304"/>
      <c r="O1643" s="306"/>
      <c r="P1643" s="307" t="s">
        <v>463</v>
      </c>
      <c r="Q1643" s="308"/>
      <c r="R1643" s="308"/>
      <c r="S1643" s="308"/>
      <c r="T1643" s="308"/>
      <c r="U1643" s="1009" t="str">
        <f>I1650</f>
        <v>ตำบลตะขบ</v>
      </c>
      <c r="V1643" s="993"/>
      <c r="W1643" s="993"/>
      <c r="X1643" s="993"/>
      <c r="Y1643" s="312"/>
      <c r="Z1643" s="315" t="str">
        <f>J1650</f>
        <v>อำเภอปักธงชัย</v>
      </c>
      <c r="AA1643" s="313"/>
      <c r="AB1643" s="308"/>
      <c r="AC1643" s="308"/>
      <c r="AD1643" s="307" t="s">
        <v>463</v>
      </c>
      <c r="AE1643" s="728"/>
      <c r="AF1643" s="308"/>
      <c r="AG1643" s="308"/>
      <c r="AH1643" s="308"/>
      <c r="AI1643" s="315" t="str">
        <f>I1650</f>
        <v>ตำบลตะขบ</v>
      </c>
      <c r="AJ1643" s="308"/>
      <c r="AK1643" s="308"/>
      <c r="AL1643" s="315" t="str">
        <f>J1650</f>
        <v>อำเภอปักธงชัย</v>
      </c>
      <c r="AM1643" s="308"/>
      <c r="AN1643" s="309"/>
      <c r="AO1643" s="753"/>
      <c r="AP1643" s="308"/>
      <c r="AQ1643" s="308"/>
    </row>
    <row r="1644" spans="1:56" s="1" customFormat="1" ht="22.5" customHeight="1" x14ac:dyDescent="0.2">
      <c r="E1644" s="304"/>
      <c r="F1644" s="305"/>
      <c r="G1644" s="305"/>
      <c r="H1644" s="305"/>
      <c r="I1644" s="305"/>
      <c r="J1644" s="305"/>
      <c r="K1644" s="305"/>
      <c r="L1644" s="305"/>
      <c r="M1644" s="304"/>
      <c r="N1644" s="304"/>
      <c r="O1644" s="306"/>
      <c r="P1644" s="316" t="str">
        <f>K1650</f>
        <v>จังหวัดนครราชสีมา</v>
      </c>
      <c r="Q1644" s="317"/>
      <c r="R1644" s="317"/>
      <c r="S1644" s="317"/>
      <c r="T1644" s="317"/>
      <c r="U1644" s="317" t="s">
        <v>464</v>
      </c>
      <c r="V1644" s="317"/>
      <c r="W1644" s="317"/>
      <c r="X1644" s="317"/>
      <c r="Y1644" s="318"/>
      <c r="Z1644" s="317"/>
      <c r="AA1644" s="319"/>
      <c r="AB1644" s="317"/>
      <c r="AC1644" s="317"/>
      <c r="AD1644" s="316" t="str">
        <f>K1650</f>
        <v>จังหวัดนครราชสีมา</v>
      </c>
      <c r="AE1644" s="744"/>
      <c r="AF1644" s="317"/>
      <c r="AG1644" s="317"/>
      <c r="AH1644" s="317"/>
      <c r="AI1644" s="317" t="s">
        <v>464</v>
      </c>
      <c r="AJ1644" s="317"/>
      <c r="AK1644" s="317"/>
      <c r="AL1644" s="317"/>
      <c r="AM1644" s="317"/>
      <c r="AN1644" s="320"/>
      <c r="AO1644" s="753"/>
      <c r="AP1644" s="317"/>
      <c r="AQ1644" s="317"/>
    </row>
    <row r="1645" spans="1:56" s="323" customFormat="1" ht="22.5" customHeight="1" x14ac:dyDescent="0.2">
      <c r="A1645" s="753"/>
      <c r="B1645" s="753"/>
      <c r="C1645" s="753"/>
      <c r="D1645" s="753"/>
      <c r="E1645" s="9"/>
      <c r="F1645" s="321"/>
      <c r="G1645" s="321"/>
      <c r="H1645" s="321"/>
      <c r="I1645" s="321"/>
      <c r="J1645" s="321"/>
      <c r="K1645" s="321"/>
      <c r="L1645" s="321"/>
      <c r="M1645" s="9"/>
      <c r="N1645" s="9"/>
      <c r="O1645" s="306"/>
      <c r="P1645" s="1004" t="s">
        <v>5</v>
      </c>
      <c r="Q1645" s="1005"/>
      <c r="R1645" s="1005"/>
      <c r="S1645" s="1005"/>
      <c r="T1645" s="1005"/>
      <c r="U1645" s="1005"/>
      <c r="V1645" s="1005"/>
      <c r="W1645" s="1005"/>
      <c r="X1645" s="1005"/>
      <c r="Y1645" s="1005"/>
      <c r="Z1645" s="1005"/>
      <c r="AA1645" s="1005"/>
      <c r="AB1645" s="1005"/>
      <c r="AC1645" s="1006"/>
      <c r="AD1645" s="1004" t="s">
        <v>6</v>
      </c>
      <c r="AE1645" s="1005"/>
      <c r="AF1645" s="1005"/>
      <c r="AG1645" s="1005"/>
      <c r="AH1645" s="1005"/>
      <c r="AI1645" s="1005"/>
      <c r="AJ1645" s="1005"/>
      <c r="AK1645" s="1005"/>
      <c r="AL1645" s="1005"/>
      <c r="AM1645" s="1005"/>
      <c r="AN1645" s="1006"/>
      <c r="AO1645" s="429"/>
    </row>
    <row r="1646" spans="1:56" s="323" customFormat="1" ht="24.75" customHeight="1" x14ac:dyDescent="0.2">
      <c r="A1646" s="753"/>
      <c r="B1646" s="753"/>
      <c r="C1646" s="753"/>
      <c r="D1646" s="753"/>
      <c r="E1646" s="9"/>
      <c r="F1646" s="321"/>
      <c r="G1646" s="321"/>
      <c r="H1646" s="321"/>
      <c r="I1646" s="321"/>
      <c r="J1646" s="321"/>
      <c r="K1646" s="321"/>
      <c r="L1646" s="321"/>
      <c r="M1646" s="9"/>
      <c r="N1646" s="9"/>
      <c r="O1646" s="306"/>
      <c r="P1646" s="995" t="s">
        <v>7</v>
      </c>
      <c r="Q1646" s="995" t="s">
        <v>8</v>
      </c>
      <c r="R1646" s="995" t="s">
        <v>9</v>
      </c>
      <c r="S1646" s="1010" t="s">
        <v>10</v>
      </c>
      <c r="T1646" s="1011"/>
      <c r="U1646" s="995" t="s">
        <v>11</v>
      </c>
      <c r="V1646" s="1004" t="s">
        <v>12</v>
      </c>
      <c r="W1646" s="1005"/>
      <c r="X1646" s="1006"/>
      <c r="Y1646" s="1004" t="s">
        <v>13</v>
      </c>
      <c r="Z1646" s="1005"/>
      <c r="AA1646" s="1005"/>
      <c r="AB1646" s="1005"/>
      <c r="AC1646" s="1006"/>
      <c r="AD1646" s="995" t="s">
        <v>7</v>
      </c>
      <c r="AE1646" s="995" t="s">
        <v>14</v>
      </c>
      <c r="AF1646" s="995" t="s">
        <v>15</v>
      </c>
      <c r="AG1646" s="995" t="s">
        <v>16</v>
      </c>
      <c r="AH1646" s="1021" t="s">
        <v>17</v>
      </c>
      <c r="AI1646" s="1004" t="s">
        <v>18</v>
      </c>
      <c r="AJ1646" s="1005"/>
      <c r="AK1646" s="1005"/>
      <c r="AL1646" s="1006"/>
      <c r="AM1646" s="995" t="s">
        <v>19</v>
      </c>
      <c r="AN1646" s="995" t="s">
        <v>20</v>
      </c>
      <c r="AO1646" s="429"/>
      <c r="AP1646" s="995" t="s">
        <v>19</v>
      </c>
      <c r="AQ1646" s="995" t="s">
        <v>19</v>
      </c>
    </row>
    <row r="1647" spans="1:56" s="323" customFormat="1" ht="24.75" customHeight="1" x14ac:dyDescent="0.2">
      <c r="A1647" s="753"/>
      <c r="B1647" s="753"/>
      <c r="C1647" s="753"/>
      <c r="D1647" s="753"/>
      <c r="E1647" s="9"/>
      <c r="F1647" s="321"/>
      <c r="G1647" s="321"/>
      <c r="H1647" s="321"/>
      <c r="I1647" s="321"/>
      <c r="J1647" s="321"/>
      <c r="K1647" s="321"/>
      <c r="L1647" s="321"/>
      <c r="M1647" s="9"/>
      <c r="N1647" s="9"/>
      <c r="O1647" s="306"/>
      <c r="P1647" s="996"/>
      <c r="Q1647" s="996"/>
      <c r="R1647" s="996"/>
      <c r="S1647" s="995" t="s">
        <v>21</v>
      </c>
      <c r="T1647" s="995" t="s">
        <v>22</v>
      </c>
      <c r="U1647" s="996"/>
      <c r="V1647" s="1015" t="s">
        <v>23</v>
      </c>
      <c r="W1647" s="1015" t="s">
        <v>24</v>
      </c>
      <c r="X1647" s="1015" t="s">
        <v>25</v>
      </c>
      <c r="Y1647" s="1018" t="s">
        <v>26</v>
      </c>
      <c r="Z1647" s="995" t="s">
        <v>27</v>
      </c>
      <c r="AA1647" s="995" t="s">
        <v>28</v>
      </c>
      <c r="AB1647" s="995" t="s">
        <v>29</v>
      </c>
      <c r="AC1647" s="995" t="s">
        <v>30</v>
      </c>
      <c r="AD1647" s="996"/>
      <c r="AE1647" s="996"/>
      <c r="AF1647" s="996"/>
      <c r="AG1647" s="996"/>
      <c r="AH1647" s="1022"/>
      <c r="AI1647" s="995" t="s">
        <v>31</v>
      </c>
      <c r="AJ1647" s="998" t="s">
        <v>27</v>
      </c>
      <c r="AK1647" s="1001" t="s">
        <v>28</v>
      </c>
      <c r="AL1647" s="995" t="s">
        <v>29</v>
      </c>
      <c r="AM1647" s="996"/>
      <c r="AN1647" s="996"/>
      <c r="AO1647" s="429"/>
      <c r="AP1647" s="996"/>
      <c r="AQ1647" s="996"/>
    </row>
    <row r="1648" spans="1:56" s="323" customFormat="1" ht="48.75" customHeight="1" x14ac:dyDescent="0.2">
      <c r="A1648" s="753"/>
      <c r="B1648" s="753"/>
      <c r="C1648" s="753"/>
      <c r="D1648" s="753"/>
      <c r="E1648" s="9"/>
      <c r="F1648" s="321"/>
      <c r="G1648" s="321"/>
      <c r="H1648" s="321"/>
      <c r="I1648" s="321"/>
      <c r="J1648" s="321"/>
      <c r="K1648" s="321"/>
      <c r="L1648" s="321"/>
      <c r="M1648" s="9"/>
      <c r="N1648" s="9"/>
      <c r="O1648" s="306"/>
      <c r="P1648" s="996"/>
      <c r="Q1648" s="996"/>
      <c r="R1648" s="996"/>
      <c r="S1648" s="996"/>
      <c r="T1648" s="996"/>
      <c r="U1648" s="996"/>
      <c r="V1648" s="1016"/>
      <c r="W1648" s="1016"/>
      <c r="X1648" s="1016"/>
      <c r="Y1648" s="1019"/>
      <c r="Z1648" s="996"/>
      <c r="AA1648" s="996"/>
      <c r="AB1648" s="996"/>
      <c r="AC1648" s="996"/>
      <c r="AD1648" s="996"/>
      <c r="AE1648" s="996"/>
      <c r="AF1648" s="996"/>
      <c r="AG1648" s="996"/>
      <c r="AH1648" s="1022"/>
      <c r="AI1648" s="996"/>
      <c r="AJ1648" s="999"/>
      <c r="AK1648" s="1002"/>
      <c r="AL1648" s="996"/>
      <c r="AM1648" s="996"/>
      <c r="AN1648" s="996"/>
      <c r="AO1648" s="430"/>
      <c r="AP1648" s="996"/>
      <c r="AQ1648" s="996"/>
    </row>
    <row r="1649" spans="1:56" s="323" customFormat="1" ht="24.75" customHeight="1" x14ac:dyDescent="0.2">
      <c r="A1649" s="753" t="s">
        <v>465</v>
      </c>
      <c r="B1649" s="306" t="s">
        <v>466</v>
      </c>
      <c r="C1649" s="749" t="s">
        <v>467</v>
      </c>
      <c r="D1649" s="749" t="s">
        <v>468</v>
      </c>
      <c r="E1649" s="749" t="s">
        <v>469</v>
      </c>
      <c r="F1649" s="749"/>
      <c r="G1649" s="749" t="s">
        <v>470</v>
      </c>
      <c r="H1649" s="749" t="s">
        <v>471</v>
      </c>
      <c r="I1649" s="749" t="s">
        <v>472</v>
      </c>
      <c r="J1649" s="749" t="s">
        <v>473</v>
      </c>
      <c r="K1649" s="749" t="s">
        <v>474</v>
      </c>
      <c r="L1649" s="520" t="s">
        <v>475</v>
      </c>
      <c r="M1649" s="9" t="s">
        <v>476</v>
      </c>
      <c r="N1649" s="9" t="s">
        <v>477</v>
      </c>
      <c r="O1649" s="306" t="s">
        <v>478</v>
      </c>
      <c r="P1649" s="997"/>
      <c r="Q1649" s="997"/>
      <c r="R1649" s="997"/>
      <c r="S1649" s="997"/>
      <c r="T1649" s="997"/>
      <c r="U1649" s="997"/>
      <c r="V1649" s="1017"/>
      <c r="W1649" s="1017"/>
      <c r="X1649" s="1017"/>
      <c r="Y1649" s="1020"/>
      <c r="Z1649" s="997"/>
      <c r="AA1649" s="997"/>
      <c r="AB1649" s="997"/>
      <c r="AC1649" s="997"/>
      <c r="AD1649" s="997"/>
      <c r="AE1649" s="997"/>
      <c r="AF1649" s="997"/>
      <c r="AG1649" s="997"/>
      <c r="AH1649" s="1023"/>
      <c r="AI1649" s="997"/>
      <c r="AJ1649" s="1000"/>
      <c r="AK1649" s="1003"/>
      <c r="AL1649" s="997"/>
      <c r="AM1649" s="997"/>
      <c r="AN1649" s="997"/>
      <c r="AO1649" s="430"/>
      <c r="AP1649" s="997"/>
      <c r="AQ1649" s="997"/>
    </row>
    <row r="1650" spans="1:56" s="586" customFormat="1" ht="25.5" customHeight="1" x14ac:dyDescent="0.2">
      <c r="A1650" s="1"/>
      <c r="B1650" s="1" t="s">
        <v>496</v>
      </c>
      <c r="C1650" s="1" t="s">
        <v>870</v>
      </c>
      <c r="D1650" s="1" t="s">
        <v>871</v>
      </c>
      <c r="E1650" s="304" t="s">
        <v>872</v>
      </c>
      <c r="F1650" s="305" t="s">
        <v>510</v>
      </c>
      <c r="G1650" s="583">
        <v>16</v>
      </c>
      <c r="H1650" s="305" t="s">
        <v>471</v>
      </c>
      <c r="I1650" s="305" t="s">
        <v>483</v>
      </c>
      <c r="J1650" s="305" t="s">
        <v>484</v>
      </c>
      <c r="K1650" s="305" t="s">
        <v>485</v>
      </c>
      <c r="L1650" s="304">
        <v>30150</v>
      </c>
      <c r="M1650" s="304"/>
      <c r="N1650" s="304"/>
      <c r="O1650" s="306"/>
      <c r="P1650" s="38">
        <v>204</v>
      </c>
      <c r="Q1650" s="38" t="s">
        <v>70</v>
      </c>
      <c r="R1650" s="624"/>
      <c r="S1650" s="38">
        <v>30</v>
      </c>
      <c r="T1650" s="38"/>
      <c r="U1650" s="38" t="s">
        <v>170</v>
      </c>
      <c r="V1650" s="38">
        <v>2</v>
      </c>
      <c r="W1650" s="38">
        <v>3</v>
      </c>
      <c r="X1650" s="38">
        <v>89</v>
      </c>
      <c r="Y1650" s="39"/>
      <c r="Z1650" s="38"/>
      <c r="AA1650" s="39">
        <v>108.06</v>
      </c>
      <c r="AB1650" s="38"/>
      <c r="AC1650" s="39">
        <v>1080.94</v>
      </c>
      <c r="AD1650" s="38"/>
      <c r="AE1650" s="38"/>
      <c r="AF1650" s="38"/>
      <c r="AG1650" s="38"/>
      <c r="AH1650" s="40"/>
      <c r="AI1650" s="39"/>
      <c r="AJ1650" s="40"/>
      <c r="AK1650" s="39"/>
      <c r="AL1650" s="38"/>
      <c r="AM1650" s="38"/>
      <c r="AN1650" s="38"/>
      <c r="AO1650" s="623"/>
      <c r="AP1650" s="38"/>
      <c r="AQ1650" s="38"/>
      <c r="AR1650" s="585"/>
      <c r="AS1650" s="585"/>
      <c r="AT1650" s="585"/>
      <c r="AU1650" s="585"/>
      <c r="AV1650" s="585"/>
      <c r="AW1650" s="585"/>
      <c r="AX1650" s="585"/>
      <c r="AY1650" s="585"/>
      <c r="AZ1650" s="585"/>
      <c r="BA1650" s="585"/>
      <c r="BB1650" s="585"/>
      <c r="BC1650" s="585"/>
      <c r="BD1650" s="585"/>
    </row>
    <row r="1651" spans="1:56" s="586" customFormat="1" ht="82.5" customHeight="1" x14ac:dyDescent="0.2">
      <c r="A1651" s="1"/>
      <c r="B1651" s="1"/>
      <c r="C1651" s="1"/>
      <c r="D1651" s="1"/>
      <c r="E1651" s="304"/>
      <c r="F1651" s="305"/>
      <c r="G1651" s="305"/>
      <c r="H1651" s="305"/>
      <c r="I1651" s="305"/>
      <c r="J1651" s="305"/>
      <c r="K1651" s="305"/>
      <c r="L1651" s="305"/>
      <c r="M1651" s="304"/>
      <c r="N1651" s="304"/>
      <c r="O1651" s="306"/>
      <c r="P1651" s="38"/>
      <c r="Q1651" s="38"/>
      <c r="R1651" s="38"/>
      <c r="S1651" s="38"/>
      <c r="T1651" s="38"/>
      <c r="U1651" s="38"/>
      <c r="V1651" s="38"/>
      <c r="W1651" s="38"/>
      <c r="X1651" s="38"/>
      <c r="Y1651" s="39"/>
      <c r="Z1651" s="38"/>
      <c r="AA1651" s="39"/>
      <c r="AB1651" s="38"/>
      <c r="AC1651" s="39"/>
      <c r="AD1651" s="38">
        <v>1</v>
      </c>
      <c r="AE1651" s="38">
        <v>50</v>
      </c>
      <c r="AF1651" s="41" t="s">
        <v>49</v>
      </c>
      <c r="AG1651" s="38" t="s">
        <v>35</v>
      </c>
      <c r="AH1651" s="40">
        <v>120</v>
      </c>
      <c r="AI1651" s="39"/>
      <c r="AJ1651" s="40"/>
      <c r="AK1651" s="39">
        <v>120</v>
      </c>
      <c r="AL1651" s="38"/>
      <c r="AM1651" s="38">
        <f>AP1651+1</f>
        <v>12</v>
      </c>
      <c r="AN1651" s="41" t="s">
        <v>148</v>
      </c>
      <c r="AO1651" s="623"/>
      <c r="AP1651" s="38">
        <v>11</v>
      </c>
      <c r="AQ1651" s="38">
        <v>10</v>
      </c>
      <c r="AR1651" s="585"/>
      <c r="AS1651" s="585"/>
      <c r="AT1651" s="585"/>
      <c r="AU1651" s="585"/>
      <c r="AV1651" s="585"/>
      <c r="AW1651" s="585"/>
      <c r="AX1651" s="585"/>
      <c r="AY1651" s="585"/>
      <c r="AZ1651" s="585"/>
      <c r="BA1651" s="585"/>
      <c r="BB1651" s="585"/>
      <c r="BC1651" s="585"/>
      <c r="BD1651" s="585"/>
    </row>
    <row r="1652" spans="1:56" s="586" customFormat="1" ht="42.75" customHeight="1" x14ac:dyDescent="0.2">
      <c r="A1652" s="1"/>
      <c r="B1652" s="1"/>
      <c r="C1652" s="1"/>
      <c r="D1652" s="1"/>
      <c r="E1652" s="304"/>
      <c r="F1652" s="305"/>
      <c r="G1652" s="305"/>
      <c r="H1652" s="305"/>
      <c r="I1652" s="305"/>
      <c r="J1652" s="305"/>
      <c r="K1652" s="305"/>
      <c r="L1652" s="305"/>
      <c r="M1652" s="304"/>
      <c r="N1652" s="304"/>
      <c r="O1652" s="306"/>
      <c r="P1652" s="38"/>
      <c r="Q1652" s="38"/>
      <c r="R1652" s="38"/>
      <c r="S1652" s="38"/>
      <c r="T1652" s="38"/>
      <c r="U1652" s="38"/>
      <c r="V1652" s="38"/>
      <c r="W1652" s="38"/>
      <c r="X1652" s="38"/>
      <c r="Y1652" s="39"/>
      <c r="Z1652" s="38"/>
      <c r="AA1652" s="39"/>
      <c r="AB1652" s="38"/>
      <c r="AC1652" s="39"/>
      <c r="AD1652" s="38">
        <v>2</v>
      </c>
      <c r="AE1652" s="38">
        <v>50</v>
      </c>
      <c r="AF1652" s="41" t="s">
        <v>37</v>
      </c>
      <c r="AG1652" s="38" t="s">
        <v>35</v>
      </c>
      <c r="AH1652" s="40">
        <v>100</v>
      </c>
      <c r="AI1652" s="39"/>
      <c r="AJ1652" s="40"/>
      <c r="AK1652" s="39">
        <v>100</v>
      </c>
      <c r="AL1652" s="38"/>
      <c r="AM1652" s="38">
        <f>AP1652+1</f>
        <v>12</v>
      </c>
      <c r="AN1652" s="41" t="s">
        <v>162</v>
      </c>
      <c r="AO1652" s="623"/>
      <c r="AP1652" s="38">
        <v>11</v>
      </c>
      <c r="AQ1652" s="38">
        <v>10</v>
      </c>
      <c r="AR1652" s="585"/>
      <c r="AS1652" s="585"/>
      <c r="AT1652" s="585"/>
      <c r="AU1652" s="585"/>
      <c r="AV1652" s="585"/>
      <c r="AW1652" s="585"/>
      <c r="AX1652" s="585"/>
      <c r="AY1652" s="585"/>
      <c r="AZ1652" s="585"/>
      <c r="BA1652" s="585"/>
      <c r="BB1652" s="585"/>
      <c r="BC1652" s="585"/>
      <c r="BD1652" s="585"/>
    </row>
    <row r="1653" spans="1:56" s="586" customFormat="1" ht="57.75" customHeight="1" x14ac:dyDescent="0.2">
      <c r="A1653" s="1"/>
      <c r="B1653" s="1"/>
      <c r="C1653" s="1"/>
      <c r="D1653" s="1"/>
      <c r="E1653" s="304"/>
      <c r="F1653" s="305"/>
      <c r="G1653" s="305"/>
      <c r="H1653" s="305"/>
      <c r="I1653" s="305"/>
      <c r="J1653" s="305"/>
      <c r="K1653" s="305"/>
      <c r="L1653" s="305"/>
      <c r="M1653" s="304"/>
      <c r="N1653" s="304"/>
      <c r="O1653" s="306"/>
      <c r="P1653" s="38"/>
      <c r="Q1653" s="38"/>
      <c r="R1653" s="38"/>
      <c r="S1653" s="38"/>
      <c r="T1653" s="38"/>
      <c r="U1653" s="38"/>
      <c r="V1653" s="38"/>
      <c r="W1653" s="38"/>
      <c r="X1653" s="38"/>
      <c r="Y1653" s="39"/>
      <c r="Z1653" s="38"/>
      <c r="AA1653" s="39"/>
      <c r="AB1653" s="38"/>
      <c r="AC1653" s="39"/>
      <c r="AD1653" s="38">
        <v>3</v>
      </c>
      <c r="AE1653" s="38">
        <v>50</v>
      </c>
      <c r="AF1653" s="41" t="s">
        <v>49</v>
      </c>
      <c r="AG1653" s="38" t="s">
        <v>35</v>
      </c>
      <c r="AH1653" s="40">
        <v>200</v>
      </c>
      <c r="AI1653" s="39"/>
      <c r="AJ1653" s="40"/>
      <c r="AK1653" s="39">
        <v>200</v>
      </c>
      <c r="AL1653" s="38"/>
      <c r="AM1653" s="38">
        <f>AP1653+1</f>
        <v>12</v>
      </c>
      <c r="AN1653" s="41" t="s">
        <v>148</v>
      </c>
      <c r="AO1653" s="623"/>
      <c r="AP1653" s="38">
        <v>11</v>
      </c>
      <c r="AQ1653" s="38">
        <v>10</v>
      </c>
      <c r="AR1653" s="585"/>
      <c r="AS1653" s="585"/>
      <c r="AT1653" s="585"/>
      <c r="AU1653" s="585"/>
      <c r="AV1653" s="585"/>
      <c r="AW1653" s="585"/>
      <c r="AX1653" s="585"/>
      <c r="AY1653" s="585"/>
      <c r="AZ1653" s="585"/>
      <c r="BA1653" s="585"/>
      <c r="BB1653" s="585"/>
      <c r="BC1653" s="585"/>
      <c r="BD1653" s="585"/>
    </row>
    <row r="1654" spans="1:56" s="586" customFormat="1" ht="39" customHeight="1" x14ac:dyDescent="0.2">
      <c r="A1654" s="1"/>
      <c r="B1654" s="1"/>
      <c r="C1654" s="1"/>
      <c r="D1654" s="1"/>
      <c r="E1654" s="304"/>
      <c r="F1654" s="305"/>
      <c r="G1654" s="305"/>
      <c r="H1654" s="305"/>
      <c r="I1654" s="305"/>
      <c r="J1654" s="305"/>
      <c r="K1654" s="305"/>
      <c r="L1654" s="305"/>
      <c r="M1654" s="304"/>
      <c r="N1654" s="304"/>
      <c r="O1654" s="306"/>
      <c r="P1654" s="38"/>
      <c r="Q1654" s="38"/>
      <c r="R1654" s="38"/>
      <c r="S1654" s="38"/>
      <c r="T1654" s="38"/>
      <c r="U1654" s="38"/>
      <c r="V1654" s="38"/>
      <c r="W1654" s="38"/>
      <c r="X1654" s="38"/>
      <c r="Y1654" s="39"/>
      <c r="Z1654" s="38"/>
      <c r="AA1654" s="39"/>
      <c r="AB1654" s="38"/>
      <c r="AC1654" s="39"/>
      <c r="AD1654" s="38">
        <v>4</v>
      </c>
      <c r="AE1654" s="38">
        <v>50</v>
      </c>
      <c r="AF1654" s="41" t="s">
        <v>52</v>
      </c>
      <c r="AG1654" s="38" t="s">
        <v>35</v>
      </c>
      <c r="AH1654" s="40">
        <v>12.25</v>
      </c>
      <c r="AI1654" s="39"/>
      <c r="AJ1654" s="40"/>
      <c r="AK1654" s="39">
        <v>12.25</v>
      </c>
      <c r="AL1654" s="38"/>
      <c r="AM1654" s="38">
        <v>1</v>
      </c>
      <c r="AN1654" s="38" t="s">
        <v>79</v>
      </c>
      <c r="AO1654" s="623"/>
      <c r="AP1654" s="38"/>
      <c r="AQ1654" s="38"/>
      <c r="AR1654" s="585"/>
      <c r="AS1654" s="585"/>
      <c r="AT1654" s="585"/>
      <c r="AU1654" s="585"/>
      <c r="AV1654" s="585"/>
      <c r="AW1654" s="585"/>
      <c r="AX1654" s="585"/>
      <c r="AY1654" s="585"/>
      <c r="AZ1654" s="585"/>
      <c r="BA1654" s="585"/>
      <c r="BB1654" s="585"/>
      <c r="BC1654" s="585"/>
      <c r="BD1654" s="585"/>
    </row>
    <row r="1655" spans="1:56" s="1" customFormat="1" ht="22.5" customHeight="1" x14ac:dyDescent="0.2">
      <c r="E1655" s="304"/>
      <c r="F1655" s="305"/>
      <c r="G1655" s="305"/>
      <c r="H1655" s="305"/>
      <c r="I1655" s="305"/>
      <c r="J1655" s="305"/>
      <c r="K1655" s="305"/>
      <c r="L1655" s="305"/>
      <c r="M1655" s="304"/>
      <c r="N1655" s="304"/>
      <c r="O1655" s="306"/>
      <c r="P1655" s="345" t="s">
        <v>460</v>
      </c>
      <c r="Q1655" s="346"/>
      <c r="R1655" s="346"/>
      <c r="S1655" s="346"/>
      <c r="T1655" s="346"/>
      <c r="U1655" s="346"/>
      <c r="V1655" s="1012" t="str">
        <f>B1664</f>
        <v>นาง</v>
      </c>
      <c r="W1655" s="1012"/>
      <c r="X1655" s="1013" t="str">
        <f>C1664</f>
        <v>อรอนงค์</v>
      </c>
      <c r="Y1655" s="1013"/>
      <c r="Z1655" s="1013" t="str">
        <f>D1664</f>
        <v>ศรัทธา</v>
      </c>
      <c r="AA1655" s="1013"/>
      <c r="AB1655" s="1013"/>
      <c r="AC1655" s="1014"/>
      <c r="AD1655" s="345" t="s">
        <v>461</v>
      </c>
      <c r="AE1655" s="730"/>
      <c r="AF1655" s="346"/>
      <c r="AG1655" s="745" t="str">
        <f>B1664</f>
        <v>นาง</v>
      </c>
      <c r="AH1655" s="731" t="str">
        <f>C1664</f>
        <v>อรอนงค์</v>
      </c>
      <c r="AI1655" s="346"/>
      <c r="AJ1655" s="346" t="str">
        <f>D1664</f>
        <v>ศรัทธา</v>
      </c>
      <c r="AK1655" s="346"/>
      <c r="AL1655" s="346"/>
      <c r="AM1655" s="346"/>
      <c r="AN1655" s="347"/>
      <c r="AO1655" s="753"/>
      <c r="AP1655" s="346"/>
      <c r="AQ1655" s="346"/>
    </row>
    <row r="1656" spans="1:56" s="1" customFormat="1" ht="22.5" customHeight="1" x14ac:dyDescent="0.2">
      <c r="E1656" s="304"/>
      <c r="F1656" s="305"/>
      <c r="G1656" s="305"/>
      <c r="H1656" s="305"/>
      <c r="I1656" s="305"/>
      <c r="J1656" s="305"/>
      <c r="K1656" s="305"/>
      <c r="L1656" s="305"/>
      <c r="M1656" s="304"/>
      <c r="N1656" s="304"/>
      <c r="O1656" s="306"/>
      <c r="P1656" s="307" t="s">
        <v>462</v>
      </c>
      <c r="Q1656" s="308"/>
      <c r="R1656" s="308"/>
      <c r="S1656" s="1007" t="str">
        <f>E1664</f>
        <v>11</v>
      </c>
      <c r="T1656" s="1008"/>
      <c r="U1656" s="310" t="str">
        <f>F1664</f>
        <v>หมูที่</v>
      </c>
      <c r="V1656" s="1009">
        <f>G1664</f>
        <v>16</v>
      </c>
      <c r="W1656" s="1009"/>
      <c r="X1656" s="308"/>
      <c r="Y1656" s="311"/>
      <c r="Z1656" s="312" t="str">
        <f>H1664</f>
        <v>ถนน</v>
      </c>
      <c r="AA1656" s="313"/>
      <c r="AB1656" s="308"/>
      <c r="AC1656" s="309"/>
      <c r="AD1656" s="307" t="s">
        <v>462</v>
      </c>
      <c r="AE1656" s="728"/>
      <c r="AF1656" s="728"/>
      <c r="AG1656" s="314" t="str">
        <f>E1664</f>
        <v>11</v>
      </c>
      <c r="AH1656" s="308"/>
      <c r="AI1656" s="315" t="str">
        <f>F1664</f>
        <v>หมูที่</v>
      </c>
      <c r="AJ1656" s="727">
        <f>G1664</f>
        <v>16</v>
      </c>
      <c r="AK1656" s="308"/>
      <c r="AL1656" s="315" t="str">
        <f>H1664</f>
        <v>ถนน</v>
      </c>
      <c r="AM1656" s="308"/>
      <c r="AN1656" s="309"/>
      <c r="AO1656" s="753"/>
      <c r="AP1656" s="308"/>
      <c r="AQ1656" s="308"/>
    </row>
    <row r="1657" spans="1:56" s="1" customFormat="1" ht="22.5" customHeight="1" x14ac:dyDescent="0.2">
      <c r="E1657" s="304"/>
      <c r="F1657" s="305"/>
      <c r="G1657" s="305"/>
      <c r="H1657" s="305"/>
      <c r="I1657" s="305"/>
      <c r="J1657" s="305"/>
      <c r="K1657" s="305"/>
      <c r="L1657" s="305"/>
      <c r="M1657" s="304"/>
      <c r="N1657" s="304"/>
      <c r="O1657" s="306"/>
      <c r="P1657" s="307" t="s">
        <v>463</v>
      </c>
      <c r="Q1657" s="308"/>
      <c r="R1657" s="308"/>
      <c r="S1657" s="308"/>
      <c r="T1657" s="308"/>
      <c r="U1657" s="1009" t="str">
        <f>I1664</f>
        <v>ตำบลตะขบ</v>
      </c>
      <c r="V1657" s="993"/>
      <c r="W1657" s="993"/>
      <c r="X1657" s="993"/>
      <c r="Y1657" s="312"/>
      <c r="Z1657" s="315" t="str">
        <f>J1664</f>
        <v>อำเภอปักธงชัย</v>
      </c>
      <c r="AA1657" s="313"/>
      <c r="AB1657" s="308"/>
      <c r="AC1657" s="308"/>
      <c r="AD1657" s="307" t="s">
        <v>463</v>
      </c>
      <c r="AE1657" s="728"/>
      <c r="AF1657" s="308"/>
      <c r="AG1657" s="308"/>
      <c r="AH1657" s="308"/>
      <c r="AI1657" s="315" t="str">
        <f>I1664</f>
        <v>ตำบลตะขบ</v>
      </c>
      <c r="AJ1657" s="308"/>
      <c r="AK1657" s="308"/>
      <c r="AL1657" s="315" t="str">
        <f>J1664</f>
        <v>อำเภอปักธงชัย</v>
      </c>
      <c r="AM1657" s="308"/>
      <c r="AN1657" s="309"/>
      <c r="AO1657" s="753"/>
      <c r="AP1657" s="308"/>
      <c r="AQ1657" s="308"/>
    </row>
    <row r="1658" spans="1:56" s="1" customFormat="1" ht="22.5" customHeight="1" x14ac:dyDescent="0.2">
      <c r="E1658" s="304"/>
      <c r="F1658" s="305"/>
      <c r="G1658" s="305"/>
      <c r="H1658" s="305"/>
      <c r="I1658" s="305"/>
      <c r="J1658" s="305"/>
      <c r="K1658" s="305"/>
      <c r="L1658" s="305"/>
      <c r="M1658" s="304"/>
      <c r="N1658" s="304"/>
      <c r="O1658" s="306"/>
      <c r="P1658" s="316" t="str">
        <f>K1664</f>
        <v>จังหวัดนครราชสีมา</v>
      </c>
      <c r="Q1658" s="317"/>
      <c r="R1658" s="317"/>
      <c r="S1658" s="317"/>
      <c r="T1658" s="317"/>
      <c r="U1658" s="317" t="s">
        <v>464</v>
      </c>
      <c r="V1658" s="317"/>
      <c r="W1658" s="317"/>
      <c r="X1658" s="317"/>
      <c r="Y1658" s="318"/>
      <c r="Z1658" s="317"/>
      <c r="AA1658" s="319"/>
      <c r="AB1658" s="317"/>
      <c r="AC1658" s="317"/>
      <c r="AD1658" s="316" t="str">
        <f>K1664</f>
        <v>จังหวัดนครราชสีมา</v>
      </c>
      <c r="AE1658" s="744"/>
      <c r="AF1658" s="317"/>
      <c r="AG1658" s="317"/>
      <c r="AH1658" s="317"/>
      <c r="AI1658" s="317" t="s">
        <v>464</v>
      </c>
      <c r="AJ1658" s="317"/>
      <c r="AK1658" s="317"/>
      <c r="AL1658" s="317"/>
      <c r="AM1658" s="317"/>
      <c r="AN1658" s="320"/>
      <c r="AO1658" s="753"/>
      <c r="AP1658" s="317"/>
      <c r="AQ1658" s="317"/>
    </row>
    <row r="1659" spans="1:56" s="323" customFormat="1" ht="22.5" customHeight="1" x14ac:dyDescent="0.2">
      <c r="A1659" s="753"/>
      <c r="B1659" s="753"/>
      <c r="C1659" s="753"/>
      <c r="D1659" s="753"/>
      <c r="E1659" s="9"/>
      <c r="F1659" s="321"/>
      <c r="G1659" s="321"/>
      <c r="H1659" s="321"/>
      <c r="I1659" s="321"/>
      <c r="J1659" s="321"/>
      <c r="K1659" s="321"/>
      <c r="L1659" s="321"/>
      <c r="M1659" s="9"/>
      <c r="N1659" s="9"/>
      <c r="O1659" s="306"/>
      <c r="P1659" s="1004" t="s">
        <v>5</v>
      </c>
      <c r="Q1659" s="1005"/>
      <c r="R1659" s="1005"/>
      <c r="S1659" s="1005"/>
      <c r="T1659" s="1005"/>
      <c r="U1659" s="1005"/>
      <c r="V1659" s="1005"/>
      <c r="W1659" s="1005"/>
      <c r="X1659" s="1005"/>
      <c r="Y1659" s="1005"/>
      <c r="Z1659" s="1005"/>
      <c r="AA1659" s="1005"/>
      <c r="AB1659" s="1005"/>
      <c r="AC1659" s="1006"/>
      <c r="AD1659" s="1004" t="s">
        <v>6</v>
      </c>
      <c r="AE1659" s="1005"/>
      <c r="AF1659" s="1005"/>
      <c r="AG1659" s="1005"/>
      <c r="AH1659" s="1005"/>
      <c r="AI1659" s="1005"/>
      <c r="AJ1659" s="1005"/>
      <c r="AK1659" s="1005"/>
      <c r="AL1659" s="1005"/>
      <c r="AM1659" s="1005"/>
      <c r="AN1659" s="1006"/>
      <c r="AO1659" s="429"/>
    </row>
    <row r="1660" spans="1:56" s="323" customFormat="1" ht="24.75" customHeight="1" x14ac:dyDescent="0.2">
      <c r="A1660" s="753"/>
      <c r="B1660" s="753"/>
      <c r="C1660" s="753"/>
      <c r="D1660" s="753"/>
      <c r="E1660" s="9"/>
      <c r="F1660" s="321"/>
      <c r="G1660" s="321"/>
      <c r="H1660" s="321"/>
      <c r="I1660" s="321"/>
      <c r="J1660" s="321"/>
      <c r="K1660" s="321"/>
      <c r="L1660" s="321"/>
      <c r="M1660" s="9"/>
      <c r="N1660" s="9"/>
      <c r="O1660" s="306"/>
      <c r="P1660" s="995" t="s">
        <v>7</v>
      </c>
      <c r="Q1660" s="995" t="s">
        <v>8</v>
      </c>
      <c r="R1660" s="995" t="s">
        <v>9</v>
      </c>
      <c r="S1660" s="1010" t="s">
        <v>10</v>
      </c>
      <c r="T1660" s="1011"/>
      <c r="U1660" s="995" t="s">
        <v>11</v>
      </c>
      <c r="V1660" s="1004" t="s">
        <v>12</v>
      </c>
      <c r="W1660" s="1005"/>
      <c r="X1660" s="1006"/>
      <c r="Y1660" s="1004" t="s">
        <v>13</v>
      </c>
      <c r="Z1660" s="1005"/>
      <c r="AA1660" s="1005"/>
      <c r="AB1660" s="1005"/>
      <c r="AC1660" s="1006"/>
      <c r="AD1660" s="995" t="s">
        <v>7</v>
      </c>
      <c r="AE1660" s="995" t="s">
        <v>14</v>
      </c>
      <c r="AF1660" s="995" t="s">
        <v>15</v>
      </c>
      <c r="AG1660" s="995" t="s">
        <v>16</v>
      </c>
      <c r="AH1660" s="1021" t="s">
        <v>17</v>
      </c>
      <c r="AI1660" s="1004" t="s">
        <v>18</v>
      </c>
      <c r="AJ1660" s="1005"/>
      <c r="AK1660" s="1005"/>
      <c r="AL1660" s="1006"/>
      <c r="AM1660" s="995" t="s">
        <v>19</v>
      </c>
      <c r="AN1660" s="995" t="s">
        <v>20</v>
      </c>
      <c r="AO1660" s="429"/>
      <c r="AP1660" s="995" t="s">
        <v>19</v>
      </c>
      <c r="AQ1660" s="995" t="s">
        <v>19</v>
      </c>
    </row>
    <row r="1661" spans="1:56" s="323" customFormat="1" ht="24.75" customHeight="1" x14ac:dyDescent="0.2">
      <c r="A1661" s="753"/>
      <c r="B1661" s="753"/>
      <c r="C1661" s="753"/>
      <c r="D1661" s="753"/>
      <c r="E1661" s="9"/>
      <c r="F1661" s="321"/>
      <c r="G1661" s="321"/>
      <c r="H1661" s="321"/>
      <c r="I1661" s="321"/>
      <c r="J1661" s="321"/>
      <c r="K1661" s="321"/>
      <c r="L1661" s="321"/>
      <c r="M1661" s="9"/>
      <c r="N1661" s="9"/>
      <c r="O1661" s="306"/>
      <c r="P1661" s="996"/>
      <c r="Q1661" s="996"/>
      <c r="R1661" s="996"/>
      <c r="S1661" s="995" t="s">
        <v>21</v>
      </c>
      <c r="T1661" s="995" t="s">
        <v>22</v>
      </c>
      <c r="U1661" s="996"/>
      <c r="V1661" s="1015" t="s">
        <v>23</v>
      </c>
      <c r="W1661" s="1015" t="s">
        <v>24</v>
      </c>
      <c r="X1661" s="1015" t="s">
        <v>25</v>
      </c>
      <c r="Y1661" s="1018" t="s">
        <v>26</v>
      </c>
      <c r="Z1661" s="995" t="s">
        <v>27</v>
      </c>
      <c r="AA1661" s="995" t="s">
        <v>28</v>
      </c>
      <c r="AB1661" s="995" t="s">
        <v>29</v>
      </c>
      <c r="AC1661" s="995" t="s">
        <v>30</v>
      </c>
      <c r="AD1661" s="996"/>
      <c r="AE1661" s="996"/>
      <c r="AF1661" s="996"/>
      <c r="AG1661" s="996"/>
      <c r="AH1661" s="1022"/>
      <c r="AI1661" s="995" t="s">
        <v>31</v>
      </c>
      <c r="AJ1661" s="998" t="s">
        <v>27</v>
      </c>
      <c r="AK1661" s="1001" t="s">
        <v>28</v>
      </c>
      <c r="AL1661" s="995" t="s">
        <v>29</v>
      </c>
      <c r="AM1661" s="996"/>
      <c r="AN1661" s="996"/>
      <c r="AO1661" s="429"/>
      <c r="AP1661" s="996"/>
      <c r="AQ1661" s="996"/>
    </row>
    <row r="1662" spans="1:56" s="323" customFormat="1" ht="48.75" customHeight="1" x14ac:dyDescent="0.2">
      <c r="A1662" s="753"/>
      <c r="B1662" s="753"/>
      <c r="C1662" s="753"/>
      <c r="D1662" s="753"/>
      <c r="E1662" s="9"/>
      <c r="F1662" s="321"/>
      <c r="G1662" s="321"/>
      <c r="H1662" s="321"/>
      <c r="I1662" s="321"/>
      <c r="J1662" s="321"/>
      <c r="K1662" s="321"/>
      <c r="L1662" s="321"/>
      <c r="M1662" s="9"/>
      <c r="N1662" s="9"/>
      <c r="O1662" s="306"/>
      <c r="P1662" s="996"/>
      <c r="Q1662" s="996"/>
      <c r="R1662" s="996"/>
      <c r="S1662" s="996"/>
      <c r="T1662" s="996"/>
      <c r="U1662" s="996"/>
      <c r="V1662" s="1016"/>
      <c r="W1662" s="1016"/>
      <c r="X1662" s="1016"/>
      <c r="Y1662" s="1019"/>
      <c r="Z1662" s="996"/>
      <c r="AA1662" s="996"/>
      <c r="AB1662" s="996"/>
      <c r="AC1662" s="996"/>
      <c r="AD1662" s="996"/>
      <c r="AE1662" s="996"/>
      <c r="AF1662" s="996"/>
      <c r="AG1662" s="996"/>
      <c r="AH1662" s="1022"/>
      <c r="AI1662" s="996"/>
      <c r="AJ1662" s="999"/>
      <c r="AK1662" s="1002"/>
      <c r="AL1662" s="996"/>
      <c r="AM1662" s="996"/>
      <c r="AN1662" s="996"/>
      <c r="AO1662" s="430"/>
      <c r="AP1662" s="996"/>
      <c r="AQ1662" s="996"/>
    </row>
    <row r="1663" spans="1:56" s="323" customFormat="1" ht="24.75" customHeight="1" x14ac:dyDescent="0.2">
      <c r="A1663" s="753" t="s">
        <v>465</v>
      </c>
      <c r="B1663" s="306" t="s">
        <v>466</v>
      </c>
      <c r="C1663" s="749" t="s">
        <v>467</v>
      </c>
      <c r="D1663" s="749" t="s">
        <v>468</v>
      </c>
      <c r="E1663" s="749" t="s">
        <v>469</v>
      </c>
      <c r="F1663" s="749"/>
      <c r="G1663" s="749" t="s">
        <v>470</v>
      </c>
      <c r="H1663" s="749" t="s">
        <v>471</v>
      </c>
      <c r="I1663" s="749" t="s">
        <v>472</v>
      </c>
      <c r="J1663" s="749" t="s">
        <v>473</v>
      </c>
      <c r="K1663" s="749" t="s">
        <v>474</v>
      </c>
      <c r="L1663" s="520" t="s">
        <v>475</v>
      </c>
      <c r="M1663" s="9" t="s">
        <v>476</v>
      </c>
      <c r="N1663" s="9" t="s">
        <v>477</v>
      </c>
      <c r="O1663" s="306" t="s">
        <v>478</v>
      </c>
      <c r="P1663" s="997"/>
      <c r="Q1663" s="997"/>
      <c r="R1663" s="997"/>
      <c r="S1663" s="997"/>
      <c r="T1663" s="997"/>
      <c r="U1663" s="997"/>
      <c r="V1663" s="1017"/>
      <c r="W1663" s="1017"/>
      <c r="X1663" s="1017"/>
      <c r="Y1663" s="1020"/>
      <c r="Z1663" s="997"/>
      <c r="AA1663" s="997"/>
      <c r="AB1663" s="997"/>
      <c r="AC1663" s="997"/>
      <c r="AD1663" s="997"/>
      <c r="AE1663" s="997"/>
      <c r="AF1663" s="997"/>
      <c r="AG1663" s="997"/>
      <c r="AH1663" s="1023"/>
      <c r="AI1663" s="997"/>
      <c r="AJ1663" s="1000"/>
      <c r="AK1663" s="1003"/>
      <c r="AL1663" s="997"/>
      <c r="AM1663" s="997"/>
      <c r="AN1663" s="997"/>
      <c r="AO1663" s="430"/>
      <c r="AP1663" s="997"/>
      <c r="AQ1663" s="997"/>
    </row>
    <row r="1664" spans="1:56" s="625" customFormat="1" ht="25.5" customHeight="1" x14ac:dyDescent="0.2">
      <c r="A1664" s="324"/>
      <c r="B1664" s="324" t="s">
        <v>487</v>
      </c>
      <c r="C1664" s="324" t="s">
        <v>873</v>
      </c>
      <c r="D1664" s="324" t="s">
        <v>861</v>
      </c>
      <c r="E1664" s="325" t="s">
        <v>613</v>
      </c>
      <c r="F1664" s="305" t="s">
        <v>510</v>
      </c>
      <c r="G1664" s="583">
        <v>16</v>
      </c>
      <c r="H1664" s="305" t="s">
        <v>471</v>
      </c>
      <c r="I1664" s="305" t="s">
        <v>483</v>
      </c>
      <c r="J1664" s="305" t="s">
        <v>484</v>
      </c>
      <c r="K1664" s="305" t="s">
        <v>485</v>
      </c>
      <c r="L1664" s="304">
        <v>30150</v>
      </c>
      <c r="M1664" s="325"/>
      <c r="N1664" s="325"/>
      <c r="O1664" s="329"/>
      <c r="P1664" s="420">
        <v>205</v>
      </c>
      <c r="Q1664" s="420"/>
      <c r="R1664" s="420"/>
      <c r="S1664" s="420"/>
      <c r="T1664" s="420"/>
      <c r="U1664" s="420" t="s">
        <v>170</v>
      </c>
      <c r="V1664" s="420"/>
      <c r="W1664" s="420"/>
      <c r="X1664" s="420"/>
      <c r="Y1664" s="558"/>
      <c r="Z1664" s="420"/>
      <c r="AA1664" s="558">
        <v>36</v>
      </c>
      <c r="AB1664" s="420"/>
      <c r="AC1664" s="558"/>
      <c r="AD1664" s="420"/>
      <c r="AE1664" s="420"/>
      <c r="AF1664" s="420"/>
      <c r="AG1664" s="420"/>
      <c r="AH1664" s="549"/>
      <c r="AI1664" s="558"/>
      <c r="AJ1664" s="549"/>
      <c r="AK1664" s="559"/>
      <c r="AL1664" s="420"/>
      <c r="AM1664" s="420"/>
      <c r="AN1664" s="420"/>
      <c r="AO1664" s="476"/>
      <c r="AP1664" s="420"/>
      <c r="AQ1664" s="420"/>
      <c r="AR1664" s="477"/>
      <c r="AS1664" s="477"/>
      <c r="AT1664" s="477"/>
      <c r="AU1664" s="477"/>
      <c r="AV1664" s="477"/>
      <c r="AW1664" s="477"/>
      <c r="AX1664" s="477"/>
      <c r="AY1664" s="477"/>
      <c r="AZ1664" s="477"/>
      <c r="BA1664" s="477"/>
      <c r="BB1664" s="477"/>
      <c r="BC1664" s="477"/>
      <c r="BD1664" s="477"/>
    </row>
    <row r="1665" spans="1:56" s="625" customFormat="1" ht="57.75" customHeight="1" x14ac:dyDescent="0.2">
      <c r="A1665" s="324"/>
      <c r="B1665" s="324"/>
      <c r="C1665" s="324"/>
      <c r="D1665" s="324"/>
      <c r="E1665" s="325"/>
      <c r="F1665" s="326"/>
      <c r="G1665" s="326"/>
      <c r="H1665" s="326"/>
      <c r="I1665" s="326"/>
      <c r="J1665" s="326"/>
      <c r="K1665" s="326"/>
      <c r="L1665" s="326"/>
      <c r="M1665" s="325"/>
      <c r="N1665" s="325"/>
      <c r="O1665" s="329"/>
      <c r="P1665" s="420"/>
      <c r="Q1665" s="420"/>
      <c r="R1665" s="420"/>
      <c r="S1665" s="420"/>
      <c r="T1665" s="420"/>
      <c r="U1665" s="420"/>
      <c r="V1665" s="420"/>
      <c r="W1665" s="420"/>
      <c r="X1665" s="420"/>
      <c r="Y1665" s="558"/>
      <c r="Z1665" s="420"/>
      <c r="AA1665" s="558"/>
      <c r="AB1665" s="420"/>
      <c r="AC1665" s="558"/>
      <c r="AD1665" s="420">
        <v>1</v>
      </c>
      <c r="AE1665" s="420">
        <v>16</v>
      </c>
      <c r="AF1665" s="413" t="s">
        <v>151</v>
      </c>
      <c r="AG1665" s="420" t="s">
        <v>35</v>
      </c>
      <c r="AH1665" s="549">
        <v>72</v>
      </c>
      <c r="AI1665" s="558"/>
      <c r="AJ1665" s="549"/>
      <c r="AK1665" s="559">
        <v>72</v>
      </c>
      <c r="AL1665" s="420"/>
      <c r="AM1665" s="38">
        <f>AP1665+1</f>
        <v>12</v>
      </c>
      <c r="AN1665" s="420" t="s">
        <v>79</v>
      </c>
      <c r="AO1665" s="476"/>
      <c r="AP1665" s="420">
        <v>11</v>
      </c>
      <c r="AQ1665" s="420">
        <v>10</v>
      </c>
      <c r="AR1665" s="477"/>
      <c r="AS1665" s="477"/>
      <c r="AT1665" s="477"/>
      <c r="AU1665" s="477"/>
      <c r="AV1665" s="477"/>
      <c r="AW1665" s="477"/>
      <c r="AX1665" s="477"/>
      <c r="AY1665" s="477"/>
      <c r="AZ1665" s="477"/>
      <c r="BA1665" s="477"/>
      <c r="BB1665" s="477"/>
      <c r="BC1665" s="477"/>
      <c r="BD1665" s="477"/>
    </row>
    <row r="1666" spans="1:56" s="625" customFormat="1" ht="45" customHeight="1" x14ac:dyDescent="0.2">
      <c r="A1666" s="324"/>
      <c r="B1666" s="324"/>
      <c r="C1666" s="324"/>
      <c r="D1666" s="324"/>
      <c r="E1666" s="325"/>
      <c r="F1666" s="326"/>
      <c r="G1666" s="326"/>
      <c r="H1666" s="326"/>
      <c r="I1666" s="326"/>
      <c r="J1666" s="326"/>
      <c r="K1666" s="326"/>
      <c r="L1666" s="326"/>
      <c r="M1666" s="325"/>
      <c r="N1666" s="325"/>
      <c r="O1666" s="329"/>
      <c r="P1666" s="420"/>
      <c r="Q1666" s="420"/>
      <c r="R1666" s="420"/>
      <c r="S1666" s="420"/>
      <c r="T1666" s="420"/>
      <c r="U1666" s="420"/>
      <c r="V1666" s="420"/>
      <c r="W1666" s="420"/>
      <c r="X1666" s="420"/>
      <c r="Y1666" s="558"/>
      <c r="Z1666" s="420"/>
      <c r="AA1666" s="558"/>
      <c r="AB1666" s="420"/>
      <c r="AC1666" s="558"/>
      <c r="AD1666" s="420">
        <v>2</v>
      </c>
      <c r="AE1666" s="420">
        <v>16</v>
      </c>
      <c r="AF1666" s="413" t="s">
        <v>151</v>
      </c>
      <c r="AG1666" s="420" t="s">
        <v>35</v>
      </c>
      <c r="AH1666" s="549">
        <v>72</v>
      </c>
      <c r="AI1666" s="558"/>
      <c r="AJ1666" s="549"/>
      <c r="AK1666" s="559">
        <v>72</v>
      </c>
      <c r="AL1666" s="420"/>
      <c r="AM1666" s="38">
        <f>AP1666+1</f>
        <v>12</v>
      </c>
      <c r="AN1666" s="420" t="s">
        <v>79</v>
      </c>
      <c r="AO1666" s="476"/>
      <c r="AP1666" s="420">
        <v>11</v>
      </c>
      <c r="AQ1666" s="420">
        <v>10</v>
      </c>
      <c r="AR1666" s="477"/>
      <c r="AS1666" s="477"/>
      <c r="AT1666" s="477"/>
      <c r="AU1666" s="477"/>
      <c r="AV1666" s="477"/>
      <c r="AW1666" s="477"/>
      <c r="AX1666" s="477"/>
      <c r="AY1666" s="477"/>
      <c r="AZ1666" s="477"/>
      <c r="BA1666" s="477"/>
      <c r="BB1666" s="477"/>
      <c r="BC1666" s="477"/>
      <c r="BD1666" s="477"/>
    </row>
    <row r="1667" spans="1:56" s="625" customFormat="1" ht="25.5" customHeight="1" x14ac:dyDescent="0.2">
      <c r="A1667" s="324"/>
      <c r="B1667" s="324"/>
      <c r="C1667" s="324"/>
      <c r="D1667" s="324"/>
      <c r="E1667" s="325"/>
      <c r="F1667" s="326"/>
      <c r="G1667" s="326"/>
      <c r="H1667" s="326"/>
      <c r="I1667" s="326"/>
      <c r="J1667" s="326"/>
      <c r="K1667" s="326"/>
      <c r="L1667" s="326"/>
      <c r="M1667" s="325"/>
      <c r="N1667" s="325"/>
      <c r="O1667" s="329"/>
      <c r="P1667" s="420"/>
      <c r="Q1667" s="420"/>
      <c r="R1667" s="420"/>
      <c r="S1667" s="420"/>
      <c r="T1667" s="420"/>
      <c r="U1667" s="420"/>
      <c r="V1667" s="420"/>
      <c r="W1667" s="420"/>
      <c r="X1667" s="420"/>
      <c r="Y1667" s="558"/>
      <c r="Z1667" s="420"/>
      <c r="AA1667" s="558"/>
      <c r="AB1667" s="420"/>
      <c r="AC1667" s="558"/>
      <c r="AD1667" s="420"/>
      <c r="AE1667" s="420"/>
      <c r="AF1667" s="420"/>
      <c r="AG1667" s="420"/>
      <c r="AH1667" s="549"/>
      <c r="AI1667" s="558"/>
      <c r="AJ1667" s="549"/>
      <c r="AK1667" s="559"/>
      <c r="AL1667" s="420"/>
      <c r="AM1667" s="420"/>
      <c r="AN1667" s="420"/>
      <c r="AO1667" s="476"/>
      <c r="AP1667" s="420"/>
      <c r="AQ1667" s="420"/>
      <c r="AR1667" s="477"/>
      <c r="AS1667" s="477"/>
      <c r="AT1667" s="477"/>
      <c r="AU1667" s="477"/>
      <c r="AV1667" s="477"/>
      <c r="AW1667" s="477"/>
      <c r="AX1667" s="477"/>
      <c r="AY1667" s="477"/>
      <c r="AZ1667" s="477"/>
      <c r="BA1667" s="477"/>
      <c r="BB1667" s="477"/>
      <c r="BC1667" s="477"/>
      <c r="BD1667" s="477"/>
    </row>
    <row r="1668" spans="1:56" s="1" customFormat="1" ht="22.5" customHeight="1" x14ac:dyDescent="0.2">
      <c r="E1668" s="304"/>
      <c r="F1668" s="305"/>
      <c r="G1668" s="305"/>
      <c r="H1668" s="305"/>
      <c r="I1668" s="305"/>
      <c r="J1668" s="305"/>
      <c r="K1668" s="305"/>
      <c r="L1668" s="305"/>
      <c r="M1668" s="304"/>
      <c r="N1668" s="304"/>
      <c r="O1668" s="306"/>
      <c r="P1668" s="345" t="s">
        <v>460</v>
      </c>
      <c r="Q1668" s="346"/>
      <c r="R1668" s="346"/>
      <c r="S1668" s="346"/>
      <c r="T1668" s="346"/>
      <c r="U1668" s="346"/>
      <c r="V1668" s="1012" t="str">
        <f>B1677</f>
        <v>นาย</v>
      </c>
      <c r="W1668" s="1012"/>
      <c r="X1668" s="1013" t="str">
        <f>C1677</f>
        <v>เกียรติศักดิ์</v>
      </c>
      <c r="Y1668" s="1013"/>
      <c r="Z1668" s="1013" t="str">
        <f>D1677</f>
        <v>ปักสำโรง</v>
      </c>
      <c r="AA1668" s="1013"/>
      <c r="AB1668" s="1013"/>
      <c r="AC1668" s="1014"/>
      <c r="AD1668" s="345" t="s">
        <v>461</v>
      </c>
      <c r="AE1668" s="730"/>
      <c r="AF1668" s="346"/>
      <c r="AG1668" s="745" t="str">
        <f>B1677</f>
        <v>นาย</v>
      </c>
      <c r="AH1668" s="731" t="str">
        <f>C1677</f>
        <v>เกียรติศักดิ์</v>
      </c>
      <c r="AI1668" s="346"/>
      <c r="AJ1668" s="346" t="str">
        <f>D1677</f>
        <v>ปักสำโรง</v>
      </c>
      <c r="AK1668" s="346"/>
      <c r="AL1668" s="346"/>
      <c r="AM1668" s="346"/>
      <c r="AN1668" s="347"/>
      <c r="AO1668" s="753"/>
      <c r="AP1668" s="346"/>
      <c r="AQ1668" s="346"/>
    </row>
    <row r="1669" spans="1:56" s="1" customFormat="1" ht="22.5" customHeight="1" x14ac:dyDescent="0.2">
      <c r="E1669" s="304"/>
      <c r="F1669" s="305"/>
      <c r="G1669" s="305"/>
      <c r="H1669" s="305"/>
      <c r="I1669" s="305"/>
      <c r="J1669" s="305"/>
      <c r="K1669" s="305"/>
      <c r="L1669" s="305"/>
      <c r="M1669" s="304"/>
      <c r="N1669" s="304"/>
      <c r="O1669" s="306"/>
      <c r="P1669" s="307" t="s">
        <v>462</v>
      </c>
      <c r="Q1669" s="308"/>
      <c r="R1669" s="308"/>
      <c r="S1669" s="1007" t="str">
        <f>E1677</f>
        <v>31</v>
      </c>
      <c r="T1669" s="1008"/>
      <c r="U1669" s="310" t="str">
        <f>F1677</f>
        <v>หมูที่</v>
      </c>
      <c r="V1669" s="1009">
        <f>G1677</f>
        <v>16</v>
      </c>
      <c r="W1669" s="1009"/>
      <c r="X1669" s="308"/>
      <c r="Y1669" s="311"/>
      <c r="Z1669" s="312" t="str">
        <f>H1677</f>
        <v>ถนน</v>
      </c>
      <c r="AA1669" s="313"/>
      <c r="AB1669" s="308"/>
      <c r="AC1669" s="309"/>
      <c r="AD1669" s="307" t="s">
        <v>462</v>
      </c>
      <c r="AE1669" s="728"/>
      <c r="AF1669" s="728"/>
      <c r="AG1669" s="314" t="str">
        <f>E1677</f>
        <v>31</v>
      </c>
      <c r="AH1669" s="308"/>
      <c r="AI1669" s="315" t="str">
        <f>F1677</f>
        <v>หมูที่</v>
      </c>
      <c r="AJ1669" s="727">
        <f>G1677</f>
        <v>16</v>
      </c>
      <c r="AK1669" s="308"/>
      <c r="AL1669" s="315" t="str">
        <f>H1677</f>
        <v>ถนน</v>
      </c>
      <c r="AM1669" s="308"/>
      <c r="AN1669" s="309"/>
      <c r="AO1669" s="753"/>
      <c r="AP1669" s="308"/>
      <c r="AQ1669" s="308"/>
    </row>
    <row r="1670" spans="1:56" s="1" customFormat="1" ht="22.5" customHeight="1" x14ac:dyDescent="0.2">
      <c r="E1670" s="304"/>
      <c r="F1670" s="305"/>
      <c r="G1670" s="305"/>
      <c r="H1670" s="305"/>
      <c r="I1670" s="305"/>
      <c r="J1670" s="305"/>
      <c r="K1670" s="305"/>
      <c r="L1670" s="305"/>
      <c r="M1670" s="304"/>
      <c r="N1670" s="304"/>
      <c r="O1670" s="306"/>
      <c r="P1670" s="307" t="s">
        <v>463</v>
      </c>
      <c r="Q1670" s="308"/>
      <c r="R1670" s="308"/>
      <c r="S1670" s="308"/>
      <c r="T1670" s="308"/>
      <c r="U1670" s="1009" t="str">
        <f>I1677</f>
        <v>ตำบลตะขบ</v>
      </c>
      <c r="V1670" s="993"/>
      <c r="W1670" s="993"/>
      <c r="X1670" s="993"/>
      <c r="Y1670" s="312"/>
      <c r="Z1670" s="315" t="str">
        <f>J1677</f>
        <v>อำเภอปักธงชัย</v>
      </c>
      <c r="AA1670" s="313"/>
      <c r="AB1670" s="308"/>
      <c r="AC1670" s="308"/>
      <c r="AD1670" s="307" t="s">
        <v>463</v>
      </c>
      <c r="AE1670" s="728"/>
      <c r="AF1670" s="308"/>
      <c r="AG1670" s="308"/>
      <c r="AH1670" s="308"/>
      <c r="AI1670" s="315" t="str">
        <f>I1677</f>
        <v>ตำบลตะขบ</v>
      </c>
      <c r="AJ1670" s="308"/>
      <c r="AK1670" s="308"/>
      <c r="AL1670" s="315" t="str">
        <f>J1677</f>
        <v>อำเภอปักธงชัย</v>
      </c>
      <c r="AM1670" s="308"/>
      <c r="AN1670" s="309"/>
      <c r="AO1670" s="753"/>
      <c r="AP1670" s="308"/>
      <c r="AQ1670" s="308"/>
    </row>
    <row r="1671" spans="1:56" s="1" customFormat="1" ht="22.5" customHeight="1" x14ac:dyDescent="0.2">
      <c r="E1671" s="304"/>
      <c r="F1671" s="305"/>
      <c r="G1671" s="305"/>
      <c r="H1671" s="305"/>
      <c r="I1671" s="305"/>
      <c r="J1671" s="305"/>
      <c r="K1671" s="305"/>
      <c r="L1671" s="305"/>
      <c r="M1671" s="304"/>
      <c r="N1671" s="304"/>
      <c r="O1671" s="306"/>
      <c r="P1671" s="316" t="str">
        <f>K1677</f>
        <v>จังหวัดนครราชสีมา</v>
      </c>
      <c r="Q1671" s="317"/>
      <c r="R1671" s="317"/>
      <c r="S1671" s="317"/>
      <c r="T1671" s="317"/>
      <c r="U1671" s="317" t="s">
        <v>464</v>
      </c>
      <c r="V1671" s="317"/>
      <c r="W1671" s="317"/>
      <c r="X1671" s="317"/>
      <c r="Y1671" s="318"/>
      <c r="Z1671" s="317"/>
      <c r="AA1671" s="319"/>
      <c r="AB1671" s="317"/>
      <c r="AC1671" s="317"/>
      <c r="AD1671" s="316" t="str">
        <f>K1677</f>
        <v>จังหวัดนครราชสีมา</v>
      </c>
      <c r="AE1671" s="744"/>
      <c r="AF1671" s="317"/>
      <c r="AG1671" s="317"/>
      <c r="AH1671" s="317"/>
      <c r="AI1671" s="317" t="s">
        <v>464</v>
      </c>
      <c r="AJ1671" s="317"/>
      <c r="AK1671" s="317"/>
      <c r="AL1671" s="317"/>
      <c r="AM1671" s="317"/>
      <c r="AN1671" s="320"/>
      <c r="AO1671" s="753"/>
      <c r="AP1671" s="317"/>
      <c r="AQ1671" s="317"/>
    </row>
    <row r="1672" spans="1:56" s="323" customFormat="1" ht="22.5" customHeight="1" x14ac:dyDescent="0.2">
      <c r="A1672" s="753"/>
      <c r="B1672" s="753"/>
      <c r="C1672" s="753"/>
      <c r="D1672" s="753"/>
      <c r="E1672" s="9"/>
      <c r="F1672" s="321"/>
      <c r="G1672" s="321"/>
      <c r="H1672" s="321"/>
      <c r="I1672" s="321"/>
      <c r="J1672" s="321"/>
      <c r="K1672" s="321"/>
      <c r="L1672" s="321"/>
      <c r="M1672" s="9"/>
      <c r="N1672" s="9"/>
      <c r="O1672" s="306"/>
      <c r="P1672" s="1004" t="s">
        <v>5</v>
      </c>
      <c r="Q1672" s="1005"/>
      <c r="R1672" s="1005"/>
      <c r="S1672" s="1005"/>
      <c r="T1672" s="1005"/>
      <c r="U1672" s="1005"/>
      <c r="V1672" s="1005"/>
      <c r="W1672" s="1005"/>
      <c r="X1672" s="1005"/>
      <c r="Y1672" s="1005"/>
      <c r="Z1672" s="1005"/>
      <c r="AA1672" s="1005"/>
      <c r="AB1672" s="1005"/>
      <c r="AC1672" s="1006"/>
      <c r="AD1672" s="1004" t="s">
        <v>6</v>
      </c>
      <c r="AE1672" s="1005"/>
      <c r="AF1672" s="1005"/>
      <c r="AG1672" s="1005"/>
      <c r="AH1672" s="1005"/>
      <c r="AI1672" s="1005"/>
      <c r="AJ1672" s="1005"/>
      <c r="AK1672" s="1005"/>
      <c r="AL1672" s="1005"/>
      <c r="AM1672" s="1005"/>
      <c r="AN1672" s="1006"/>
      <c r="AO1672" s="429"/>
    </row>
    <row r="1673" spans="1:56" s="323" customFormat="1" ht="24.75" customHeight="1" x14ac:dyDescent="0.2">
      <c r="A1673" s="753"/>
      <c r="B1673" s="753"/>
      <c r="C1673" s="753"/>
      <c r="D1673" s="753"/>
      <c r="E1673" s="9"/>
      <c r="F1673" s="321"/>
      <c r="G1673" s="321"/>
      <c r="H1673" s="321"/>
      <c r="I1673" s="321"/>
      <c r="J1673" s="321"/>
      <c r="K1673" s="321"/>
      <c r="L1673" s="321"/>
      <c r="M1673" s="9"/>
      <c r="N1673" s="9"/>
      <c r="O1673" s="306"/>
      <c r="P1673" s="995" t="s">
        <v>7</v>
      </c>
      <c r="Q1673" s="995" t="s">
        <v>8</v>
      </c>
      <c r="R1673" s="995" t="s">
        <v>9</v>
      </c>
      <c r="S1673" s="1010" t="s">
        <v>10</v>
      </c>
      <c r="T1673" s="1011"/>
      <c r="U1673" s="995" t="s">
        <v>11</v>
      </c>
      <c r="V1673" s="1004" t="s">
        <v>12</v>
      </c>
      <c r="W1673" s="1005"/>
      <c r="X1673" s="1006"/>
      <c r="Y1673" s="1004" t="s">
        <v>13</v>
      </c>
      <c r="Z1673" s="1005"/>
      <c r="AA1673" s="1005"/>
      <c r="AB1673" s="1005"/>
      <c r="AC1673" s="1006"/>
      <c r="AD1673" s="995" t="s">
        <v>7</v>
      </c>
      <c r="AE1673" s="995" t="s">
        <v>14</v>
      </c>
      <c r="AF1673" s="995" t="s">
        <v>15</v>
      </c>
      <c r="AG1673" s="995" t="s">
        <v>16</v>
      </c>
      <c r="AH1673" s="1021" t="s">
        <v>17</v>
      </c>
      <c r="AI1673" s="1004" t="s">
        <v>18</v>
      </c>
      <c r="AJ1673" s="1005"/>
      <c r="AK1673" s="1005"/>
      <c r="AL1673" s="1006"/>
      <c r="AM1673" s="995" t="s">
        <v>19</v>
      </c>
      <c r="AN1673" s="995" t="s">
        <v>20</v>
      </c>
      <c r="AO1673" s="429"/>
      <c r="AP1673" s="995" t="s">
        <v>19</v>
      </c>
      <c r="AQ1673" s="995" t="s">
        <v>19</v>
      </c>
    </row>
    <row r="1674" spans="1:56" s="323" customFormat="1" ht="24.75" customHeight="1" x14ac:dyDescent="0.2">
      <c r="A1674" s="753"/>
      <c r="B1674" s="753"/>
      <c r="C1674" s="753"/>
      <c r="D1674" s="753"/>
      <c r="E1674" s="9"/>
      <c r="F1674" s="321"/>
      <c r="G1674" s="321"/>
      <c r="H1674" s="321"/>
      <c r="I1674" s="321"/>
      <c r="J1674" s="321"/>
      <c r="K1674" s="321"/>
      <c r="L1674" s="321"/>
      <c r="M1674" s="9"/>
      <c r="N1674" s="9"/>
      <c r="O1674" s="306"/>
      <c r="P1674" s="996"/>
      <c r="Q1674" s="996"/>
      <c r="R1674" s="996"/>
      <c r="S1674" s="995" t="s">
        <v>21</v>
      </c>
      <c r="T1674" s="995" t="s">
        <v>22</v>
      </c>
      <c r="U1674" s="996"/>
      <c r="V1674" s="1015" t="s">
        <v>23</v>
      </c>
      <c r="W1674" s="1015" t="s">
        <v>24</v>
      </c>
      <c r="X1674" s="1015" t="s">
        <v>25</v>
      </c>
      <c r="Y1674" s="1018" t="s">
        <v>26</v>
      </c>
      <c r="Z1674" s="995" t="s">
        <v>27</v>
      </c>
      <c r="AA1674" s="995" t="s">
        <v>28</v>
      </c>
      <c r="AB1674" s="995" t="s">
        <v>29</v>
      </c>
      <c r="AC1674" s="995" t="s">
        <v>30</v>
      </c>
      <c r="AD1674" s="996"/>
      <c r="AE1674" s="996"/>
      <c r="AF1674" s="996"/>
      <c r="AG1674" s="996"/>
      <c r="AH1674" s="1022"/>
      <c r="AI1674" s="995" t="s">
        <v>31</v>
      </c>
      <c r="AJ1674" s="998" t="s">
        <v>27</v>
      </c>
      <c r="AK1674" s="1001" t="s">
        <v>28</v>
      </c>
      <c r="AL1674" s="995" t="s">
        <v>29</v>
      </c>
      <c r="AM1674" s="996"/>
      <c r="AN1674" s="996"/>
      <c r="AO1674" s="429"/>
      <c r="AP1674" s="996"/>
      <c r="AQ1674" s="996"/>
    </row>
    <row r="1675" spans="1:56" s="323" customFormat="1" ht="48.75" customHeight="1" x14ac:dyDescent="0.2">
      <c r="A1675" s="753"/>
      <c r="B1675" s="753"/>
      <c r="C1675" s="753"/>
      <c r="D1675" s="753"/>
      <c r="E1675" s="9"/>
      <c r="F1675" s="321"/>
      <c r="G1675" s="321"/>
      <c r="H1675" s="321"/>
      <c r="I1675" s="321"/>
      <c r="J1675" s="321"/>
      <c r="K1675" s="321"/>
      <c r="L1675" s="321"/>
      <c r="M1675" s="9"/>
      <c r="N1675" s="9"/>
      <c r="O1675" s="306"/>
      <c r="P1675" s="996"/>
      <c r="Q1675" s="996"/>
      <c r="R1675" s="996"/>
      <c r="S1675" s="996"/>
      <c r="T1675" s="996"/>
      <c r="U1675" s="996"/>
      <c r="V1675" s="1016"/>
      <c r="W1675" s="1016"/>
      <c r="X1675" s="1016"/>
      <c r="Y1675" s="1019"/>
      <c r="Z1675" s="996"/>
      <c r="AA1675" s="996"/>
      <c r="AB1675" s="996"/>
      <c r="AC1675" s="996"/>
      <c r="AD1675" s="996"/>
      <c r="AE1675" s="996"/>
      <c r="AF1675" s="996"/>
      <c r="AG1675" s="996"/>
      <c r="AH1675" s="1022"/>
      <c r="AI1675" s="996"/>
      <c r="AJ1675" s="999"/>
      <c r="AK1675" s="1002"/>
      <c r="AL1675" s="996"/>
      <c r="AM1675" s="996"/>
      <c r="AN1675" s="996"/>
      <c r="AO1675" s="430"/>
      <c r="AP1675" s="996"/>
      <c r="AQ1675" s="996"/>
    </row>
    <row r="1676" spans="1:56" s="323" customFormat="1" ht="24.75" customHeight="1" x14ac:dyDescent="0.2">
      <c r="A1676" s="753" t="s">
        <v>465</v>
      </c>
      <c r="B1676" s="306" t="s">
        <v>466</v>
      </c>
      <c r="C1676" s="749" t="s">
        <v>467</v>
      </c>
      <c r="D1676" s="749" t="s">
        <v>468</v>
      </c>
      <c r="E1676" s="749" t="s">
        <v>469</v>
      </c>
      <c r="F1676" s="749"/>
      <c r="G1676" s="749" t="s">
        <v>470</v>
      </c>
      <c r="H1676" s="749" t="s">
        <v>471</v>
      </c>
      <c r="I1676" s="749" t="s">
        <v>472</v>
      </c>
      <c r="J1676" s="749" t="s">
        <v>473</v>
      </c>
      <c r="K1676" s="749" t="s">
        <v>474</v>
      </c>
      <c r="L1676" s="520" t="s">
        <v>475</v>
      </c>
      <c r="M1676" s="9" t="s">
        <v>476</v>
      </c>
      <c r="N1676" s="9" t="s">
        <v>477</v>
      </c>
      <c r="O1676" s="306" t="s">
        <v>478</v>
      </c>
      <c r="P1676" s="997"/>
      <c r="Q1676" s="997"/>
      <c r="R1676" s="997"/>
      <c r="S1676" s="997"/>
      <c r="T1676" s="997"/>
      <c r="U1676" s="997"/>
      <c r="V1676" s="1017"/>
      <c r="W1676" s="1017"/>
      <c r="X1676" s="1017"/>
      <c r="Y1676" s="1020"/>
      <c r="Z1676" s="997"/>
      <c r="AA1676" s="997"/>
      <c r="AB1676" s="997"/>
      <c r="AC1676" s="997"/>
      <c r="AD1676" s="997"/>
      <c r="AE1676" s="997"/>
      <c r="AF1676" s="997"/>
      <c r="AG1676" s="997"/>
      <c r="AH1676" s="1023"/>
      <c r="AI1676" s="997"/>
      <c r="AJ1676" s="1000"/>
      <c r="AK1676" s="1003"/>
      <c r="AL1676" s="997"/>
      <c r="AM1676" s="997"/>
      <c r="AN1676" s="997"/>
      <c r="AO1676" s="430"/>
      <c r="AP1676" s="997"/>
      <c r="AQ1676" s="997"/>
    </row>
    <row r="1677" spans="1:56" s="586" customFormat="1" ht="36.75" customHeight="1" x14ac:dyDescent="0.2">
      <c r="A1677" s="1"/>
      <c r="B1677" s="1" t="s">
        <v>479</v>
      </c>
      <c r="C1677" s="1" t="s">
        <v>874</v>
      </c>
      <c r="D1677" s="1" t="s">
        <v>875</v>
      </c>
      <c r="E1677" s="304" t="s">
        <v>746</v>
      </c>
      <c r="F1677" s="305" t="s">
        <v>510</v>
      </c>
      <c r="G1677" s="583">
        <v>16</v>
      </c>
      <c r="H1677" s="305" t="s">
        <v>471</v>
      </c>
      <c r="I1677" s="305" t="s">
        <v>483</v>
      </c>
      <c r="J1677" s="305" t="s">
        <v>484</v>
      </c>
      <c r="K1677" s="305" t="s">
        <v>485</v>
      </c>
      <c r="L1677" s="304">
        <v>30150</v>
      </c>
      <c r="M1677" s="304"/>
      <c r="N1677" s="304"/>
      <c r="O1677" s="306"/>
      <c r="P1677" s="38"/>
      <c r="Q1677" s="38"/>
      <c r="R1677" s="38"/>
      <c r="S1677" s="38"/>
      <c r="T1677" s="38"/>
      <c r="U1677" s="38"/>
      <c r="V1677" s="38"/>
      <c r="W1677" s="38"/>
      <c r="X1677" s="38"/>
      <c r="Y1677" s="39"/>
      <c r="Z1677" s="38"/>
      <c r="AA1677" s="39"/>
      <c r="AB1677" s="38"/>
      <c r="AC1677" s="39"/>
      <c r="AD1677" s="38">
        <v>1</v>
      </c>
      <c r="AE1677" s="38">
        <v>31</v>
      </c>
      <c r="AF1677" s="38" t="s">
        <v>66</v>
      </c>
      <c r="AG1677" s="38" t="s">
        <v>35</v>
      </c>
      <c r="AH1677" s="40">
        <v>240</v>
      </c>
      <c r="AI1677" s="39"/>
      <c r="AJ1677" s="40"/>
      <c r="AK1677" s="39">
        <v>240</v>
      </c>
      <c r="AL1677" s="38"/>
      <c r="AM1677" s="38">
        <f>AP1677+1</f>
        <v>12</v>
      </c>
      <c r="AN1677" s="41" t="s">
        <v>174</v>
      </c>
      <c r="AO1677" s="623"/>
      <c r="AP1677" s="38">
        <v>11</v>
      </c>
      <c r="AQ1677" s="38">
        <v>10</v>
      </c>
      <c r="AR1677" s="585"/>
      <c r="AS1677" s="585"/>
      <c r="AT1677" s="585"/>
      <c r="AU1677" s="585"/>
      <c r="AV1677" s="585"/>
      <c r="AW1677" s="585"/>
      <c r="AX1677" s="585"/>
      <c r="AY1677" s="585"/>
      <c r="AZ1677" s="585"/>
      <c r="BA1677" s="585"/>
      <c r="BB1677" s="585"/>
      <c r="BC1677" s="585"/>
      <c r="BD1677" s="585"/>
    </row>
    <row r="1678" spans="1:56" s="586" customFormat="1" ht="25.5" customHeight="1" x14ac:dyDescent="0.2">
      <c r="A1678" s="1"/>
      <c r="B1678" s="1"/>
      <c r="C1678" s="1"/>
      <c r="D1678" s="1"/>
      <c r="E1678" s="304"/>
      <c r="F1678" s="305"/>
      <c r="G1678" s="305"/>
      <c r="H1678" s="305"/>
      <c r="I1678" s="305"/>
      <c r="J1678" s="305"/>
      <c r="K1678" s="305"/>
      <c r="L1678" s="305"/>
      <c r="M1678" s="304"/>
      <c r="N1678" s="304" t="s">
        <v>876</v>
      </c>
      <c r="O1678" s="306"/>
      <c r="P1678" s="38"/>
      <c r="Q1678" s="38"/>
      <c r="R1678" s="38"/>
      <c r="S1678" s="38"/>
      <c r="T1678" s="38"/>
      <c r="U1678" s="38"/>
      <c r="V1678" s="38"/>
      <c r="W1678" s="38"/>
      <c r="X1678" s="38"/>
      <c r="Y1678" s="39"/>
      <c r="Z1678" s="38"/>
      <c r="AA1678" s="39"/>
      <c r="AB1678" s="38"/>
      <c r="AC1678" s="39"/>
      <c r="AD1678" s="38">
        <v>2</v>
      </c>
      <c r="AE1678" s="38">
        <v>31</v>
      </c>
      <c r="AF1678" s="41" t="s">
        <v>37</v>
      </c>
      <c r="AG1678" s="38" t="s">
        <v>35</v>
      </c>
      <c r="AH1678" s="40">
        <v>36</v>
      </c>
      <c r="AI1678" s="39"/>
      <c r="AJ1678" s="40"/>
      <c r="AK1678" s="39">
        <v>36</v>
      </c>
      <c r="AL1678" s="38"/>
      <c r="AM1678" s="38">
        <f>AP1678+1</f>
        <v>7</v>
      </c>
      <c r="AN1678" s="41" t="s">
        <v>162</v>
      </c>
      <c r="AO1678" s="623"/>
      <c r="AP1678" s="38">
        <v>6</v>
      </c>
      <c r="AQ1678" s="38">
        <v>5</v>
      </c>
      <c r="AR1678" s="585"/>
      <c r="AS1678" s="585"/>
      <c r="AT1678" s="585"/>
      <c r="AU1678" s="585"/>
      <c r="AV1678" s="585"/>
      <c r="AW1678" s="585"/>
      <c r="AX1678" s="585"/>
      <c r="AY1678" s="585"/>
      <c r="AZ1678" s="585"/>
      <c r="BA1678" s="585"/>
      <c r="BB1678" s="585"/>
      <c r="BC1678" s="585"/>
      <c r="BD1678" s="585"/>
    </row>
    <row r="1679" spans="1:56" s="586" customFormat="1" ht="25.5" customHeight="1" x14ac:dyDescent="0.2">
      <c r="A1679" s="1"/>
      <c r="B1679" s="1"/>
      <c r="C1679" s="1"/>
      <c r="D1679" s="1"/>
      <c r="E1679" s="304"/>
      <c r="F1679" s="305"/>
      <c r="G1679" s="305"/>
      <c r="H1679" s="305"/>
      <c r="I1679" s="305"/>
      <c r="J1679" s="305"/>
      <c r="K1679" s="305"/>
      <c r="L1679" s="305"/>
      <c r="M1679" s="304"/>
      <c r="N1679" s="304"/>
      <c r="O1679" s="306"/>
      <c r="P1679" s="38"/>
      <c r="Q1679" s="38"/>
      <c r="R1679" s="38"/>
      <c r="S1679" s="38"/>
      <c r="T1679" s="38"/>
      <c r="U1679" s="38"/>
      <c r="V1679" s="38"/>
      <c r="W1679" s="38"/>
      <c r="X1679" s="38"/>
      <c r="Y1679" s="39"/>
      <c r="Z1679" s="38"/>
      <c r="AA1679" s="39"/>
      <c r="AB1679" s="38"/>
      <c r="AC1679" s="39"/>
      <c r="AD1679" s="38"/>
      <c r="AE1679" s="38"/>
      <c r="AF1679" s="38"/>
      <c r="AG1679" s="38"/>
      <c r="AH1679" s="40"/>
      <c r="AI1679" s="39"/>
      <c r="AJ1679" s="40"/>
      <c r="AK1679" s="39"/>
      <c r="AL1679" s="38"/>
      <c r="AM1679" s="38"/>
      <c r="AN1679" s="38"/>
      <c r="AO1679" s="623"/>
      <c r="AP1679" s="38"/>
      <c r="AQ1679" s="38"/>
      <c r="AR1679" s="585"/>
      <c r="AS1679" s="585"/>
      <c r="AT1679" s="585"/>
      <c r="AU1679" s="585"/>
      <c r="AV1679" s="585"/>
      <c r="AW1679" s="585"/>
      <c r="AX1679" s="585"/>
      <c r="AY1679" s="585"/>
      <c r="AZ1679" s="585"/>
      <c r="BA1679" s="585"/>
      <c r="BB1679" s="585"/>
      <c r="BC1679" s="585"/>
      <c r="BD1679" s="585"/>
    </row>
    <row r="1680" spans="1:56" s="586" customFormat="1" ht="25.5" customHeight="1" x14ac:dyDescent="0.2">
      <c r="A1680" s="1"/>
      <c r="B1680" s="1"/>
      <c r="C1680" s="1"/>
      <c r="D1680" s="1"/>
      <c r="E1680" s="304"/>
      <c r="F1680" s="305"/>
      <c r="G1680" s="305"/>
      <c r="H1680" s="305"/>
      <c r="I1680" s="305"/>
      <c r="J1680" s="305"/>
      <c r="K1680" s="305"/>
      <c r="L1680" s="305"/>
      <c r="M1680" s="304"/>
      <c r="N1680" s="304"/>
      <c r="O1680" s="306"/>
      <c r="P1680" s="38"/>
      <c r="Q1680" s="38"/>
      <c r="R1680" s="38"/>
      <c r="S1680" s="38"/>
      <c r="T1680" s="38"/>
      <c r="U1680" s="38"/>
      <c r="V1680" s="38"/>
      <c r="W1680" s="38"/>
      <c r="X1680" s="38"/>
      <c r="Y1680" s="39"/>
      <c r="Z1680" s="38"/>
      <c r="AA1680" s="39"/>
      <c r="AB1680" s="38"/>
      <c r="AC1680" s="39"/>
      <c r="AD1680" s="38"/>
      <c r="AE1680" s="38"/>
      <c r="AF1680" s="38"/>
      <c r="AG1680" s="38"/>
      <c r="AH1680" s="40"/>
      <c r="AI1680" s="39"/>
      <c r="AJ1680" s="40"/>
      <c r="AK1680" s="39"/>
      <c r="AL1680" s="38"/>
      <c r="AM1680" s="38"/>
      <c r="AN1680" s="38"/>
      <c r="AO1680" s="623"/>
      <c r="AP1680" s="38"/>
      <c r="AQ1680" s="38"/>
      <c r="AR1680" s="585"/>
      <c r="AS1680" s="585"/>
      <c r="AT1680" s="585"/>
      <c r="AU1680" s="585"/>
      <c r="AV1680" s="585"/>
      <c r="AW1680" s="585"/>
      <c r="AX1680" s="585"/>
      <c r="AY1680" s="585"/>
      <c r="AZ1680" s="585"/>
      <c r="BA1680" s="585"/>
      <c r="BB1680" s="585"/>
      <c r="BC1680" s="585"/>
      <c r="BD1680" s="585"/>
    </row>
    <row r="1681" spans="1:56" s="1" customFormat="1" ht="22.5" customHeight="1" x14ac:dyDescent="0.2">
      <c r="E1681" s="304"/>
      <c r="F1681" s="305"/>
      <c r="G1681" s="305"/>
      <c r="H1681" s="305"/>
      <c r="I1681" s="305"/>
      <c r="J1681" s="305"/>
      <c r="K1681" s="305"/>
      <c r="L1681" s="305"/>
      <c r="M1681" s="304"/>
      <c r="N1681" s="304"/>
      <c r="O1681" s="306"/>
      <c r="P1681" s="345" t="s">
        <v>460</v>
      </c>
      <c r="Q1681" s="346"/>
      <c r="R1681" s="346"/>
      <c r="S1681" s="346"/>
      <c r="T1681" s="346"/>
      <c r="U1681" s="346"/>
      <c r="V1681" s="1012" t="str">
        <f>B1690</f>
        <v>นาง</v>
      </c>
      <c r="W1681" s="1012"/>
      <c r="X1681" s="1013" t="str">
        <f>C1690</f>
        <v>ศุภรัตน์</v>
      </c>
      <c r="Y1681" s="1013"/>
      <c r="Z1681" s="1013" t="str">
        <f>D1690</f>
        <v>อินทะกนก</v>
      </c>
      <c r="AA1681" s="1013"/>
      <c r="AB1681" s="1013"/>
      <c r="AC1681" s="1014"/>
      <c r="AD1681" s="345" t="s">
        <v>461</v>
      </c>
      <c r="AE1681" s="730"/>
      <c r="AF1681" s="346"/>
      <c r="AG1681" s="745" t="str">
        <f>B1690</f>
        <v>นาง</v>
      </c>
      <c r="AH1681" s="731" t="str">
        <f>C1690</f>
        <v>ศุภรัตน์</v>
      </c>
      <c r="AI1681" s="346"/>
      <c r="AJ1681" s="346" t="str">
        <f>D1690</f>
        <v>อินทะกนก</v>
      </c>
      <c r="AK1681" s="346"/>
      <c r="AL1681" s="346"/>
      <c r="AM1681" s="346"/>
      <c r="AN1681" s="347"/>
      <c r="AO1681" s="753"/>
      <c r="AP1681" s="346"/>
      <c r="AQ1681" s="346"/>
    </row>
    <row r="1682" spans="1:56" s="1" customFormat="1" ht="22.5" customHeight="1" x14ac:dyDescent="0.2">
      <c r="E1682" s="304"/>
      <c r="F1682" s="305"/>
      <c r="G1682" s="305"/>
      <c r="H1682" s="305"/>
      <c r="I1682" s="305"/>
      <c r="J1682" s="305"/>
      <c r="K1682" s="305"/>
      <c r="L1682" s="305"/>
      <c r="M1682" s="304"/>
      <c r="N1682" s="304"/>
      <c r="O1682" s="306"/>
      <c r="P1682" s="307" t="s">
        <v>462</v>
      </c>
      <c r="Q1682" s="308"/>
      <c r="R1682" s="308"/>
      <c r="S1682" s="1007" t="str">
        <f>E1690</f>
        <v>88</v>
      </c>
      <c r="T1682" s="1008"/>
      <c r="U1682" s="310" t="str">
        <f>F1690</f>
        <v>หมูที่</v>
      </c>
      <c r="V1682" s="1009">
        <f>G1690</f>
        <v>16</v>
      </c>
      <c r="W1682" s="1009"/>
      <c r="X1682" s="308"/>
      <c r="Y1682" s="311"/>
      <c r="Z1682" s="312" t="str">
        <f>H1690</f>
        <v>ถนน</v>
      </c>
      <c r="AA1682" s="313"/>
      <c r="AB1682" s="308"/>
      <c r="AC1682" s="309"/>
      <c r="AD1682" s="307" t="s">
        <v>462</v>
      </c>
      <c r="AE1682" s="728"/>
      <c r="AF1682" s="728"/>
      <c r="AG1682" s="314" t="str">
        <f>E1690</f>
        <v>88</v>
      </c>
      <c r="AH1682" s="308"/>
      <c r="AI1682" s="315" t="str">
        <f>F1690</f>
        <v>หมูที่</v>
      </c>
      <c r="AJ1682" s="727">
        <f>G1690</f>
        <v>16</v>
      </c>
      <c r="AK1682" s="308"/>
      <c r="AL1682" s="315" t="str">
        <f>H1690</f>
        <v>ถนน</v>
      </c>
      <c r="AM1682" s="308"/>
      <c r="AN1682" s="309"/>
      <c r="AO1682" s="753"/>
      <c r="AP1682" s="308"/>
      <c r="AQ1682" s="308"/>
    </row>
    <row r="1683" spans="1:56" s="1" customFormat="1" ht="22.5" customHeight="1" x14ac:dyDescent="0.2">
      <c r="E1683" s="304"/>
      <c r="F1683" s="305"/>
      <c r="G1683" s="305"/>
      <c r="H1683" s="305"/>
      <c r="I1683" s="305"/>
      <c r="J1683" s="305"/>
      <c r="K1683" s="305"/>
      <c r="L1683" s="305"/>
      <c r="M1683" s="304"/>
      <c r="N1683" s="304"/>
      <c r="O1683" s="306"/>
      <c r="P1683" s="307" t="s">
        <v>463</v>
      </c>
      <c r="Q1683" s="308"/>
      <c r="R1683" s="308"/>
      <c r="S1683" s="308"/>
      <c r="T1683" s="308"/>
      <c r="U1683" s="1009" t="str">
        <f>I1690</f>
        <v>ตำบลตะขบ</v>
      </c>
      <c r="V1683" s="993"/>
      <c r="W1683" s="993"/>
      <c r="X1683" s="993"/>
      <c r="Y1683" s="312"/>
      <c r="Z1683" s="315" t="str">
        <f>J1690</f>
        <v>อำเภอปักธงชัย</v>
      </c>
      <c r="AA1683" s="313"/>
      <c r="AB1683" s="308"/>
      <c r="AC1683" s="308"/>
      <c r="AD1683" s="307" t="s">
        <v>463</v>
      </c>
      <c r="AE1683" s="728"/>
      <c r="AF1683" s="308"/>
      <c r="AG1683" s="308"/>
      <c r="AH1683" s="308"/>
      <c r="AI1683" s="315" t="str">
        <f>I1690</f>
        <v>ตำบลตะขบ</v>
      </c>
      <c r="AJ1683" s="308"/>
      <c r="AK1683" s="308"/>
      <c r="AL1683" s="315" t="str">
        <f>J1690</f>
        <v>อำเภอปักธงชัย</v>
      </c>
      <c r="AM1683" s="308"/>
      <c r="AN1683" s="309"/>
      <c r="AO1683" s="753"/>
      <c r="AP1683" s="308"/>
      <c r="AQ1683" s="308"/>
    </row>
    <row r="1684" spans="1:56" s="1" customFormat="1" ht="22.5" customHeight="1" x14ac:dyDescent="0.2">
      <c r="E1684" s="304"/>
      <c r="F1684" s="305"/>
      <c r="G1684" s="305"/>
      <c r="H1684" s="305"/>
      <c r="I1684" s="305"/>
      <c r="J1684" s="305"/>
      <c r="K1684" s="305"/>
      <c r="L1684" s="305"/>
      <c r="M1684" s="304"/>
      <c r="N1684" s="304"/>
      <c r="O1684" s="306"/>
      <c r="P1684" s="316" t="str">
        <f>K1690</f>
        <v>จังหวัดนครราชสีมา</v>
      </c>
      <c r="Q1684" s="317"/>
      <c r="R1684" s="317"/>
      <c r="S1684" s="317"/>
      <c r="T1684" s="317"/>
      <c r="U1684" s="317" t="s">
        <v>464</v>
      </c>
      <c r="V1684" s="317"/>
      <c r="W1684" s="317"/>
      <c r="X1684" s="317"/>
      <c r="Y1684" s="318"/>
      <c r="Z1684" s="317"/>
      <c r="AA1684" s="319"/>
      <c r="AB1684" s="317"/>
      <c r="AC1684" s="317"/>
      <c r="AD1684" s="316" t="str">
        <f>K1690</f>
        <v>จังหวัดนครราชสีมา</v>
      </c>
      <c r="AE1684" s="744"/>
      <c r="AF1684" s="317"/>
      <c r="AG1684" s="317"/>
      <c r="AH1684" s="317"/>
      <c r="AI1684" s="317" t="s">
        <v>464</v>
      </c>
      <c r="AJ1684" s="317"/>
      <c r="AK1684" s="317"/>
      <c r="AL1684" s="317"/>
      <c r="AM1684" s="317"/>
      <c r="AN1684" s="320"/>
      <c r="AO1684" s="753"/>
      <c r="AP1684" s="317"/>
      <c r="AQ1684" s="317"/>
    </row>
    <row r="1685" spans="1:56" s="323" customFormat="1" ht="22.5" customHeight="1" x14ac:dyDescent="0.2">
      <c r="A1685" s="753"/>
      <c r="B1685" s="753"/>
      <c r="C1685" s="753"/>
      <c r="D1685" s="753"/>
      <c r="E1685" s="9"/>
      <c r="F1685" s="321"/>
      <c r="G1685" s="321"/>
      <c r="H1685" s="321"/>
      <c r="I1685" s="321"/>
      <c r="J1685" s="321"/>
      <c r="K1685" s="321"/>
      <c r="L1685" s="321"/>
      <c r="M1685" s="9"/>
      <c r="N1685" s="9"/>
      <c r="O1685" s="306"/>
      <c r="P1685" s="1004" t="s">
        <v>5</v>
      </c>
      <c r="Q1685" s="1005"/>
      <c r="R1685" s="1005"/>
      <c r="S1685" s="1005"/>
      <c r="T1685" s="1005"/>
      <c r="U1685" s="1005"/>
      <c r="V1685" s="1005"/>
      <c r="W1685" s="1005"/>
      <c r="X1685" s="1005"/>
      <c r="Y1685" s="1005"/>
      <c r="Z1685" s="1005"/>
      <c r="AA1685" s="1005"/>
      <c r="AB1685" s="1005"/>
      <c r="AC1685" s="1006"/>
      <c r="AD1685" s="1004" t="s">
        <v>6</v>
      </c>
      <c r="AE1685" s="1005"/>
      <c r="AF1685" s="1005"/>
      <c r="AG1685" s="1005"/>
      <c r="AH1685" s="1005"/>
      <c r="AI1685" s="1005"/>
      <c r="AJ1685" s="1005"/>
      <c r="AK1685" s="1005"/>
      <c r="AL1685" s="1005"/>
      <c r="AM1685" s="1005"/>
      <c r="AN1685" s="1006"/>
      <c r="AO1685" s="429"/>
    </row>
    <row r="1686" spans="1:56" s="323" customFormat="1" ht="24.75" customHeight="1" x14ac:dyDescent="0.2">
      <c r="A1686" s="753"/>
      <c r="B1686" s="753"/>
      <c r="C1686" s="753"/>
      <c r="D1686" s="753"/>
      <c r="E1686" s="9"/>
      <c r="F1686" s="321"/>
      <c r="G1686" s="321"/>
      <c r="H1686" s="321"/>
      <c r="I1686" s="321"/>
      <c r="J1686" s="321"/>
      <c r="K1686" s="321"/>
      <c r="L1686" s="321"/>
      <c r="M1686" s="9"/>
      <c r="N1686" s="9"/>
      <c r="O1686" s="306"/>
      <c r="P1686" s="995" t="s">
        <v>7</v>
      </c>
      <c r="Q1686" s="995" t="s">
        <v>8</v>
      </c>
      <c r="R1686" s="995" t="s">
        <v>9</v>
      </c>
      <c r="S1686" s="1010" t="s">
        <v>10</v>
      </c>
      <c r="T1686" s="1011"/>
      <c r="U1686" s="995" t="s">
        <v>11</v>
      </c>
      <c r="V1686" s="1004" t="s">
        <v>12</v>
      </c>
      <c r="W1686" s="1005"/>
      <c r="X1686" s="1006"/>
      <c r="Y1686" s="1004" t="s">
        <v>13</v>
      </c>
      <c r="Z1686" s="1005"/>
      <c r="AA1686" s="1005"/>
      <c r="AB1686" s="1005"/>
      <c r="AC1686" s="1006"/>
      <c r="AD1686" s="995" t="s">
        <v>7</v>
      </c>
      <c r="AE1686" s="995" t="s">
        <v>14</v>
      </c>
      <c r="AF1686" s="995" t="s">
        <v>15</v>
      </c>
      <c r="AG1686" s="995" t="s">
        <v>16</v>
      </c>
      <c r="AH1686" s="1021" t="s">
        <v>17</v>
      </c>
      <c r="AI1686" s="1004" t="s">
        <v>18</v>
      </c>
      <c r="AJ1686" s="1005"/>
      <c r="AK1686" s="1005"/>
      <c r="AL1686" s="1006"/>
      <c r="AM1686" s="995" t="s">
        <v>19</v>
      </c>
      <c r="AN1686" s="995" t="s">
        <v>20</v>
      </c>
      <c r="AO1686" s="429"/>
      <c r="AP1686" s="995" t="s">
        <v>19</v>
      </c>
      <c r="AQ1686" s="995" t="s">
        <v>19</v>
      </c>
    </row>
    <row r="1687" spans="1:56" s="323" customFormat="1" ht="24.75" customHeight="1" x14ac:dyDescent="0.2">
      <c r="A1687" s="753"/>
      <c r="B1687" s="753"/>
      <c r="C1687" s="753"/>
      <c r="D1687" s="753"/>
      <c r="E1687" s="9"/>
      <c r="F1687" s="321"/>
      <c r="G1687" s="321"/>
      <c r="H1687" s="321"/>
      <c r="I1687" s="321"/>
      <c r="J1687" s="321"/>
      <c r="K1687" s="321"/>
      <c r="L1687" s="321"/>
      <c r="M1687" s="9"/>
      <c r="N1687" s="9"/>
      <c r="O1687" s="306"/>
      <c r="P1687" s="996"/>
      <c r="Q1687" s="996"/>
      <c r="R1687" s="996"/>
      <c r="S1687" s="995" t="s">
        <v>21</v>
      </c>
      <c r="T1687" s="995" t="s">
        <v>22</v>
      </c>
      <c r="U1687" s="996"/>
      <c r="V1687" s="1015" t="s">
        <v>23</v>
      </c>
      <c r="W1687" s="1015" t="s">
        <v>24</v>
      </c>
      <c r="X1687" s="1015" t="s">
        <v>25</v>
      </c>
      <c r="Y1687" s="1018" t="s">
        <v>26</v>
      </c>
      <c r="Z1687" s="995" t="s">
        <v>27</v>
      </c>
      <c r="AA1687" s="995" t="s">
        <v>28</v>
      </c>
      <c r="AB1687" s="995" t="s">
        <v>29</v>
      </c>
      <c r="AC1687" s="995" t="s">
        <v>30</v>
      </c>
      <c r="AD1687" s="996"/>
      <c r="AE1687" s="996"/>
      <c r="AF1687" s="996"/>
      <c r="AG1687" s="996"/>
      <c r="AH1687" s="1022"/>
      <c r="AI1687" s="995" t="s">
        <v>31</v>
      </c>
      <c r="AJ1687" s="998" t="s">
        <v>27</v>
      </c>
      <c r="AK1687" s="1001" t="s">
        <v>28</v>
      </c>
      <c r="AL1687" s="995" t="s">
        <v>29</v>
      </c>
      <c r="AM1687" s="996"/>
      <c r="AN1687" s="996"/>
      <c r="AO1687" s="429"/>
      <c r="AP1687" s="996"/>
      <c r="AQ1687" s="996"/>
    </row>
    <row r="1688" spans="1:56" s="323" customFormat="1" ht="48.75" customHeight="1" x14ac:dyDescent="0.2">
      <c r="A1688" s="753"/>
      <c r="B1688" s="753"/>
      <c r="C1688" s="753"/>
      <c r="D1688" s="753"/>
      <c r="E1688" s="9"/>
      <c r="F1688" s="321"/>
      <c r="G1688" s="321"/>
      <c r="H1688" s="321"/>
      <c r="I1688" s="321"/>
      <c r="J1688" s="321"/>
      <c r="K1688" s="321"/>
      <c r="L1688" s="321"/>
      <c r="M1688" s="9"/>
      <c r="N1688" s="9"/>
      <c r="O1688" s="306"/>
      <c r="P1688" s="996"/>
      <c r="Q1688" s="996"/>
      <c r="R1688" s="996"/>
      <c r="S1688" s="996"/>
      <c r="T1688" s="996"/>
      <c r="U1688" s="996"/>
      <c r="V1688" s="1016"/>
      <c r="W1688" s="1016"/>
      <c r="X1688" s="1016"/>
      <c r="Y1688" s="1019"/>
      <c r="Z1688" s="996"/>
      <c r="AA1688" s="996"/>
      <c r="AB1688" s="996"/>
      <c r="AC1688" s="996"/>
      <c r="AD1688" s="996"/>
      <c r="AE1688" s="996"/>
      <c r="AF1688" s="996"/>
      <c r="AG1688" s="996"/>
      <c r="AH1688" s="1022"/>
      <c r="AI1688" s="996"/>
      <c r="AJ1688" s="999"/>
      <c r="AK1688" s="1002"/>
      <c r="AL1688" s="996"/>
      <c r="AM1688" s="996"/>
      <c r="AN1688" s="996"/>
      <c r="AO1688" s="430"/>
      <c r="AP1688" s="996"/>
      <c r="AQ1688" s="996"/>
    </row>
    <row r="1689" spans="1:56" s="323" customFormat="1" ht="32.25" customHeight="1" x14ac:dyDescent="0.2">
      <c r="A1689" s="753" t="s">
        <v>465</v>
      </c>
      <c r="B1689" s="306" t="s">
        <v>466</v>
      </c>
      <c r="C1689" s="749" t="s">
        <v>467</v>
      </c>
      <c r="D1689" s="749" t="s">
        <v>468</v>
      </c>
      <c r="E1689" s="749" t="s">
        <v>469</v>
      </c>
      <c r="F1689" s="749"/>
      <c r="G1689" s="749" t="s">
        <v>470</v>
      </c>
      <c r="H1689" s="749" t="s">
        <v>471</v>
      </c>
      <c r="I1689" s="749" t="s">
        <v>472</v>
      </c>
      <c r="J1689" s="749" t="s">
        <v>473</v>
      </c>
      <c r="K1689" s="749" t="s">
        <v>474</v>
      </c>
      <c r="L1689" s="520" t="s">
        <v>475</v>
      </c>
      <c r="M1689" s="9" t="s">
        <v>476</v>
      </c>
      <c r="N1689" s="9" t="s">
        <v>477</v>
      </c>
      <c r="O1689" s="306" t="s">
        <v>478</v>
      </c>
      <c r="P1689" s="997"/>
      <c r="Q1689" s="997"/>
      <c r="R1689" s="997"/>
      <c r="S1689" s="997"/>
      <c r="T1689" s="997"/>
      <c r="U1689" s="997"/>
      <c r="V1689" s="1017"/>
      <c r="W1689" s="1017"/>
      <c r="X1689" s="1017"/>
      <c r="Y1689" s="1020"/>
      <c r="Z1689" s="997"/>
      <c r="AA1689" s="997"/>
      <c r="AB1689" s="997"/>
      <c r="AC1689" s="997"/>
      <c r="AD1689" s="997"/>
      <c r="AE1689" s="997"/>
      <c r="AF1689" s="997"/>
      <c r="AG1689" s="997"/>
      <c r="AH1689" s="1023"/>
      <c r="AI1689" s="997"/>
      <c r="AJ1689" s="1000"/>
      <c r="AK1689" s="1003"/>
      <c r="AL1689" s="997"/>
      <c r="AM1689" s="997"/>
      <c r="AN1689" s="997"/>
      <c r="AO1689" s="430"/>
      <c r="AP1689" s="997"/>
      <c r="AQ1689" s="997"/>
    </row>
    <row r="1690" spans="1:56" s="586" customFormat="1" ht="29.25" customHeight="1" x14ac:dyDescent="0.2">
      <c r="A1690" s="1"/>
      <c r="B1690" s="1" t="s">
        <v>487</v>
      </c>
      <c r="C1690" s="1" t="s">
        <v>877</v>
      </c>
      <c r="D1690" s="1" t="s">
        <v>878</v>
      </c>
      <c r="E1690" s="304" t="s">
        <v>499</v>
      </c>
      <c r="F1690" s="305" t="s">
        <v>510</v>
      </c>
      <c r="G1690" s="583">
        <v>16</v>
      </c>
      <c r="H1690" s="305" t="s">
        <v>471</v>
      </c>
      <c r="I1690" s="305" t="s">
        <v>483</v>
      </c>
      <c r="J1690" s="305" t="s">
        <v>484</v>
      </c>
      <c r="K1690" s="305" t="s">
        <v>485</v>
      </c>
      <c r="L1690" s="304">
        <v>30150</v>
      </c>
      <c r="M1690" s="304"/>
      <c r="N1690" s="304"/>
      <c r="O1690" s="306"/>
      <c r="P1690" s="38">
        <v>206</v>
      </c>
      <c r="Q1690" s="38" t="s">
        <v>39</v>
      </c>
      <c r="R1690" s="38"/>
      <c r="S1690" s="38"/>
      <c r="T1690" s="38"/>
      <c r="U1690" s="38" t="s">
        <v>170</v>
      </c>
      <c r="V1690" s="38"/>
      <c r="W1690" s="38"/>
      <c r="X1690" s="38"/>
      <c r="Y1690" s="39"/>
      <c r="Z1690" s="38"/>
      <c r="AA1690" s="39">
        <v>8</v>
      </c>
      <c r="AB1690" s="38"/>
      <c r="AC1690" s="39"/>
      <c r="AD1690" s="38"/>
      <c r="AE1690" s="38"/>
      <c r="AF1690" s="38"/>
      <c r="AG1690" s="38"/>
      <c r="AH1690" s="40"/>
      <c r="AI1690" s="39"/>
      <c r="AJ1690" s="40"/>
      <c r="AK1690" s="39"/>
      <c r="AL1690" s="38"/>
      <c r="AM1690" s="38"/>
      <c r="AN1690" s="38"/>
      <c r="AO1690" s="623"/>
      <c r="AP1690" s="38"/>
      <c r="AQ1690" s="38"/>
      <c r="AR1690" s="585"/>
      <c r="AS1690" s="585"/>
      <c r="AT1690" s="585"/>
      <c r="AU1690" s="585"/>
      <c r="AV1690" s="585"/>
      <c r="AW1690" s="585"/>
      <c r="AX1690" s="585"/>
      <c r="AY1690" s="585"/>
      <c r="AZ1690" s="585"/>
      <c r="BA1690" s="585"/>
      <c r="BB1690" s="585"/>
      <c r="BC1690" s="585"/>
      <c r="BD1690" s="585"/>
    </row>
    <row r="1691" spans="1:56" s="586" customFormat="1" ht="38.25" customHeight="1" x14ac:dyDescent="0.2">
      <c r="A1691" s="1"/>
      <c r="B1691" s="1"/>
      <c r="C1691" s="1"/>
      <c r="D1691" s="1"/>
      <c r="E1691" s="304"/>
      <c r="F1691" s="305"/>
      <c r="G1691" s="305"/>
      <c r="H1691" s="305"/>
      <c r="I1691" s="305"/>
      <c r="J1691" s="305"/>
      <c r="K1691" s="305"/>
      <c r="L1691" s="305"/>
      <c r="M1691" s="304"/>
      <c r="N1691" s="304"/>
      <c r="O1691" s="306"/>
      <c r="P1691" s="38"/>
      <c r="Q1691" s="38"/>
      <c r="R1691" s="38"/>
      <c r="S1691" s="38"/>
      <c r="T1691" s="38"/>
      <c r="U1691" s="38"/>
      <c r="V1691" s="38"/>
      <c r="W1691" s="38"/>
      <c r="X1691" s="38"/>
      <c r="Y1691" s="39"/>
      <c r="Z1691" s="38"/>
      <c r="AA1691" s="39"/>
      <c r="AB1691" s="38"/>
      <c r="AC1691" s="39"/>
      <c r="AD1691" s="38">
        <v>1</v>
      </c>
      <c r="AE1691" s="38">
        <v>88</v>
      </c>
      <c r="AF1691" s="41" t="s">
        <v>49</v>
      </c>
      <c r="AG1691" s="38" t="s">
        <v>38</v>
      </c>
      <c r="AH1691" s="40">
        <v>18</v>
      </c>
      <c r="AI1691" s="39"/>
      <c r="AJ1691" s="40"/>
      <c r="AK1691" s="39">
        <v>18</v>
      </c>
      <c r="AL1691" s="38"/>
      <c r="AM1691" s="38">
        <f>AP1691+1</f>
        <v>7</v>
      </c>
      <c r="AN1691" s="41" t="s">
        <v>130</v>
      </c>
      <c r="AO1691" s="623"/>
      <c r="AP1691" s="38">
        <v>6</v>
      </c>
      <c r="AQ1691" s="38">
        <v>5</v>
      </c>
      <c r="AR1691" s="585"/>
      <c r="AS1691" s="585"/>
      <c r="AT1691" s="585"/>
      <c r="AU1691" s="585"/>
      <c r="AV1691" s="585"/>
      <c r="AW1691" s="585"/>
      <c r="AX1691" s="585"/>
      <c r="AY1691" s="585"/>
      <c r="AZ1691" s="585"/>
      <c r="BA1691" s="585"/>
      <c r="BB1691" s="585"/>
      <c r="BC1691" s="585"/>
      <c r="BD1691" s="585"/>
    </row>
    <row r="1692" spans="1:56" s="586" customFormat="1" ht="60" customHeight="1" x14ac:dyDescent="0.2">
      <c r="A1692" s="1"/>
      <c r="B1692" s="1"/>
      <c r="C1692" s="1"/>
      <c r="D1692" s="1"/>
      <c r="E1692" s="304"/>
      <c r="F1692" s="305"/>
      <c r="G1692" s="305"/>
      <c r="H1692" s="305"/>
      <c r="I1692" s="305"/>
      <c r="J1692" s="305"/>
      <c r="K1692" s="305"/>
      <c r="L1692" s="305"/>
      <c r="M1692" s="304"/>
      <c r="N1692" s="304"/>
      <c r="O1692" s="306"/>
      <c r="P1692" s="38"/>
      <c r="Q1692" s="38"/>
      <c r="R1692" s="38"/>
      <c r="S1692" s="38"/>
      <c r="T1692" s="38"/>
      <c r="U1692" s="38"/>
      <c r="V1692" s="38"/>
      <c r="W1692" s="38"/>
      <c r="X1692" s="38"/>
      <c r="Y1692" s="39"/>
      <c r="Z1692" s="38"/>
      <c r="AA1692" s="39"/>
      <c r="AB1692" s="38"/>
      <c r="AC1692" s="39"/>
      <c r="AD1692" s="38">
        <v>2</v>
      </c>
      <c r="AE1692" s="38">
        <v>88</v>
      </c>
      <c r="AF1692" s="41" t="s">
        <v>43</v>
      </c>
      <c r="AG1692" s="38" t="s">
        <v>35</v>
      </c>
      <c r="AH1692" s="40">
        <v>14</v>
      </c>
      <c r="AI1692" s="39"/>
      <c r="AJ1692" s="40"/>
      <c r="AK1692" s="39">
        <v>14</v>
      </c>
      <c r="AL1692" s="38"/>
      <c r="AM1692" s="38">
        <f>AP1692+1</f>
        <v>11</v>
      </c>
      <c r="AN1692" s="38" t="s">
        <v>175</v>
      </c>
      <c r="AO1692" s="623"/>
      <c r="AP1692" s="38">
        <v>10</v>
      </c>
      <c r="AQ1692" s="38">
        <v>9</v>
      </c>
      <c r="AR1692" s="585"/>
      <c r="AS1692" s="585"/>
      <c r="AT1692" s="585"/>
      <c r="AU1692" s="585"/>
      <c r="AV1692" s="585"/>
      <c r="AW1692" s="585"/>
      <c r="AX1692" s="585"/>
      <c r="AY1692" s="585"/>
      <c r="AZ1692" s="585"/>
      <c r="BA1692" s="585"/>
      <c r="BB1692" s="585"/>
      <c r="BC1692" s="585"/>
      <c r="BD1692" s="585"/>
    </row>
    <row r="1693" spans="1:56" s="586" customFormat="1" ht="25.5" customHeight="1" x14ac:dyDescent="0.2">
      <c r="A1693" s="1"/>
      <c r="B1693" s="1"/>
      <c r="C1693" s="1"/>
      <c r="D1693" s="1"/>
      <c r="E1693" s="304"/>
      <c r="F1693" s="305"/>
      <c r="G1693" s="305"/>
      <c r="H1693" s="305"/>
      <c r="I1693" s="305"/>
      <c r="J1693" s="305"/>
      <c r="K1693" s="305"/>
      <c r="L1693" s="305"/>
      <c r="M1693" s="304"/>
      <c r="N1693" s="304"/>
      <c r="O1693" s="306"/>
      <c r="P1693" s="38"/>
      <c r="Q1693" s="38"/>
      <c r="R1693" s="38"/>
      <c r="S1693" s="38"/>
      <c r="T1693" s="38"/>
      <c r="U1693" s="38"/>
      <c r="V1693" s="38"/>
      <c r="W1693" s="38"/>
      <c r="X1693" s="38"/>
      <c r="Y1693" s="39"/>
      <c r="Z1693" s="38"/>
      <c r="AA1693" s="39"/>
      <c r="AB1693" s="38"/>
      <c r="AC1693" s="39"/>
      <c r="AD1693" s="38"/>
      <c r="AE1693" s="38"/>
      <c r="AF1693" s="38"/>
      <c r="AG1693" s="38"/>
      <c r="AH1693" s="40"/>
      <c r="AI1693" s="39"/>
      <c r="AJ1693" s="40"/>
      <c r="AK1693" s="39"/>
      <c r="AL1693" s="38"/>
      <c r="AM1693" s="38"/>
      <c r="AN1693" s="38"/>
      <c r="AO1693" s="623"/>
      <c r="AP1693" s="38"/>
      <c r="AQ1693" s="38"/>
      <c r="AR1693" s="585"/>
      <c r="AS1693" s="585"/>
      <c r="AT1693" s="585"/>
      <c r="AU1693" s="585"/>
      <c r="AV1693" s="585"/>
      <c r="AW1693" s="585"/>
      <c r="AX1693" s="585"/>
      <c r="AY1693" s="585"/>
      <c r="AZ1693" s="585"/>
      <c r="BA1693" s="585"/>
      <c r="BB1693" s="585"/>
      <c r="BC1693" s="585"/>
      <c r="BD1693" s="585"/>
    </row>
    <row r="1694" spans="1:56" s="586" customFormat="1" ht="25.5" customHeight="1" x14ac:dyDescent="0.2">
      <c r="A1694" s="1"/>
      <c r="B1694" s="1"/>
      <c r="C1694" s="1"/>
      <c r="D1694" s="1"/>
      <c r="E1694" s="304"/>
      <c r="F1694" s="305"/>
      <c r="G1694" s="305"/>
      <c r="H1694" s="305"/>
      <c r="I1694" s="305"/>
      <c r="J1694" s="305"/>
      <c r="K1694" s="305"/>
      <c r="L1694" s="305"/>
      <c r="M1694" s="304"/>
      <c r="N1694" s="304"/>
      <c r="O1694" s="306"/>
      <c r="P1694" s="38"/>
      <c r="Q1694" s="38"/>
      <c r="R1694" s="38"/>
      <c r="S1694" s="38"/>
      <c r="T1694" s="38"/>
      <c r="U1694" s="38"/>
      <c r="V1694" s="38"/>
      <c r="W1694" s="38"/>
      <c r="X1694" s="38"/>
      <c r="Y1694" s="39"/>
      <c r="Z1694" s="38"/>
      <c r="AA1694" s="39"/>
      <c r="AB1694" s="38"/>
      <c r="AC1694" s="39"/>
      <c r="AD1694" s="38"/>
      <c r="AE1694" s="38"/>
      <c r="AF1694" s="38"/>
      <c r="AG1694" s="38"/>
      <c r="AH1694" s="40"/>
      <c r="AI1694" s="39"/>
      <c r="AJ1694" s="40"/>
      <c r="AK1694" s="39"/>
      <c r="AL1694" s="38"/>
      <c r="AM1694" s="38"/>
      <c r="AN1694" s="38"/>
      <c r="AO1694" s="623"/>
      <c r="AP1694" s="38"/>
      <c r="AQ1694" s="38"/>
      <c r="AR1694" s="585"/>
      <c r="AS1694" s="585"/>
      <c r="AT1694" s="585"/>
      <c r="AU1694" s="585"/>
      <c r="AV1694" s="585"/>
      <c r="AW1694" s="585"/>
      <c r="AX1694" s="585"/>
      <c r="AY1694" s="585"/>
      <c r="AZ1694" s="585"/>
      <c r="BA1694" s="585"/>
      <c r="BB1694" s="585"/>
      <c r="BC1694" s="585"/>
      <c r="BD1694" s="585"/>
    </row>
    <row r="1695" spans="1:56" s="1" customFormat="1" ht="22.5" customHeight="1" x14ac:dyDescent="0.2">
      <c r="E1695" s="304"/>
      <c r="F1695" s="305"/>
      <c r="G1695" s="305"/>
      <c r="H1695" s="305"/>
      <c r="I1695" s="305"/>
      <c r="J1695" s="305"/>
      <c r="K1695" s="305"/>
      <c r="L1695" s="305"/>
      <c r="M1695" s="304"/>
      <c r="N1695" s="304"/>
      <c r="O1695" s="306"/>
      <c r="P1695" s="345" t="s">
        <v>460</v>
      </c>
      <c r="Q1695" s="346"/>
      <c r="R1695" s="346"/>
      <c r="S1695" s="346"/>
      <c r="T1695" s="346"/>
      <c r="U1695" s="346"/>
      <c r="V1695" s="1012" t="str">
        <f>B1704</f>
        <v>นาง</v>
      </c>
      <c r="W1695" s="1012"/>
      <c r="X1695" s="1013" t="str">
        <f>C1704</f>
        <v>สุข</v>
      </c>
      <c r="Y1695" s="1013"/>
      <c r="Z1695" s="1013" t="str">
        <f>D1704</f>
        <v>ชื่นสระน้อย</v>
      </c>
      <c r="AA1695" s="1013"/>
      <c r="AB1695" s="1013"/>
      <c r="AC1695" s="1014"/>
      <c r="AD1695" s="345" t="s">
        <v>461</v>
      </c>
      <c r="AE1695" s="730"/>
      <c r="AF1695" s="346"/>
      <c r="AG1695" s="745" t="str">
        <f>B1704</f>
        <v>นาง</v>
      </c>
      <c r="AH1695" s="731" t="str">
        <f>C1704</f>
        <v>สุข</v>
      </c>
      <c r="AI1695" s="346"/>
      <c r="AJ1695" s="346" t="str">
        <f>D1704</f>
        <v>ชื่นสระน้อย</v>
      </c>
      <c r="AK1695" s="346"/>
      <c r="AL1695" s="346"/>
      <c r="AM1695" s="346"/>
      <c r="AN1695" s="347"/>
      <c r="AO1695" s="753"/>
      <c r="AP1695" s="346"/>
      <c r="AQ1695" s="346"/>
    </row>
    <row r="1696" spans="1:56" s="1" customFormat="1" ht="22.5" customHeight="1" x14ac:dyDescent="0.2">
      <c r="E1696" s="304"/>
      <c r="F1696" s="305"/>
      <c r="G1696" s="305"/>
      <c r="H1696" s="305"/>
      <c r="I1696" s="305"/>
      <c r="J1696" s="305"/>
      <c r="K1696" s="305"/>
      <c r="L1696" s="305"/>
      <c r="M1696" s="304"/>
      <c r="N1696" s="304"/>
      <c r="O1696" s="306"/>
      <c r="P1696" s="307" t="s">
        <v>462</v>
      </c>
      <c r="Q1696" s="308"/>
      <c r="R1696" s="308"/>
      <c r="S1696" s="1007" t="str">
        <f>E1704</f>
        <v>247</v>
      </c>
      <c r="T1696" s="1008"/>
      <c r="U1696" s="310" t="str">
        <f>F1704</f>
        <v>หมูที่</v>
      </c>
      <c r="V1696" s="1009">
        <f>G1704</f>
        <v>16</v>
      </c>
      <c r="W1696" s="1009"/>
      <c r="X1696" s="308"/>
      <c r="Y1696" s="311"/>
      <c r="Z1696" s="312" t="str">
        <f>H1704</f>
        <v>ถนน</v>
      </c>
      <c r="AA1696" s="313"/>
      <c r="AB1696" s="308"/>
      <c r="AC1696" s="309"/>
      <c r="AD1696" s="307" t="s">
        <v>462</v>
      </c>
      <c r="AE1696" s="728"/>
      <c r="AF1696" s="728"/>
      <c r="AG1696" s="314" t="str">
        <f>E1704</f>
        <v>247</v>
      </c>
      <c r="AH1696" s="308"/>
      <c r="AI1696" s="315" t="str">
        <f>F1704</f>
        <v>หมูที่</v>
      </c>
      <c r="AJ1696" s="727">
        <f>G1704</f>
        <v>16</v>
      </c>
      <c r="AK1696" s="308"/>
      <c r="AL1696" s="315" t="str">
        <f>H1704</f>
        <v>ถนน</v>
      </c>
      <c r="AM1696" s="308"/>
      <c r="AN1696" s="309"/>
      <c r="AO1696" s="753"/>
      <c r="AP1696" s="308"/>
      <c r="AQ1696" s="308"/>
    </row>
    <row r="1697" spans="1:56" s="1" customFormat="1" ht="22.5" customHeight="1" x14ac:dyDescent="0.2">
      <c r="E1697" s="304"/>
      <c r="F1697" s="305"/>
      <c r="G1697" s="305"/>
      <c r="H1697" s="305"/>
      <c r="I1697" s="305"/>
      <c r="J1697" s="305"/>
      <c r="K1697" s="305"/>
      <c r="L1697" s="305"/>
      <c r="M1697" s="304"/>
      <c r="N1697" s="304"/>
      <c r="O1697" s="306"/>
      <c r="P1697" s="307" t="s">
        <v>463</v>
      </c>
      <c r="Q1697" s="308"/>
      <c r="R1697" s="308"/>
      <c r="S1697" s="308"/>
      <c r="T1697" s="308"/>
      <c r="U1697" s="1009" t="str">
        <f>I1704</f>
        <v>ตำบลตะขบ</v>
      </c>
      <c r="V1697" s="993"/>
      <c r="W1697" s="993"/>
      <c r="X1697" s="993"/>
      <c r="Y1697" s="312"/>
      <c r="Z1697" s="315" t="str">
        <f>J1704</f>
        <v>อำเภอปักธงชัย</v>
      </c>
      <c r="AA1697" s="313"/>
      <c r="AB1697" s="308"/>
      <c r="AC1697" s="308"/>
      <c r="AD1697" s="307" t="s">
        <v>463</v>
      </c>
      <c r="AE1697" s="728"/>
      <c r="AF1697" s="308"/>
      <c r="AG1697" s="308"/>
      <c r="AH1697" s="308"/>
      <c r="AI1697" s="315" t="str">
        <f>I1704</f>
        <v>ตำบลตะขบ</v>
      </c>
      <c r="AJ1697" s="308"/>
      <c r="AK1697" s="308"/>
      <c r="AL1697" s="315" t="str">
        <f>J1704</f>
        <v>อำเภอปักธงชัย</v>
      </c>
      <c r="AM1697" s="308"/>
      <c r="AN1697" s="309"/>
      <c r="AO1697" s="753"/>
      <c r="AP1697" s="308"/>
      <c r="AQ1697" s="308"/>
    </row>
    <row r="1698" spans="1:56" s="1" customFormat="1" ht="22.5" customHeight="1" x14ac:dyDescent="0.2">
      <c r="E1698" s="304"/>
      <c r="F1698" s="305"/>
      <c r="G1698" s="305"/>
      <c r="H1698" s="305"/>
      <c r="I1698" s="305"/>
      <c r="J1698" s="305"/>
      <c r="K1698" s="305"/>
      <c r="L1698" s="305"/>
      <c r="M1698" s="304"/>
      <c r="N1698" s="304"/>
      <c r="O1698" s="306"/>
      <c r="P1698" s="316" t="str">
        <f>K1704</f>
        <v>จังหวัดนครราชสีมา</v>
      </c>
      <c r="Q1698" s="317"/>
      <c r="R1698" s="317"/>
      <c r="S1698" s="317"/>
      <c r="T1698" s="317"/>
      <c r="U1698" s="317" t="s">
        <v>464</v>
      </c>
      <c r="V1698" s="317"/>
      <c r="W1698" s="317"/>
      <c r="X1698" s="317"/>
      <c r="Y1698" s="318"/>
      <c r="Z1698" s="317"/>
      <c r="AA1698" s="319"/>
      <c r="AB1698" s="317"/>
      <c r="AC1698" s="317"/>
      <c r="AD1698" s="316" t="str">
        <f>K1704</f>
        <v>จังหวัดนครราชสีมา</v>
      </c>
      <c r="AE1698" s="744"/>
      <c r="AF1698" s="317"/>
      <c r="AG1698" s="317"/>
      <c r="AH1698" s="317"/>
      <c r="AI1698" s="317" t="s">
        <v>464</v>
      </c>
      <c r="AJ1698" s="317"/>
      <c r="AK1698" s="317"/>
      <c r="AL1698" s="317"/>
      <c r="AM1698" s="317"/>
      <c r="AN1698" s="320"/>
      <c r="AO1698" s="753"/>
      <c r="AP1698" s="317"/>
      <c r="AQ1698" s="317"/>
    </row>
    <row r="1699" spans="1:56" s="323" customFormat="1" ht="22.5" customHeight="1" x14ac:dyDescent="0.2">
      <c r="A1699" s="753"/>
      <c r="B1699" s="753"/>
      <c r="C1699" s="753"/>
      <c r="D1699" s="753"/>
      <c r="E1699" s="9"/>
      <c r="F1699" s="321"/>
      <c r="G1699" s="321"/>
      <c r="H1699" s="321"/>
      <c r="I1699" s="321"/>
      <c r="J1699" s="321"/>
      <c r="K1699" s="321"/>
      <c r="L1699" s="321"/>
      <c r="M1699" s="9"/>
      <c r="N1699" s="9"/>
      <c r="O1699" s="306"/>
      <c r="P1699" s="1004" t="s">
        <v>5</v>
      </c>
      <c r="Q1699" s="1005"/>
      <c r="R1699" s="1005"/>
      <c r="S1699" s="1005"/>
      <c r="T1699" s="1005"/>
      <c r="U1699" s="1005"/>
      <c r="V1699" s="1005"/>
      <c r="W1699" s="1005"/>
      <c r="X1699" s="1005"/>
      <c r="Y1699" s="1005"/>
      <c r="Z1699" s="1005"/>
      <c r="AA1699" s="1005"/>
      <c r="AB1699" s="1005"/>
      <c r="AC1699" s="1006"/>
      <c r="AD1699" s="1004" t="s">
        <v>6</v>
      </c>
      <c r="AE1699" s="1005"/>
      <c r="AF1699" s="1005"/>
      <c r="AG1699" s="1005"/>
      <c r="AH1699" s="1005"/>
      <c r="AI1699" s="1005"/>
      <c r="AJ1699" s="1005"/>
      <c r="AK1699" s="1005"/>
      <c r="AL1699" s="1005"/>
      <c r="AM1699" s="1005"/>
      <c r="AN1699" s="1006"/>
      <c r="AO1699" s="429"/>
    </row>
    <row r="1700" spans="1:56" s="323" customFormat="1" ht="24.75" customHeight="1" x14ac:dyDescent="0.2">
      <c r="A1700" s="753"/>
      <c r="B1700" s="753"/>
      <c r="C1700" s="753"/>
      <c r="D1700" s="753"/>
      <c r="E1700" s="9"/>
      <c r="F1700" s="321"/>
      <c r="G1700" s="321"/>
      <c r="H1700" s="321"/>
      <c r="I1700" s="321"/>
      <c r="J1700" s="321"/>
      <c r="K1700" s="321"/>
      <c r="L1700" s="321"/>
      <c r="M1700" s="9"/>
      <c r="N1700" s="9"/>
      <c r="O1700" s="306"/>
      <c r="P1700" s="995" t="s">
        <v>7</v>
      </c>
      <c r="Q1700" s="995" t="s">
        <v>8</v>
      </c>
      <c r="R1700" s="995" t="s">
        <v>9</v>
      </c>
      <c r="S1700" s="1010" t="s">
        <v>10</v>
      </c>
      <c r="T1700" s="1011"/>
      <c r="U1700" s="995" t="s">
        <v>11</v>
      </c>
      <c r="V1700" s="1004" t="s">
        <v>12</v>
      </c>
      <c r="W1700" s="1005"/>
      <c r="X1700" s="1006"/>
      <c r="Y1700" s="1004" t="s">
        <v>13</v>
      </c>
      <c r="Z1700" s="1005"/>
      <c r="AA1700" s="1005"/>
      <c r="AB1700" s="1005"/>
      <c r="AC1700" s="1006"/>
      <c r="AD1700" s="995" t="s">
        <v>7</v>
      </c>
      <c r="AE1700" s="995" t="s">
        <v>14</v>
      </c>
      <c r="AF1700" s="995" t="s">
        <v>15</v>
      </c>
      <c r="AG1700" s="995" t="s">
        <v>16</v>
      </c>
      <c r="AH1700" s="1021" t="s">
        <v>17</v>
      </c>
      <c r="AI1700" s="1004" t="s">
        <v>18</v>
      </c>
      <c r="AJ1700" s="1005"/>
      <c r="AK1700" s="1005"/>
      <c r="AL1700" s="1006"/>
      <c r="AM1700" s="995" t="s">
        <v>19</v>
      </c>
      <c r="AN1700" s="995" t="s">
        <v>20</v>
      </c>
      <c r="AO1700" s="429"/>
      <c r="AP1700" s="995" t="s">
        <v>19</v>
      </c>
      <c r="AQ1700" s="995" t="s">
        <v>19</v>
      </c>
    </row>
    <row r="1701" spans="1:56" s="323" customFormat="1" ht="24.75" customHeight="1" x14ac:dyDescent="0.2">
      <c r="A1701" s="753"/>
      <c r="B1701" s="753"/>
      <c r="C1701" s="753"/>
      <c r="D1701" s="753"/>
      <c r="E1701" s="9"/>
      <c r="F1701" s="321"/>
      <c r="G1701" s="321"/>
      <c r="H1701" s="321"/>
      <c r="I1701" s="321"/>
      <c r="J1701" s="321"/>
      <c r="K1701" s="321"/>
      <c r="L1701" s="321"/>
      <c r="M1701" s="9"/>
      <c r="N1701" s="9"/>
      <c r="O1701" s="306"/>
      <c r="P1701" s="996"/>
      <c r="Q1701" s="996"/>
      <c r="R1701" s="996"/>
      <c r="S1701" s="995" t="s">
        <v>21</v>
      </c>
      <c r="T1701" s="995" t="s">
        <v>22</v>
      </c>
      <c r="U1701" s="996"/>
      <c r="V1701" s="1015" t="s">
        <v>23</v>
      </c>
      <c r="W1701" s="1015" t="s">
        <v>24</v>
      </c>
      <c r="X1701" s="1015" t="s">
        <v>25</v>
      </c>
      <c r="Y1701" s="1018" t="s">
        <v>26</v>
      </c>
      <c r="Z1701" s="995" t="s">
        <v>27</v>
      </c>
      <c r="AA1701" s="995" t="s">
        <v>28</v>
      </c>
      <c r="AB1701" s="995" t="s">
        <v>29</v>
      </c>
      <c r="AC1701" s="995" t="s">
        <v>30</v>
      </c>
      <c r="AD1701" s="996"/>
      <c r="AE1701" s="996"/>
      <c r="AF1701" s="996"/>
      <c r="AG1701" s="996"/>
      <c r="AH1701" s="1022"/>
      <c r="AI1701" s="995" t="s">
        <v>31</v>
      </c>
      <c r="AJ1701" s="998" t="s">
        <v>27</v>
      </c>
      <c r="AK1701" s="1001" t="s">
        <v>28</v>
      </c>
      <c r="AL1701" s="995" t="s">
        <v>29</v>
      </c>
      <c r="AM1701" s="996"/>
      <c r="AN1701" s="996"/>
      <c r="AO1701" s="429"/>
      <c r="AP1701" s="996"/>
      <c r="AQ1701" s="996"/>
    </row>
    <row r="1702" spans="1:56" s="323" customFormat="1" ht="48.75" customHeight="1" x14ac:dyDescent="0.2">
      <c r="A1702" s="753"/>
      <c r="B1702" s="753"/>
      <c r="C1702" s="753"/>
      <c r="D1702" s="753"/>
      <c r="E1702" s="9"/>
      <c r="F1702" s="321"/>
      <c r="G1702" s="321"/>
      <c r="H1702" s="321"/>
      <c r="I1702" s="321"/>
      <c r="J1702" s="321"/>
      <c r="K1702" s="321"/>
      <c r="L1702" s="321"/>
      <c r="M1702" s="9"/>
      <c r="N1702" s="9"/>
      <c r="O1702" s="306"/>
      <c r="P1702" s="996"/>
      <c r="Q1702" s="996"/>
      <c r="R1702" s="996"/>
      <c r="S1702" s="996"/>
      <c r="T1702" s="996"/>
      <c r="U1702" s="996"/>
      <c r="V1702" s="1016"/>
      <c r="W1702" s="1016"/>
      <c r="X1702" s="1016"/>
      <c r="Y1702" s="1019"/>
      <c r="Z1702" s="996"/>
      <c r="AA1702" s="996"/>
      <c r="AB1702" s="996"/>
      <c r="AC1702" s="996"/>
      <c r="AD1702" s="996"/>
      <c r="AE1702" s="996"/>
      <c r="AF1702" s="996"/>
      <c r="AG1702" s="996"/>
      <c r="AH1702" s="1022"/>
      <c r="AI1702" s="996"/>
      <c r="AJ1702" s="999"/>
      <c r="AK1702" s="1002"/>
      <c r="AL1702" s="996"/>
      <c r="AM1702" s="996"/>
      <c r="AN1702" s="996"/>
      <c r="AO1702" s="430"/>
      <c r="AP1702" s="996"/>
      <c r="AQ1702" s="996"/>
    </row>
    <row r="1703" spans="1:56" s="323" customFormat="1" ht="32.25" customHeight="1" x14ac:dyDescent="0.2">
      <c r="A1703" s="753" t="s">
        <v>465</v>
      </c>
      <c r="B1703" s="306" t="s">
        <v>466</v>
      </c>
      <c r="C1703" s="749" t="s">
        <v>467</v>
      </c>
      <c r="D1703" s="749" t="s">
        <v>468</v>
      </c>
      <c r="E1703" s="749" t="s">
        <v>469</v>
      </c>
      <c r="F1703" s="749"/>
      <c r="G1703" s="749" t="s">
        <v>470</v>
      </c>
      <c r="H1703" s="749" t="s">
        <v>471</v>
      </c>
      <c r="I1703" s="749" t="s">
        <v>472</v>
      </c>
      <c r="J1703" s="749" t="s">
        <v>473</v>
      </c>
      <c r="K1703" s="749" t="s">
        <v>474</v>
      </c>
      <c r="L1703" s="520" t="s">
        <v>475</v>
      </c>
      <c r="M1703" s="9" t="s">
        <v>476</v>
      </c>
      <c r="N1703" s="9" t="s">
        <v>477</v>
      </c>
      <c r="O1703" s="306" t="s">
        <v>478</v>
      </c>
      <c r="P1703" s="997"/>
      <c r="Q1703" s="997"/>
      <c r="R1703" s="997"/>
      <c r="S1703" s="997"/>
      <c r="T1703" s="997"/>
      <c r="U1703" s="997"/>
      <c r="V1703" s="1017"/>
      <c r="W1703" s="1017"/>
      <c r="X1703" s="1017"/>
      <c r="Y1703" s="1020"/>
      <c r="Z1703" s="997"/>
      <c r="AA1703" s="997"/>
      <c r="AB1703" s="997"/>
      <c r="AC1703" s="997"/>
      <c r="AD1703" s="997"/>
      <c r="AE1703" s="997"/>
      <c r="AF1703" s="997"/>
      <c r="AG1703" s="997"/>
      <c r="AH1703" s="1023"/>
      <c r="AI1703" s="997"/>
      <c r="AJ1703" s="1000"/>
      <c r="AK1703" s="1003"/>
      <c r="AL1703" s="997"/>
      <c r="AM1703" s="997"/>
      <c r="AN1703" s="997"/>
      <c r="AO1703" s="430"/>
      <c r="AP1703" s="997"/>
      <c r="AQ1703" s="997"/>
    </row>
    <row r="1704" spans="1:56" s="586" customFormat="1" ht="29.25" customHeight="1" x14ac:dyDescent="0.2">
      <c r="A1704" s="1"/>
      <c r="B1704" s="1" t="s">
        <v>487</v>
      </c>
      <c r="C1704" s="1" t="s">
        <v>879</v>
      </c>
      <c r="D1704" s="1" t="s">
        <v>880</v>
      </c>
      <c r="E1704" s="304" t="s">
        <v>881</v>
      </c>
      <c r="F1704" s="305" t="s">
        <v>510</v>
      </c>
      <c r="G1704" s="583">
        <v>16</v>
      </c>
      <c r="H1704" s="305" t="s">
        <v>471</v>
      </c>
      <c r="I1704" s="305" t="s">
        <v>483</v>
      </c>
      <c r="J1704" s="305" t="s">
        <v>484</v>
      </c>
      <c r="K1704" s="305" t="s">
        <v>485</v>
      </c>
      <c r="L1704" s="304">
        <v>30150</v>
      </c>
      <c r="M1704" s="304"/>
      <c r="N1704" s="304"/>
      <c r="O1704" s="306"/>
      <c r="P1704" s="38">
        <v>207</v>
      </c>
      <c r="Q1704" s="38" t="s">
        <v>39</v>
      </c>
      <c r="R1704" s="38"/>
      <c r="S1704" s="38"/>
      <c r="T1704" s="38"/>
      <c r="U1704" s="38" t="s">
        <v>170</v>
      </c>
      <c r="V1704" s="38"/>
      <c r="W1704" s="38"/>
      <c r="X1704" s="38"/>
      <c r="Y1704" s="39"/>
      <c r="Z1704" s="38"/>
      <c r="AA1704" s="39">
        <v>2.25</v>
      </c>
      <c r="AB1704" s="38"/>
      <c r="AC1704" s="39"/>
      <c r="AD1704" s="38"/>
      <c r="AE1704" s="38"/>
      <c r="AF1704" s="38"/>
      <c r="AG1704" s="38"/>
      <c r="AH1704" s="40"/>
      <c r="AI1704" s="39"/>
      <c r="AJ1704" s="40"/>
      <c r="AK1704" s="39"/>
      <c r="AL1704" s="38"/>
      <c r="AM1704" s="38"/>
      <c r="AN1704" s="38"/>
      <c r="AO1704" s="623"/>
      <c r="AP1704" s="38"/>
      <c r="AQ1704" s="38"/>
      <c r="AR1704" s="585"/>
      <c r="AS1704" s="585"/>
      <c r="AT1704" s="585"/>
      <c r="AU1704" s="585"/>
      <c r="AV1704" s="585"/>
      <c r="AW1704" s="585"/>
      <c r="AX1704" s="585"/>
      <c r="AY1704" s="585"/>
      <c r="AZ1704" s="585"/>
      <c r="BA1704" s="585"/>
      <c r="BB1704" s="585"/>
      <c r="BC1704" s="585"/>
      <c r="BD1704" s="585"/>
    </row>
    <row r="1705" spans="1:56" s="586" customFormat="1" ht="38.25" customHeight="1" x14ac:dyDescent="0.2">
      <c r="A1705" s="1"/>
      <c r="B1705" s="1"/>
      <c r="C1705" s="1"/>
      <c r="D1705" s="1"/>
      <c r="E1705" s="304"/>
      <c r="F1705" s="305"/>
      <c r="G1705" s="305"/>
      <c r="H1705" s="305"/>
      <c r="I1705" s="305"/>
      <c r="J1705" s="305"/>
      <c r="K1705" s="305"/>
      <c r="L1705" s="305"/>
      <c r="M1705" s="304"/>
      <c r="N1705" s="304"/>
      <c r="O1705" s="306"/>
      <c r="P1705" s="38"/>
      <c r="Q1705" s="38"/>
      <c r="R1705" s="38"/>
      <c r="S1705" s="38"/>
      <c r="T1705" s="38"/>
      <c r="U1705" s="38"/>
      <c r="V1705" s="38"/>
      <c r="W1705" s="38"/>
      <c r="X1705" s="38"/>
      <c r="Y1705" s="39"/>
      <c r="Z1705" s="38"/>
      <c r="AA1705" s="39"/>
      <c r="AB1705" s="38"/>
      <c r="AC1705" s="39"/>
      <c r="AD1705" s="38">
        <v>1</v>
      </c>
      <c r="AE1705" s="38">
        <v>247</v>
      </c>
      <c r="AF1705" s="41" t="s">
        <v>52</v>
      </c>
      <c r="AG1705" s="38" t="s">
        <v>44</v>
      </c>
      <c r="AH1705" s="40">
        <v>9</v>
      </c>
      <c r="AI1705" s="39"/>
      <c r="AJ1705" s="40"/>
      <c r="AK1705" s="39">
        <v>9</v>
      </c>
      <c r="AL1705" s="38"/>
      <c r="AM1705" s="38">
        <v>17</v>
      </c>
      <c r="AN1705" s="41" t="s">
        <v>53</v>
      </c>
      <c r="AO1705" s="623"/>
      <c r="AP1705" s="38">
        <v>6</v>
      </c>
      <c r="AQ1705" s="38">
        <v>5</v>
      </c>
      <c r="AR1705" s="585"/>
      <c r="AS1705" s="585"/>
      <c r="AT1705" s="585"/>
      <c r="AU1705" s="585"/>
      <c r="AV1705" s="585"/>
      <c r="AW1705" s="585"/>
      <c r="AX1705" s="585"/>
      <c r="AY1705" s="585"/>
      <c r="AZ1705" s="585"/>
      <c r="BA1705" s="585"/>
      <c r="BB1705" s="585"/>
      <c r="BC1705" s="585"/>
      <c r="BD1705" s="585"/>
    </row>
    <row r="1706" spans="1:56" s="1" customFormat="1" ht="22.5" customHeight="1" x14ac:dyDescent="0.2">
      <c r="E1706" s="304"/>
      <c r="F1706" s="305"/>
      <c r="G1706" s="305"/>
      <c r="H1706" s="305"/>
      <c r="I1706" s="305"/>
      <c r="J1706" s="305"/>
      <c r="K1706" s="305"/>
      <c r="L1706" s="305"/>
      <c r="M1706" s="305"/>
      <c r="N1706" s="305"/>
      <c r="O1706" s="306"/>
      <c r="P1706" s="345" t="s">
        <v>460</v>
      </c>
      <c r="Q1706" s="346"/>
      <c r="R1706" s="346"/>
      <c r="S1706" s="346"/>
      <c r="T1706" s="346"/>
      <c r="U1706" s="346"/>
      <c r="V1706" s="1012" t="str">
        <f>B1715</f>
        <v>น.ส.</v>
      </c>
      <c r="W1706" s="1012"/>
      <c r="X1706" s="1013" t="str">
        <f>C1715</f>
        <v xml:space="preserve">ทัฒพิชา  </v>
      </c>
      <c r="Y1706" s="1013"/>
      <c r="Z1706" s="1013" t="str">
        <f>D1715</f>
        <v>ฉาบกิ่ง</v>
      </c>
      <c r="AA1706" s="1013"/>
      <c r="AB1706" s="1013"/>
      <c r="AC1706" s="1014"/>
      <c r="AD1706" s="345" t="s">
        <v>461</v>
      </c>
      <c r="AE1706" s="730"/>
      <c r="AF1706" s="346"/>
      <c r="AG1706" s="745" t="str">
        <f>B1715</f>
        <v>น.ส.</v>
      </c>
      <c r="AH1706" s="731" t="str">
        <f>C1715</f>
        <v xml:space="preserve">ทัฒพิชา  </v>
      </c>
      <c r="AI1706" s="346"/>
      <c r="AJ1706" s="346" t="str">
        <f>D1715</f>
        <v>ฉาบกิ่ง</v>
      </c>
      <c r="AK1706" s="346"/>
      <c r="AL1706" s="346"/>
      <c r="AM1706" s="346"/>
      <c r="AN1706" s="347"/>
      <c r="AO1706" s="753"/>
      <c r="AP1706" s="346"/>
      <c r="AQ1706" s="346"/>
    </row>
    <row r="1707" spans="1:56" s="1" customFormat="1" ht="22.5" customHeight="1" x14ac:dyDescent="0.2">
      <c r="E1707" s="304"/>
      <c r="F1707" s="305"/>
      <c r="G1707" s="305"/>
      <c r="H1707" s="305"/>
      <c r="I1707" s="305"/>
      <c r="J1707" s="305"/>
      <c r="K1707" s="305"/>
      <c r="L1707" s="305"/>
      <c r="M1707" s="305"/>
      <c r="N1707" s="305"/>
      <c r="O1707" s="306"/>
      <c r="P1707" s="307" t="s">
        <v>462</v>
      </c>
      <c r="Q1707" s="308"/>
      <c r="R1707" s="308"/>
      <c r="S1707" s="1007" t="str">
        <f>E1715</f>
        <v>168</v>
      </c>
      <c r="T1707" s="1008"/>
      <c r="U1707" s="310" t="str">
        <f>F1715</f>
        <v>หมูที่</v>
      </c>
      <c r="V1707" s="1009">
        <f>G1715</f>
        <v>17</v>
      </c>
      <c r="W1707" s="1009"/>
      <c r="X1707" s="308"/>
      <c r="Y1707" s="311"/>
      <c r="Z1707" s="312" t="str">
        <f>H1715</f>
        <v>ถนน</v>
      </c>
      <c r="AA1707" s="313"/>
      <c r="AB1707" s="308"/>
      <c r="AC1707" s="309"/>
      <c r="AD1707" s="307" t="s">
        <v>462</v>
      </c>
      <c r="AE1707" s="728"/>
      <c r="AF1707" s="728"/>
      <c r="AG1707" s="314" t="str">
        <f>E1715</f>
        <v>168</v>
      </c>
      <c r="AH1707" s="308"/>
      <c r="AI1707" s="315" t="str">
        <f>F1715</f>
        <v>หมูที่</v>
      </c>
      <c r="AJ1707" s="727">
        <f>G1715</f>
        <v>17</v>
      </c>
      <c r="AK1707" s="308"/>
      <c r="AL1707" s="315" t="str">
        <f>H1715</f>
        <v>ถนน</v>
      </c>
      <c r="AM1707" s="308"/>
      <c r="AN1707" s="309"/>
      <c r="AO1707" s="753"/>
      <c r="AP1707" s="308"/>
      <c r="AQ1707" s="308"/>
    </row>
    <row r="1708" spans="1:56" s="1" customFormat="1" ht="22.5" customHeight="1" x14ac:dyDescent="0.2">
      <c r="E1708" s="304"/>
      <c r="F1708" s="305"/>
      <c r="G1708" s="305"/>
      <c r="H1708" s="305"/>
      <c r="I1708" s="305"/>
      <c r="J1708" s="305"/>
      <c r="K1708" s="305"/>
      <c r="L1708" s="305"/>
      <c r="M1708" s="305"/>
      <c r="N1708" s="305"/>
      <c r="O1708" s="306"/>
      <c r="P1708" s="307" t="s">
        <v>463</v>
      </c>
      <c r="Q1708" s="308"/>
      <c r="R1708" s="308"/>
      <c r="S1708" s="308"/>
      <c r="T1708" s="308"/>
      <c r="U1708" s="1009" t="str">
        <f>I1715</f>
        <v>ตำบลตะขบ</v>
      </c>
      <c r="V1708" s="993"/>
      <c r="W1708" s="993"/>
      <c r="X1708" s="993"/>
      <c r="Y1708" s="312"/>
      <c r="Z1708" s="315" t="str">
        <f>J1715</f>
        <v>อำเภปักธงชัย</v>
      </c>
      <c r="AA1708" s="313"/>
      <c r="AB1708" s="308"/>
      <c r="AC1708" s="308"/>
      <c r="AD1708" s="307" t="s">
        <v>463</v>
      </c>
      <c r="AE1708" s="728"/>
      <c r="AF1708" s="308"/>
      <c r="AG1708" s="308"/>
      <c r="AH1708" s="308"/>
      <c r="AI1708" s="315" t="str">
        <f>I1715</f>
        <v>ตำบลตะขบ</v>
      </c>
      <c r="AJ1708" s="308"/>
      <c r="AK1708" s="308"/>
      <c r="AL1708" s="315" t="str">
        <f>J1715</f>
        <v>อำเภปักธงชัย</v>
      </c>
      <c r="AM1708" s="308"/>
      <c r="AN1708" s="309"/>
      <c r="AO1708" s="753"/>
      <c r="AP1708" s="308"/>
      <c r="AQ1708" s="308"/>
    </row>
    <row r="1709" spans="1:56" s="1" customFormat="1" ht="22.5" customHeight="1" x14ac:dyDescent="0.2">
      <c r="E1709" s="304"/>
      <c r="F1709" s="305"/>
      <c r="G1709" s="305"/>
      <c r="H1709" s="305"/>
      <c r="I1709" s="305"/>
      <c r="J1709" s="305"/>
      <c r="K1709" s="305"/>
      <c r="L1709" s="305"/>
      <c r="M1709" s="305"/>
      <c r="N1709" s="305"/>
      <c r="O1709" s="306"/>
      <c r="P1709" s="316" t="str">
        <f>K1715</f>
        <v>จังหวัดนครราชสีมา</v>
      </c>
      <c r="Q1709" s="317"/>
      <c r="R1709" s="317"/>
      <c r="S1709" s="317"/>
      <c r="T1709" s="317"/>
      <c r="U1709" s="317" t="s">
        <v>464</v>
      </c>
      <c r="V1709" s="317"/>
      <c r="W1709" s="317"/>
      <c r="X1709" s="317"/>
      <c r="Y1709" s="318"/>
      <c r="Z1709" s="317"/>
      <c r="AA1709" s="319"/>
      <c r="AB1709" s="317"/>
      <c r="AC1709" s="317"/>
      <c r="AD1709" s="316" t="str">
        <f>K1715</f>
        <v>จังหวัดนครราชสีมา</v>
      </c>
      <c r="AE1709" s="744"/>
      <c r="AF1709" s="317"/>
      <c r="AG1709" s="317"/>
      <c r="AH1709" s="317"/>
      <c r="AI1709" s="317" t="s">
        <v>464</v>
      </c>
      <c r="AJ1709" s="317"/>
      <c r="AK1709" s="317"/>
      <c r="AL1709" s="317"/>
      <c r="AM1709" s="317"/>
      <c r="AN1709" s="320"/>
      <c r="AO1709" s="753"/>
      <c r="AP1709" s="317"/>
      <c r="AQ1709" s="317"/>
    </row>
    <row r="1710" spans="1:56" s="323" customFormat="1" ht="22.5" customHeight="1" x14ac:dyDescent="0.2">
      <c r="A1710" s="753"/>
      <c r="B1710" s="753"/>
      <c r="C1710" s="753"/>
      <c r="D1710" s="753"/>
      <c r="E1710" s="9"/>
      <c r="F1710" s="321"/>
      <c r="G1710" s="321"/>
      <c r="H1710" s="321"/>
      <c r="I1710" s="321"/>
      <c r="J1710" s="321"/>
      <c r="K1710" s="321"/>
      <c r="L1710" s="321"/>
      <c r="M1710" s="321"/>
      <c r="N1710" s="321"/>
      <c r="O1710" s="306"/>
      <c r="P1710" s="1004" t="s">
        <v>5</v>
      </c>
      <c r="Q1710" s="1005"/>
      <c r="R1710" s="1005"/>
      <c r="S1710" s="1005"/>
      <c r="T1710" s="1005"/>
      <c r="U1710" s="1005"/>
      <c r="V1710" s="1005"/>
      <c r="W1710" s="1005"/>
      <c r="X1710" s="1005"/>
      <c r="Y1710" s="1005"/>
      <c r="Z1710" s="1005"/>
      <c r="AA1710" s="1005"/>
      <c r="AB1710" s="1005"/>
      <c r="AC1710" s="1006"/>
      <c r="AD1710" s="1004" t="s">
        <v>6</v>
      </c>
      <c r="AE1710" s="1005"/>
      <c r="AF1710" s="1005"/>
      <c r="AG1710" s="1005"/>
      <c r="AH1710" s="1005"/>
      <c r="AI1710" s="1005"/>
      <c r="AJ1710" s="1005"/>
      <c r="AK1710" s="1005"/>
      <c r="AL1710" s="1005"/>
      <c r="AM1710" s="1005"/>
      <c r="AN1710" s="1006"/>
      <c r="AO1710" s="429"/>
    </row>
    <row r="1711" spans="1:56" s="323" customFormat="1" ht="24.75" customHeight="1" x14ac:dyDescent="0.2">
      <c r="A1711" s="753"/>
      <c r="B1711" s="753"/>
      <c r="C1711" s="753"/>
      <c r="D1711" s="753"/>
      <c r="E1711" s="9"/>
      <c r="F1711" s="321"/>
      <c r="G1711" s="321"/>
      <c r="H1711" s="321"/>
      <c r="I1711" s="321"/>
      <c r="J1711" s="321"/>
      <c r="K1711" s="321"/>
      <c r="L1711" s="321"/>
      <c r="M1711" s="321"/>
      <c r="N1711" s="321"/>
      <c r="O1711" s="306"/>
      <c r="P1711" s="995" t="s">
        <v>7</v>
      </c>
      <c r="Q1711" s="995" t="s">
        <v>8</v>
      </c>
      <c r="R1711" s="995" t="s">
        <v>9</v>
      </c>
      <c r="S1711" s="1010" t="s">
        <v>10</v>
      </c>
      <c r="T1711" s="1011"/>
      <c r="U1711" s="995" t="s">
        <v>11</v>
      </c>
      <c r="V1711" s="1004" t="s">
        <v>12</v>
      </c>
      <c r="W1711" s="1005"/>
      <c r="X1711" s="1006"/>
      <c r="Y1711" s="1004" t="s">
        <v>13</v>
      </c>
      <c r="Z1711" s="1005"/>
      <c r="AA1711" s="1005"/>
      <c r="AB1711" s="1005"/>
      <c r="AC1711" s="1006"/>
      <c r="AD1711" s="995" t="s">
        <v>7</v>
      </c>
      <c r="AE1711" s="995" t="s">
        <v>469</v>
      </c>
      <c r="AF1711" s="995" t="s">
        <v>15</v>
      </c>
      <c r="AG1711" s="995" t="s">
        <v>16</v>
      </c>
      <c r="AH1711" s="1021" t="s">
        <v>17</v>
      </c>
      <c r="AI1711" s="1004" t="s">
        <v>18</v>
      </c>
      <c r="AJ1711" s="1005"/>
      <c r="AK1711" s="1005"/>
      <c r="AL1711" s="1006"/>
      <c r="AM1711" s="995" t="s">
        <v>19</v>
      </c>
      <c r="AN1711" s="995" t="s">
        <v>20</v>
      </c>
      <c r="AO1711" s="429"/>
      <c r="AP1711" s="995" t="s">
        <v>19</v>
      </c>
      <c r="AQ1711" s="995" t="s">
        <v>19</v>
      </c>
    </row>
    <row r="1712" spans="1:56" s="323" customFormat="1" ht="24.75" customHeight="1" x14ac:dyDescent="0.2">
      <c r="A1712" s="753"/>
      <c r="B1712" s="753"/>
      <c r="C1712" s="753"/>
      <c r="D1712" s="753"/>
      <c r="E1712" s="9"/>
      <c r="F1712" s="321"/>
      <c r="G1712" s="321"/>
      <c r="H1712" s="321"/>
      <c r="I1712" s="321"/>
      <c r="J1712" s="321"/>
      <c r="K1712" s="321"/>
      <c r="L1712" s="321"/>
      <c r="M1712" s="321"/>
      <c r="N1712" s="321"/>
      <c r="O1712" s="306"/>
      <c r="P1712" s="996"/>
      <c r="Q1712" s="996"/>
      <c r="R1712" s="996"/>
      <c r="S1712" s="995" t="s">
        <v>21</v>
      </c>
      <c r="T1712" s="995" t="s">
        <v>22</v>
      </c>
      <c r="U1712" s="996"/>
      <c r="V1712" s="1015" t="s">
        <v>23</v>
      </c>
      <c r="W1712" s="1015" t="s">
        <v>24</v>
      </c>
      <c r="X1712" s="1015" t="s">
        <v>25</v>
      </c>
      <c r="Y1712" s="1018" t="s">
        <v>26</v>
      </c>
      <c r="Z1712" s="995" t="s">
        <v>27</v>
      </c>
      <c r="AA1712" s="995" t="s">
        <v>28</v>
      </c>
      <c r="AB1712" s="995" t="s">
        <v>29</v>
      </c>
      <c r="AC1712" s="995" t="s">
        <v>30</v>
      </c>
      <c r="AD1712" s="996"/>
      <c r="AE1712" s="996"/>
      <c r="AF1712" s="996"/>
      <c r="AG1712" s="996"/>
      <c r="AH1712" s="1022"/>
      <c r="AI1712" s="995" t="s">
        <v>31</v>
      </c>
      <c r="AJ1712" s="998" t="s">
        <v>27</v>
      </c>
      <c r="AK1712" s="1001" t="s">
        <v>28</v>
      </c>
      <c r="AL1712" s="995" t="s">
        <v>29</v>
      </c>
      <c r="AM1712" s="996"/>
      <c r="AN1712" s="996"/>
      <c r="AO1712" s="429"/>
      <c r="AP1712" s="996"/>
      <c r="AQ1712" s="996"/>
    </row>
    <row r="1713" spans="1:60" s="323" customFormat="1" ht="53.25" customHeight="1" x14ac:dyDescent="0.2">
      <c r="A1713" s="753"/>
      <c r="B1713" s="753"/>
      <c r="C1713" s="753"/>
      <c r="D1713" s="753"/>
      <c r="E1713" s="9"/>
      <c r="F1713" s="321"/>
      <c r="G1713" s="321"/>
      <c r="H1713" s="321"/>
      <c r="I1713" s="321"/>
      <c r="J1713" s="321"/>
      <c r="K1713" s="321"/>
      <c r="L1713" s="321"/>
      <c r="M1713" s="321"/>
      <c r="N1713" s="321"/>
      <c r="O1713" s="306"/>
      <c r="P1713" s="996"/>
      <c r="Q1713" s="996"/>
      <c r="R1713" s="996"/>
      <c r="S1713" s="996"/>
      <c r="T1713" s="996"/>
      <c r="U1713" s="996"/>
      <c r="V1713" s="1016"/>
      <c r="W1713" s="1016"/>
      <c r="X1713" s="1016"/>
      <c r="Y1713" s="1019"/>
      <c r="Z1713" s="996"/>
      <c r="AA1713" s="996"/>
      <c r="AB1713" s="996"/>
      <c r="AC1713" s="996"/>
      <c r="AD1713" s="996"/>
      <c r="AE1713" s="996"/>
      <c r="AF1713" s="996"/>
      <c r="AG1713" s="996"/>
      <c r="AH1713" s="1022"/>
      <c r="AI1713" s="996"/>
      <c r="AJ1713" s="999"/>
      <c r="AK1713" s="1002"/>
      <c r="AL1713" s="996"/>
      <c r="AM1713" s="996"/>
      <c r="AN1713" s="996"/>
      <c r="AO1713" s="430"/>
      <c r="AP1713" s="996"/>
      <c r="AQ1713" s="996"/>
    </row>
    <row r="1714" spans="1:60" s="323" customFormat="1" ht="17.25" customHeight="1" x14ac:dyDescent="0.2">
      <c r="A1714" s="753" t="s">
        <v>465</v>
      </c>
      <c r="B1714" s="306" t="s">
        <v>466</v>
      </c>
      <c r="C1714" s="749" t="s">
        <v>467</v>
      </c>
      <c r="D1714" s="749" t="s">
        <v>468</v>
      </c>
      <c r="E1714" s="749" t="s">
        <v>469</v>
      </c>
      <c r="F1714" s="749"/>
      <c r="G1714" s="749" t="s">
        <v>470</v>
      </c>
      <c r="H1714" s="749" t="s">
        <v>471</v>
      </c>
      <c r="I1714" s="749" t="s">
        <v>472</v>
      </c>
      <c r="J1714" s="749" t="s">
        <v>473</v>
      </c>
      <c r="K1714" s="749" t="s">
        <v>474</v>
      </c>
      <c r="L1714" s="520" t="s">
        <v>475</v>
      </c>
      <c r="M1714" s="9" t="s">
        <v>476</v>
      </c>
      <c r="N1714" s="9" t="s">
        <v>477</v>
      </c>
      <c r="O1714" s="306" t="s">
        <v>478</v>
      </c>
      <c r="P1714" s="997"/>
      <c r="Q1714" s="997"/>
      <c r="R1714" s="997"/>
      <c r="S1714" s="997"/>
      <c r="T1714" s="997"/>
      <c r="U1714" s="997"/>
      <c r="V1714" s="1017"/>
      <c r="W1714" s="1017"/>
      <c r="X1714" s="1017"/>
      <c r="Y1714" s="1020"/>
      <c r="Z1714" s="997"/>
      <c r="AA1714" s="997"/>
      <c r="AB1714" s="997"/>
      <c r="AC1714" s="997"/>
      <c r="AD1714" s="997"/>
      <c r="AE1714" s="997"/>
      <c r="AF1714" s="997"/>
      <c r="AG1714" s="997"/>
      <c r="AH1714" s="1023"/>
      <c r="AI1714" s="997"/>
      <c r="AJ1714" s="1000"/>
      <c r="AK1714" s="1003"/>
      <c r="AL1714" s="997"/>
      <c r="AM1714" s="997"/>
      <c r="AN1714" s="997"/>
      <c r="AO1714" s="430"/>
      <c r="AP1714" s="997"/>
      <c r="AQ1714" s="997"/>
    </row>
    <row r="1715" spans="1:60" s="586" customFormat="1" ht="24" x14ac:dyDescent="0.2">
      <c r="A1715" s="1"/>
      <c r="B1715" s="1" t="s">
        <v>691</v>
      </c>
      <c r="C1715" s="1" t="s">
        <v>882</v>
      </c>
      <c r="D1715" s="1" t="s">
        <v>883</v>
      </c>
      <c r="E1715" s="304" t="s">
        <v>884</v>
      </c>
      <c r="F1715" s="305" t="s">
        <v>510</v>
      </c>
      <c r="G1715" s="583">
        <v>17</v>
      </c>
      <c r="H1715" s="305" t="s">
        <v>471</v>
      </c>
      <c r="I1715" s="305" t="s">
        <v>483</v>
      </c>
      <c r="J1715" s="305" t="s">
        <v>885</v>
      </c>
      <c r="K1715" s="305" t="s">
        <v>485</v>
      </c>
      <c r="L1715" s="305">
        <v>30150</v>
      </c>
      <c r="M1715" s="304" t="s">
        <v>886</v>
      </c>
      <c r="N1715" s="305">
        <v>3301400466298</v>
      </c>
      <c r="O1715" s="626"/>
      <c r="P1715" s="525">
        <v>208</v>
      </c>
      <c r="Q1715" s="525" t="s">
        <v>32</v>
      </c>
      <c r="R1715" s="627" t="s">
        <v>176</v>
      </c>
      <c r="S1715" s="525">
        <v>117</v>
      </c>
      <c r="T1715" s="525">
        <v>5725</v>
      </c>
      <c r="U1715" s="525" t="s">
        <v>136</v>
      </c>
      <c r="V1715" s="525">
        <v>4</v>
      </c>
      <c r="W1715" s="525">
        <v>2</v>
      </c>
      <c r="X1715" s="525">
        <v>31.9</v>
      </c>
      <c r="Y1715" s="628">
        <f>V1715*400+W1715*100+X1715-AB1716-AB1717</f>
        <v>1831.9</v>
      </c>
      <c r="Z1715" s="525"/>
      <c r="AA1715" s="525">
        <v>46.38</v>
      </c>
      <c r="AB1715" s="525"/>
      <c r="AC1715" s="629"/>
      <c r="AD1715" s="525"/>
      <c r="AE1715" s="330"/>
      <c r="AF1715" s="338"/>
      <c r="AG1715" s="525"/>
      <c r="AH1715" s="628"/>
      <c r="AI1715" s="630"/>
      <c r="AJ1715" s="628"/>
      <c r="AK1715" s="628"/>
      <c r="AL1715" s="525"/>
      <c r="AM1715" s="525"/>
      <c r="AN1715" s="525"/>
      <c r="AO1715" s="574"/>
      <c r="AP1715" s="525"/>
      <c r="AQ1715" s="525"/>
      <c r="AR1715" s="585"/>
      <c r="AS1715" s="585"/>
      <c r="AT1715" s="585"/>
      <c r="AU1715" s="585"/>
      <c r="AV1715" s="585"/>
      <c r="AW1715" s="585"/>
      <c r="AX1715" s="585"/>
      <c r="AY1715" s="585"/>
      <c r="AZ1715" s="585"/>
      <c r="BA1715" s="585"/>
      <c r="BB1715" s="585"/>
      <c r="BC1715" s="585"/>
      <c r="BD1715" s="585"/>
      <c r="BE1715" s="585"/>
      <c r="BF1715" s="585"/>
      <c r="BG1715" s="585"/>
      <c r="BH1715" s="585"/>
    </row>
    <row r="1716" spans="1:60" s="586" customFormat="1" ht="56.25" x14ac:dyDescent="0.2">
      <c r="A1716" s="1"/>
      <c r="B1716" s="1"/>
      <c r="C1716" s="749"/>
      <c r="D1716" s="749"/>
      <c r="E1716" s="304"/>
      <c r="F1716" s="305"/>
      <c r="G1716" s="583"/>
      <c r="H1716" s="305"/>
      <c r="I1716" s="305"/>
      <c r="J1716" s="305"/>
      <c r="K1716" s="305"/>
      <c r="L1716" s="305"/>
      <c r="M1716" s="304"/>
      <c r="N1716" s="305"/>
      <c r="O1716" s="306"/>
      <c r="P1716" s="525"/>
      <c r="Q1716" s="525"/>
      <c r="R1716" s="627"/>
      <c r="S1716" s="525"/>
      <c r="T1716" s="525"/>
      <c r="U1716" s="525"/>
      <c r="V1716" s="525"/>
      <c r="W1716" s="525"/>
      <c r="X1716" s="525"/>
      <c r="Y1716" s="629"/>
      <c r="Z1716" s="525"/>
      <c r="AA1716" s="629"/>
      <c r="AB1716" s="631"/>
      <c r="AC1716" s="629"/>
      <c r="AD1716" s="525">
        <v>1</v>
      </c>
      <c r="AE1716" s="330">
        <v>168</v>
      </c>
      <c r="AF1716" s="338" t="s">
        <v>55</v>
      </c>
      <c r="AG1716" s="525" t="s">
        <v>35</v>
      </c>
      <c r="AH1716" s="628">
        <v>175.5</v>
      </c>
      <c r="AI1716" s="630"/>
      <c r="AJ1716" s="628"/>
      <c r="AK1716" s="628">
        <v>175.5</v>
      </c>
      <c r="AL1716" s="525"/>
      <c r="AM1716" s="525">
        <v>2</v>
      </c>
      <c r="AN1716" s="338" t="s">
        <v>64</v>
      </c>
      <c r="AO1716" s="337"/>
      <c r="AP1716" s="525">
        <v>2</v>
      </c>
      <c r="AQ1716" s="525">
        <v>2</v>
      </c>
      <c r="AR1716" s="585"/>
      <c r="AS1716" s="585"/>
      <c r="AT1716" s="585"/>
      <c r="AU1716" s="585"/>
      <c r="AV1716" s="585"/>
      <c r="AW1716" s="585"/>
      <c r="AX1716" s="585"/>
      <c r="AY1716" s="585"/>
      <c r="AZ1716" s="585"/>
      <c r="BA1716" s="585"/>
      <c r="BB1716" s="585"/>
      <c r="BC1716" s="585"/>
      <c r="BD1716" s="585"/>
      <c r="BE1716" s="585"/>
      <c r="BF1716" s="585"/>
      <c r="BG1716" s="585"/>
      <c r="BH1716" s="585"/>
    </row>
    <row r="1717" spans="1:60" s="586" customFormat="1" ht="25.5" customHeight="1" x14ac:dyDescent="0.2">
      <c r="A1717" s="1"/>
      <c r="B1717" s="1"/>
      <c r="C1717" s="1"/>
      <c r="D1717" s="1"/>
      <c r="E1717" s="304"/>
      <c r="F1717" s="305"/>
      <c r="G1717" s="583"/>
      <c r="H1717" s="305"/>
      <c r="I1717" s="305"/>
      <c r="J1717" s="305"/>
      <c r="K1717" s="305"/>
      <c r="L1717" s="305"/>
      <c r="M1717" s="305"/>
      <c r="N1717" s="305"/>
      <c r="O1717" s="306"/>
      <c r="P1717" s="525"/>
      <c r="Q1717" s="525"/>
      <c r="R1717" s="627"/>
      <c r="S1717" s="525"/>
      <c r="T1717" s="525"/>
      <c r="U1717" s="525"/>
      <c r="V1717" s="525"/>
      <c r="W1717" s="525"/>
      <c r="X1717" s="525"/>
      <c r="Y1717" s="629"/>
      <c r="Z1717" s="525"/>
      <c r="AA1717" s="629"/>
      <c r="AB1717" s="631"/>
      <c r="AC1717" s="629"/>
      <c r="AD1717" s="525">
        <v>2</v>
      </c>
      <c r="AE1717" s="330">
        <v>168</v>
      </c>
      <c r="AF1717" s="525" t="s">
        <v>37</v>
      </c>
      <c r="AG1717" s="525" t="s">
        <v>35</v>
      </c>
      <c r="AH1717" s="628">
        <v>10</v>
      </c>
      <c r="AI1717" s="630"/>
      <c r="AJ1717" s="628"/>
      <c r="AK1717" s="628">
        <v>10</v>
      </c>
      <c r="AL1717" s="525"/>
      <c r="AM1717" s="525">
        <v>2</v>
      </c>
      <c r="AN1717" s="525" t="s">
        <v>130</v>
      </c>
      <c r="AO1717" s="337"/>
      <c r="AP1717" s="525">
        <v>2</v>
      </c>
      <c r="AQ1717" s="525">
        <v>2</v>
      </c>
      <c r="AR1717" s="585"/>
      <c r="AS1717" s="585"/>
      <c r="AT1717" s="585"/>
      <c r="AU1717" s="585"/>
      <c r="AV1717" s="585"/>
      <c r="AW1717" s="585"/>
      <c r="AX1717" s="585"/>
      <c r="AY1717" s="585"/>
      <c r="AZ1717" s="585"/>
      <c r="BA1717" s="585"/>
      <c r="BB1717" s="585"/>
      <c r="BC1717" s="585"/>
      <c r="BD1717" s="585"/>
      <c r="BE1717" s="585"/>
      <c r="BF1717" s="585"/>
      <c r="BG1717" s="585"/>
      <c r="BH1717" s="585"/>
    </row>
    <row r="1718" spans="1:60" s="586" customFormat="1" ht="25.5" customHeight="1" x14ac:dyDescent="0.2">
      <c r="A1718" s="1"/>
      <c r="B1718" s="1"/>
      <c r="C1718" s="1"/>
      <c r="D1718" s="1"/>
      <c r="E1718" s="304"/>
      <c r="F1718" s="305"/>
      <c r="G1718" s="583"/>
      <c r="H1718" s="305"/>
      <c r="I1718" s="305"/>
      <c r="J1718" s="305"/>
      <c r="K1718" s="305"/>
      <c r="L1718" s="305"/>
      <c r="M1718" s="305"/>
      <c r="N1718" s="305"/>
      <c r="O1718" s="306"/>
      <c r="P1718" s="525"/>
      <c r="Q1718" s="525"/>
      <c r="R1718" s="627"/>
      <c r="S1718" s="525"/>
      <c r="T1718" s="525"/>
      <c r="U1718" s="525"/>
      <c r="V1718" s="525"/>
      <c r="W1718" s="525"/>
      <c r="X1718" s="525"/>
      <c r="Y1718" s="629"/>
      <c r="Z1718" s="525"/>
      <c r="AA1718" s="629"/>
      <c r="AB1718" s="525"/>
      <c r="AC1718" s="629"/>
      <c r="AD1718" s="525"/>
      <c r="AE1718" s="330"/>
      <c r="AF1718" s="525"/>
      <c r="AG1718" s="525"/>
      <c r="AH1718" s="628"/>
      <c r="AI1718" s="630"/>
      <c r="AJ1718" s="628"/>
      <c r="AK1718" s="630"/>
      <c r="AL1718" s="525"/>
      <c r="AM1718" s="525"/>
      <c r="AN1718" s="525"/>
      <c r="AO1718" s="337"/>
      <c r="AP1718" s="525">
        <v>2564</v>
      </c>
      <c r="AQ1718" s="525">
        <v>2563</v>
      </c>
      <c r="AR1718" s="585"/>
      <c r="AS1718" s="585"/>
      <c r="AT1718" s="585"/>
      <c r="AU1718" s="585"/>
      <c r="AV1718" s="585"/>
      <c r="AW1718" s="585"/>
      <c r="AX1718" s="585"/>
      <c r="AY1718" s="585"/>
      <c r="AZ1718" s="585"/>
      <c r="BA1718" s="585"/>
      <c r="BB1718" s="585"/>
      <c r="BC1718" s="585"/>
      <c r="BD1718" s="585"/>
      <c r="BE1718" s="585"/>
      <c r="BF1718" s="585"/>
      <c r="BG1718" s="585"/>
      <c r="BH1718" s="585"/>
    </row>
    <row r="1719" spans="1:60" s="1" customFormat="1" ht="22.5" customHeight="1" x14ac:dyDescent="0.2">
      <c r="E1719" s="304"/>
      <c r="F1719" s="305"/>
      <c r="G1719" s="583"/>
      <c r="H1719" s="305"/>
      <c r="I1719" s="305"/>
      <c r="J1719" s="305"/>
      <c r="K1719" s="305"/>
      <c r="L1719" s="305"/>
      <c r="M1719" s="305"/>
      <c r="N1719" s="305"/>
      <c r="O1719" s="306"/>
      <c r="P1719" s="345" t="s">
        <v>460</v>
      </c>
      <c r="Q1719" s="346"/>
      <c r="R1719" s="346"/>
      <c r="S1719" s="346"/>
      <c r="T1719" s="346"/>
      <c r="U1719" s="346"/>
      <c r="V1719" s="1012" t="str">
        <f>B1728</f>
        <v>น.ส.</v>
      </c>
      <c r="W1719" s="1012"/>
      <c r="X1719" s="1013" t="str">
        <f>C1728</f>
        <v xml:space="preserve">วัลลภ  </v>
      </c>
      <c r="Y1719" s="1013"/>
      <c r="Z1719" s="1013" t="str">
        <f>D1728</f>
        <v>เลิศวิจิตรธนา</v>
      </c>
      <c r="AA1719" s="1013"/>
      <c r="AB1719" s="1013"/>
      <c r="AC1719" s="1014"/>
      <c r="AD1719" s="345" t="s">
        <v>461</v>
      </c>
      <c r="AE1719" s="730"/>
      <c r="AF1719" s="346"/>
      <c r="AG1719" s="745" t="str">
        <f>B1728</f>
        <v>น.ส.</v>
      </c>
      <c r="AH1719" s="731" t="str">
        <f>C1728</f>
        <v xml:space="preserve">วัลลภ  </v>
      </c>
      <c r="AI1719" s="346"/>
      <c r="AJ1719" s="346" t="str">
        <f>D1728</f>
        <v>เลิศวิจิตรธนา</v>
      </c>
      <c r="AK1719" s="346"/>
      <c r="AL1719" s="346"/>
      <c r="AM1719" s="346"/>
      <c r="AN1719" s="347"/>
      <c r="AO1719" s="753"/>
      <c r="AP1719" s="346"/>
      <c r="AQ1719" s="346"/>
    </row>
    <row r="1720" spans="1:60" s="1" customFormat="1" ht="22.5" customHeight="1" x14ac:dyDescent="0.2">
      <c r="E1720" s="304"/>
      <c r="F1720" s="305"/>
      <c r="G1720" s="583"/>
      <c r="H1720" s="305"/>
      <c r="I1720" s="305"/>
      <c r="J1720" s="305"/>
      <c r="K1720" s="305"/>
      <c r="L1720" s="305"/>
      <c r="M1720" s="305"/>
      <c r="N1720" s="305"/>
      <c r="O1720" s="306"/>
      <c r="P1720" s="307" t="s">
        <v>462</v>
      </c>
      <c r="Q1720" s="308"/>
      <c r="R1720" s="308"/>
      <c r="S1720" s="1007" t="str">
        <f>E1728</f>
        <v>629</v>
      </c>
      <c r="T1720" s="1008"/>
      <c r="U1720" s="310" t="str">
        <f>F1728</f>
        <v>หมูที่</v>
      </c>
      <c r="V1720" s="1009">
        <f>G1728</f>
        <v>17</v>
      </c>
      <c r="W1720" s="1009"/>
      <c r="X1720" s="308"/>
      <c r="Y1720" s="311"/>
      <c r="Z1720" s="312" t="str">
        <f>H1728</f>
        <v>ถนน</v>
      </c>
      <c r="AA1720" s="313"/>
      <c r="AB1720" s="308"/>
      <c r="AC1720" s="309"/>
      <c r="AD1720" s="307" t="s">
        <v>462</v>
      </c>
      <c r="AE1720" s="728"/>
      <c r="AF1720" s="728"/>
      <c r="AG1720" s="314" t="str">
        <f>E1728</f>
        <v>629</v>
      </c>
      <c r="AH1720" s="308"/>
      <c r="AI1720" s="315" t="str">
        <f>F1728</f>
        <v>หมูที่</v>
      </c>
      <c r="AJ1720" s="727">
        <f>G1728</f>
        <v>17</v>
      </c>
      <c r="AK1720" s="308"/>
      <c r="AL1720" s="315" t="str">
        <f>H1728</f>
        <v>ถนน</v>
      </c>
      <c r="AM1720" s="308"/>
      <c r="AN1720" s="309"/>
      <c r="AO1720" s="753"/>
      <c r="AP1720" s="308"/>
      <c r="AQ1720" s="308"/>
    </row>
    <row r="1721" spans="1:60" s="1" customFormat="1" ht="22.5" customHeight="1" x14ac:dyDescent="0.2">
      <c r="E1721" s="304"/>
      <c r="F1721" s="305"/>
      <c r="G1721" s="583"/>
      <c r="H1721" s="305"/>
      <c r="I1721" s="305"/>
      <c r="J1721" s="305"/>
      <c r="K1721" s="305"/>
      <c r="L1721" s="305"/>
      <c r="M1721" s="305"/>
      <c r="N1721" s="305"/>
      <c r="O1721" s="306"/>
      <c r="P1721" s="307" t="s">
        <v>463</v>
      </c>
      <c r="Q1721" s="308"/>
      <c r="R1721" s="308"/>
      <c r="S1721" s="308"/>
      <c r="T1721" s="308"/>
      <c r="U1721" s="1009" t="str">
        <f>I1728</f>
        <v>ตำบลตะขบ</v>
      </c>
      <c r="V1721" s="993"/>
      <c r="W1721" s="993"/>
      <c r="X1721" s="993"/>
      <c r="Y1721" s="312"/>
      <c r="Z1721" s="315" t="str">
        <f>J1728</f>
        <v>อำเภปักธงชัย</v>
      </c>
      <c r="AA1721" s="313"/>
      <c r="AB1721" s="308"/>
      <c r="AC1721" s="308"/>
      <c r="AD1721" s="307" t="s">
        <v>463</v>
      </c>
      <c r="AE1721" s="728"/>
      <c r="AF1721" s="308"/>
      <c r="AG1721" s="308"/>
      <c r="AH1721" s="308"/>
      <c r="AI1721" s="315" t="str">
        <f>I1728</f>
        <v>ตำบลตะขบ</v>
      </c>
      <c r="AJ1721" s="308"/>
      <c r="AK1721" s="308"/>
      <c r="AL1721" s="315" t="str">
        <f>J1728</f>
        <v>อำเภปักธงชัย</v>
      </c>
      <c r="AM1721" s="308"/>
      <c r="AN1721" s="309"/>
      <c r="AO1721" s="753"/>
      <c r="AP1721" s="308"/>
      <c r="AQ1721" s="308"/>
    </row>
    <row r="1722" spans="1:60" s="1" customFormat="1" ht="22.5" customHeight="1" x14ac:dyDescent="0.2">
      <c r="E1722" s="304"/>
      <c r="F1722" s="305"/>
      <c r="G1722" s="583"/>
      <c r="H1722" s="305"/>
      <c r="I1722" s="305"/>
      <c r="J1722" s="305"/>
      <c r="K1722" s="305"/>
      <c r="L1722" s="305"/>
      <c r="M1722" s="305"/>
      <c r="N1722" s="305"/>
      <c r="O1722" s="306"/>
      <c r="P1722" s="316" t="str">
        <f>K1728</f>
        <v>จังหวัดนครราชสีมา</v>
      </c>
      <c r="Q1722" s="317"/>
      <c r="R1722" s="317"/>
      <c r="S1722" s="317"/>
      <c r="T1722" s="317"/>
      <c r="U1722" s="317" t="s">
        <v>464</v>
      </c>
      <c r="V1722" s="317"/>
      <c r="W1722" s="317"/>
      <c r="X1722" s="317"/>
      <c r="Y1722" s="318"/>
      <c r="Z1722" s="317"/>
      <c r="AA1722" s="319"/>
      <c r="AB1722" s="317"/>
      <c r="AC1722" s="317"/>
      <c r="AD1722" s="316" t="str">
        <f>K1728</f>
        <v>จังหวัดนครราชสีมา</v>
      </c>
      <c r="AE1722" s="744"/>
      <c r="AF1722" s="317"/>
      <c r="AG1722" s="317"/>
      <c r="AH1722" s="317"/>
      <c r="AI1722" s="317" t="s">
        <v>464</v>
      </c>
      <c r="AJ1722" s="317"/>
      <c r="AK1722" s="317"/>
      <c r="AL1722" s="317"/>
      <c r="AM1722" s="317"/>
      <c r="AN1722" s="320"/>
      <c r="AO1722" s="753"/>
      <c r="AP1722" s="317"/>
      <c r="AQ1722" s="317"/>
    </row>
    <row r="1723" spans="1:60" s="323" customFormat="1" ht="22.5" customHeight="1" x14ac:dyDescent="0.2">
      <c r="A1723" s="753"/>
      <c r="B1723" s="753"/>
      <c r="C1723" s="753"/>
      <c r="D1723" s="753"/>
      <c r="E1723" s="9"/>
      <c r="F1723" s="321"/>
      <c r="G1723" s="583"/>
      <c r="H1723" s="321"/>
      <c r="I1723" s="321"/>
      <c r="J1723" s="321"/>
      <c r="K1723" s="321"/>
      <c r="L1723" s="321"/>
      <c r="M1723" s="321"/>
      <c r="N1723" s="321"/>
      <c r="O1723" s="626"/>
      <c r="P1723" s="1004" t="s">
        <v>5</v>
      </c>
      <c r="Q1723" s="1005"/>
      <c r="R1723" s="1005"/>
      <c r="S1723" s="1005"/>
      <c r="T1723" s="1005"/>
      <c r="U1723" s="1005"/>
      <c r="V1723" s="1005"/>
      <c r="W1723" s="1005"/>
      <c r="X1723" s="1005"/>
      <c r="Y1723" s="1005"/>
      <c r="Z1723" s="1005"/>
      <c r="AA1723" s="1005"/>
      <c r="AB1723" s="1005"/>
      <c r="AC1723" s="1006"/>
      <c r="AD1723" s="1004" t="s">
        <v>6</v>
      </c>
      <c r="AE1723" s="1005"/>
      <c r="AF1723" s="1005"/>
      <c r="AG1723" s="1005"/>
      <c r="AH1723" s="1005"/>
      <c r="AI1723" s="1005"/>
      <c r="AJ1723" s="1005"/>
      <c r="AK1723" s="1005"/>
      <c r="AL1723" s="1005"/>
      <c r="AM1723" s="1005"/>
      <c r="AN1723" s="1006"/>
      <c r="AO1723" s="429"/>
    </row>
    <row r="1724" spans="1:60" s="323" customFormat="1" ht="24.75" customHeight="1" x14ac:dyDescent="0.2">
      <c r="A1724" s="753"/>
      <c r="B1724" s="753"/>
      <c r="C1724" s="753"/>
      <c r="D1724" s="753"/>
      <c r="E1724" s="9"/>
      <c r="F1724" s="321"/>
      <c r="G1724" s="583"/>
      <c r="H1724" s="321"/>
      <c r="I1724" s="321"/>
      <c r="J1724" s="321"/>
      <c r="K1724" s="321"/>
      <c r="L1724" s="321"/>
      <c r="M1724" s="321"/>
      <c r="N1724" s="321"/>
      <c r="O1724" s="626"/>
      <c r="P1724" s="995" t="s">
        <v>7</v>
      </c>
      <c r="Q1724" s="995" t="s">
        <v>8</v>
      </c>
      <c r="R1724" s="995" t="s">
        <v>9</v>
      </c>
      <c r="S1724" s="1010" t="s">
        <v>10</v>
      </c>
      <c r="T1724" s="1011"/>
      <c r="U1724" s="995" t="s">
        <v>11</v>
      </c>
      <c r="V1724" s="1004" t="s">
        <v>12</v>
      </c>
      <c r="W1724" s="1005"/>
      <c r="X1724" s="1006"/>
      <c r="Y1724" s="1004" t="s">
        <v>13</v>
      </c>
      <c r="Z1724" s="1005"/>
      <c r="AA1724" s="1005"/>
      <c r="AB1724" s="1005"/>
      <c r="AC1724" s="1006"/>
      <c r="AD1724" s="995" t="s">
        <v>7</v>
      </c>
      <c r="AE1724" s="995" t="s">
        <v>469</v>
      </c>
      <c r="AF1724" s="995" t="s">
        <v>15</v>
      </c>
      <c r="AG1724" s="995" t="s">
        <v>16</v>
      </c>
      <c r="AH1724" s="1021" t="s">
        <v>17</v>
      </c>
      <c r="AI1724" s="1004" t="s">
        <v>18</v>
      </c>
      <c r="AJ1724" s="1005"/>
      <c r="AK1724" s="1005"/>
      <c r="AL1724" s="1006"/>
      <c r="AM1724" s="995" t="s">
        <v>19</v>
      </c>
      <c r="AN1724" s="995" t="s">
        <v>20</v>
      </c>
      <c r="AO1724" s="429"/>
      <c r="AP1724" s="995" t="s">
        <v>19</v>
      </c>
      <c r="AQ1724" s="995" t="s">
        <v>19</v>
      </c>
    </row>
    <row r="1725" spans="1:60" s="323" customFormat="1" ht="24.75" customHeight="1" x14ac:dyDescent="0.2">
      <c r="A1725" s="753"/>
      <c r="B1725" s="753"/>
      <c r="C1725" s="753"/>
      <c r="D1725" s="753"/>
      <c r="E1725" s="9"/>
      <c r="F1725" s="321"/>
      <c r="G1725" s="583"/>
      <c r="H1725" s="321"/>
      <c r="I1725" s="321"/>
      <c r="J1725" s="321"/>
      <c r="K1725" s="321"/>
      <c r="L1725" s="321"/>
      <c r="M1725" s="321"/>
      <c r="N1725" s="321"/>
      <c r="O1725" s="626"/>
      <c r="P1725" s="996"/>
      <c r="Q1725" s="996"/>
      <c r="R1725" s="996"/>
      <c r="S1725" s="995" t="s">
        <v>21</v>
      </c>
      <c r="T1725" s="995" t="s">
        <v>22</v>
      </c>
      <c r="U1725" s="996"/>
      <c r="V1725" s="1015" t="s">
        <v>23</v>
      </c>
      <c r="W1725" s="1015" t="s">
        <v>24</v>
      </c>
      <c r="X1725" s="1015" t="s">
        <v>25</v>
      </c>
      <c r="Y1725" s="1018" t="s">
        <v>26</v>
      </c>
      <c r="Z1725" s="995" t="s">
        <v>27</v>
      </c>
      <c r="AA1725" s="995" t="s">
        <v>28</v>
      </c>
      <c r="AB1725" s="995" t="s">
        <v>29</v>
      </c>
      <c r="AC1725" s="995" t="s">
        <v>30</v>
      </c>
      <c r="AD1725" s="996"/>
      <c r="AE1725" s="996"/>
      <c r="AF1725" s="996"/>
      <c r="AG1725" s="996"/>
      <c r="AH1725" s="1022"/>
      <c r="AI1725" s="995" t="s">
        <v>31</v>
      </c>
      <c r="AJ1725" s="998" t="s">
        <v>27</v>
      </c>
      <c r="AK1725" s="1001" t="s">
        <v>28</v>
      </c>
      <c r="AL1725" s="995" t="s">
        <v>29</v>
      </c>
      <c r="AM1725" s="996"/>
      <c r="AN1725" s="996"/>
      <c r="AO1725" s="429"/>
      <c r="AP1725" s="996"/>
      <c r="AQ1725" s="996"/>
    </row>
    <row r="1726" spans="1:60" s="323" customFormat="1" ht="48.75" customHeight="1" x14ac:dyDescent="0.2">
      <c r="A1726" s="753"/>
      <c r="B1726" s="753"/>
      <c r="C1726" s="753"/>
      <c r="D1726" s="753"/>
      <c r="E1726" s="9"/>
      <c r="F1726" s="321"/>
      <c r="G1726" s="583"/>
      <c r="H1726" s="321"/>
      <c r="I1726" s="321"/>
      <c r="J1726" s="321"/>
      <c r="K1726" s="321"/>
      <c r="L1726" s="321"/>
      <c r="M1726" s="321"/>
      <c r="N1726" s="321"/>
      <c r="O1726" s="626"/>
      <c r="P1726" s="996"/>
      <c r="Q1726" s="996"/>
      <c r="R1726" s="996"/>
      <c r="S1726" s="996"/>
      <c r="T1726" s="996"/>
      <c r="U1726" s="996"/>
      <c r="V1726" s="1016"/>
      <c r="W1726" s="1016"/>
      <c r="X1726" s="1016"/>
      <c r="Y1726" s="1019"/>
      <c r="Z1726" s="996"/>
      <c r="AA1726" s="996"/>
      <c r="AB1726" s="996"/>
      <c r="AC1726" s="996"/>
      <c r="AD1726" s="996"/>
      <c r="AE1726" s="996"/>
      <c r="AF1726" s="996"/>
      <c r="AG1726" s="996"/>
      <c r="AH1726" s="1022"/>
      <c r="AI1726" s="996"/>
      <c r="AJ1726" s="999"/>
      <c r="AK1726" s="1002"/>
      <c r="AL1726" s="996"/>
      <c r="AM1726" s="996"/>
      <c r="AN1726" s="996"/>
      <c r="AO1726" s="430" t="s">
        <v>630</v>
      </c>
      <c r="AP1726" s="996"/>
      <c r="AQ1726" s="996"/>
    </row>
    <row r="1727" spans="1:60" s="323" customFormat="1" ht="57" customHeight="1" x14ac:dyDescent="0.2">
      <c r="A1727" s="753" t="s">
        <v>465</v>
      </c>
      <c r="B1727" s="306" t="s">
        <v>466</v>
      </c>
      <c r="C1727" s="749" t="s">
        <v>467</v>
      </c>
      <c r="D1727" s="749" t="s">
        <v>468</v>
      </c>
      <c r="E1727" s="749" t="s">
        <v>469</v>
      </c>
      <c r="F1727" s="749"/>
      <c r="G1727" s="749" t="s">
        <v>470</v>
      </c>
      <c r="H1727" s="749" t="s">
        <v>471</v>
      </c>
      <c r="I1727" s="749" t="s">
        <v>472</v>
      </c>
      <c r="J1727" s="749" t="s">
        <v>473</v>
      </c>
      <c r="K1727" s="749" t="s">
        <v>474</v>
      </c>
      <c r="L1727" s="749" t="s">
        <v>475</v>
      </c>
      <c r="M1727" s="9" t="s">
        <v>476</v>
      </c>
      <c r="N1727" s="321" t="s">
        <v>477</v>
      </c>
      <c r="O1727" s="626" t="s">
        <v>478</v>
      </c>
      <c r="P1727" s="997"/>
      <c r="Q1727" s="997"/>
      <c r="R1727" s="997"/>
      <c r="S1727" s="997"/>
      <c r="T1727" s="997"/>
      <c r="U1727" s="997"/>
      <c r="V1727" s="1017"/>
      <c r="W1727" s="1017"/>
      <c r="X1727" s="1017"/>
      <c r="Y1727" s="1020"/>
      <c r="Z1727" s="997"/>
      <c r="AA1727" s="997"/>
      <c r="AB1727" s="997"/>
      <c r="AC1727" s="997"/>
      <c r="AD1727" s="997"/>
      <c r="AE1727" s="997"/>
      <c r="AF1727" s="997"/>
      <c r="AG1727" s="997"/>
      <c r="AH1727" s="1023"/>
      <c r="AI1727" s="997"/>
      <c r="AJ1727" s="1000"/>
      <c r="AK1727" s="1003"/>
      <c r="AL1727" s="997"/>
      <c r="AM1727" s="997"/>
      <c r="AN1727" s="997"/>
      <c r="AO1727" s="430" t="s">
        <v>631</v>
      </c>
      <c r="AP1727" s="997"/>
      <c r="AQ1727" s="997"/>
    </row>
    <row r="1728" spans="1:60" s="632" customFormat="1" ht="24" x14ac:dyDescent="0.4">
      <c r="A1728" s="1"/>
      <c r="B1728" s="1" t="s">
        <v>691</v>
      </c>
      <c r="C1728" s="1" t="s">
        <v>887</v>
      </c>
      <c r="D1728" s="1" t="s">
        <v>888</v>
      </c>
      <c r="E1728" s="304" t="s">
        <v>889</v>
      </c>
      <c r="F1728" s="305" t="s">
        <v>510</v>
      </c>
      <c r="G1728" s="583">
        <v>17</v>
      </c>
      <c r="H1728" s="305" t="s">
        <v>471</v>
      </c>
      <c r="I1728" s="305" t="s">
        <v>483</v>
      </c>
      <c r="J1728" s="305" t="s">
        <v>885</v>
      </c>
      <c r="K1728" s="305" t="s">
        <v>485</v>
      </c>
      <c r="L1728" s="305">
        <v>30150</v>
      </c>
      <c r="M1728" s="304"/>
      <c r="N1728" s="305">
        <v>3100603236468</v>
      </c>
      <c r="O1728" s="626"/>
      <c r="P1728" s="525">
        <v>209</v>
      </c>
      <c r="Q1728" s="525" t="s">
        <v>32</v>
      </c>
      <c r="R1728" s="627" t="s">
        <v>177</v>
      </c>
      <c r="S1728" s="525">
        <v>87</v>
      </c>
      <c r="T1728" s="525">
        <v>276</v>
      </c>
      <c r="U1728" s="525" t="s">
        <v>178</v>
      </c>
      <c r="V1728" s="525">
        <v>22</v>
      </c>
      <c r="W1728" s="525">
        <v>2</v>
      </c>
      <c r="X1728" s="525">
        <v>24</v>
      </c>
      <c r="Y1728" s="629">
        <v>9023</v>
      </c>
      <c r="Z1728" s="525"/>
      <c r="AA1728" s="629">
        <v>1</v>
      </c>
      <c r="AB1728" s="525"/>
      <c r="AC1728" s="629"/>
      <c r="AD1728" s="525"/>
      <c r="AE1728" s="330"/>
      <c r="AF1728" s="525"/>
      <c r="AG1728" s="525"/>
      <c r="AH1728" s="628"/>
      <c r="AI1728" s="630"/>
      <c r="AJ1728" s="628"/>
      <c r="AK1728" s="628"/>
      <c r="AL1728" s="525"/>
      <c r="AM1728" s="525"/>
      <c r="AN1728" s="525"/>
      <c r="AO1728" s="573"/>
      <c r="AP1728" s="525"/>
      <c r="AQ1728" s="525"/>
    </row>
    <row r="1729" spans="1:60" s="586" customFormat="1" ht="37.5" x14ac:dyDescent="0.2">
      <c r="A1729" s="1"/>
      <c r="B1729" s="1" t="s">
        <v>479</v>
      </c>
      <c r="C1729" s="1" t="s">
        <v>890</v>
      </c>
      <c r="D1729" s="1" t="s">
        <v>891</v>
      </c>
      <c r="E1729" s="304" t="s">
        <v>889</v>
      </c>
      <c r="F1729" s="305" t="s">
        <v>510</v>
      </c>
      <c r="G1729" s="583">
        <v>17</v>
      </c>
      <c r="H1729" s="305" t="s">
        <v>471</v>
      </c>
      <c r="I1729" s="305" t="s">
        <v>483</v>
      </c>
      <c r="J1729" s="305" t="s">
        <v>885</v>
      </c>
      <c r="K1729" s="305" t="s">
        <v>485</v>
      </c>
      <c r="L1729" s="305">
        <v>30150</v>
      </c>
      <c r="M1729" s="304"/>
      <c r="N1729" s="305">
        <v>5670600005653</v>
      </c>
      <c r="O1729" s="626"/>
      <c r="P1729" s="525"/>
      <c r="Q1729" s="525"/>
      <c r="R1729" s="627"/>
      <c r="S1729" s="525"/>
      <c r="T1729" s="525"/>
      <c r="U1729" s="525"/>
      <c r="V1729" s="525"/>
      <c r="W1729" s="525"/>
      <c r="X1729" s="525"/>
      <c r="Y1729" s="629"/>
      <c r="Z1729" s="525"/>
      <c r="AA1729" s="629"/>
      <c r="AB1729" s="525"/>
      <c r="AC1729" s="629"/>
      <c r="AD1729" s="525">
        <v>1</v>
      </c>
      <c r="AE1729" s="330">
        <v>168</v>
      </c>
      <c r="AF1729" s="338" t="s">
        <v>37</v>
      </c>
      <c r="AG1729" s="525" t="s">
        <v>38</v>
      </c>
      <c r="AH1729" s="628">
        <v>4</v>
      </c>
      <c r="AI1729" s="630"/>
      <c r="AJ1729" s="628"/>
      <c r="AK1729" s="628">
        <v>4</v>
      </c>
      <c r="AL1729" s="525"/>
      <c r="AM1729" s="525">
        <v>20</v>
      </c>
      <c r="AN1729" s="338" t="s">
        <v>53</v>
      </c>
      <c r="AO1729" s="337"/>
      <c r="AP1729" s="525"/>
      <c r="AQ1729" s="525"/>
      <c r="AR1729" s="585"/>
      <c r="AS1729" s="585"/>
      <c r="AT1729" s="585"/>
      <c r="AU1729" s="585"/>
      <c r="AV1729" s="585"/>
      <c r="AW1729" s="585"/>
      <c r="AX1729" s="585"/>
      <c r="AY1729" s="585"/>
      <c r="AZ1729" s="585"/>
      <c r="BA1729" s="585"/>
      <c r="BB1729" s="585"/>
      <c r="BC1729" s="585"/>
      <c r="BD1729" s="585"/>
      <c r="BE1729" s="585"/>
      <c r="BF1729" s="585"/>
      <c r="BG1729" s="585"/>
      <c r="BH1729" s="585"/>
    </row>
    <row r="1730" spans="1:60" s="586" customFormat="1" ht="24" x14ac:dyDescent="0.2">
      <c r="A1730" s="1"/>
      <c r="B1730" s="1"/>
      <c r="C1730" s="1"/>
      <c r="D1730" s="1"/>
      <c r="E1730" s="304"/>
      <c r="F1730" s="305"/>
      <c r="G1730" s="583"/>
      <c r="H1730" s="305"/>
      <c r="I1730" s="305"/>
      <c r="J1730" s="305"/>
      <c r="K1730" s="305"/>
      <c r="L1730" s="305"/>
      <c r="M1730" s="304"/>
      <c r="N1730" s="305"/>
      <c r="O1730" s="306"/>
      <c r="P1730" s="525">
        <v>210</v>
      </c>
      <c r="Q1730" s="525" t="s">
        <v>32</v>
      </c>
      <c r="R1730" s="627" t="s">
        <v>179</v>
      </c>
      <c r="S1730" s="525">
        <v>88</v>
      </c>
      <c r="T1730" s="525">
        <v>866</v>
      </c>
      <c r="U1730" s="525" t="s">
        <v>178</v>
      </c>
      <c r="V1730" s="525">
        <v>1</v>
      </c>
      <c r="W1730" s="525">
        <v>1</v>
      </c>
      <c r="X1730" s="525">
        <v>27</v>
      </c>
      <c r="Y1730" s="629">
        <v>527</v>
      </c>
      <c r="Z1730" s="525"/>
      <c r="AA1730" s="629"/>
      <c r="AB1730" s="525"/>
      <c r="AC1730" s="629"/>
      <c r="AD1730" s="525"/>
      <c r="AE1730" s="330"/>
      <c r="AF1730" s="338"/>
      <c r="AG1730" s="525"/>
      <c r="AH1730" s="628"/>
      <c r="AI1730" s="630"/>
      <c r="AJ1730" s="628"/>
      <c r="AK1730" s="628"/>
      <c r="AL1730" s="525"/>
      <c r="AM1730" s="525"/>
      <c r="AN1730" s="525"/>
      <c r="AO1730" s="337"/>
      <c r="AP1730" s="525"/>
      <c r="AQ1730" s="525"/>
      <c r="AR1730" s="585"/>
      <c r="AS1730" s="585"/>
      <c r="AT1730" s="585"/>
      <c r="AU1730" s="585"/>
      <c r="AV1730" s="585"/>
      <c r="AW1730" s="585"/>
      <c r="AX1730" s="585"/>
      <c r="AY1730" s="585"/>
      <c r="AZ1730" s="585"/>
      <c r="BA1730" s="585"/>
      <c r="BB1730" s="585"/>
      <c r="BC1730" s="585"/>
      <c r="BD1730" s="585"/>
      <c r="BE1730" s="585"/>
      <c r="BF1730" s="585"/>
      <c r="BG1730" s="585"/>
      <c r="BH1730" s="585"/>
    </row>
    <row r="1731" spans="1:60" s="586" customFormat="1" ht="25.5" customHeight="1" x14ac:dyDescent="0.2">
      <c r="A1731" s="1"/>
      <c r="B1731" s="1"/>
      <c r="C1731" s="1048"/>
      <c r="D1731" s="1048"/>
      <c r="E1731" s="304"/>
      <c r="F1731" s="305"/>
      <c r="G1731" s="583"/>
      <c r="H1731" s="305"/>
      <c r="I1731" s="305"/>
      <c r="J1731" s="305"/>
      <c r="K1731" s="305"/>
      <c r="L1731" s="305"/>
      <c r="M1731" s="304"/>
      <c r="N1731" s="305"/>
      <c r="O1731" s="306"/>
      <c r="P1731" s="525">
        <v>211</v>
      </c>
      <c r="Q1731" s="525" t="s">
        <v>32</v>
      </c>
      <c r="R1731" s="627" t="s">
        <v>180</v>
      </c>
      <c r="S1731" s="525">
        <v>311</v>
      </c>
      <c r="T1731" s="525">
        <v>4946</v>
      </c>
      <c r="U1731" s="525" t="s">
        <v>178</v>
      </c>
      <c r="V1731" s="525">
        <v>2</v>
      </c>
      <c r="W1731" s="525">
        <v>0</v>
      </c>
      <c r="X1731" s="525">
        <v>20</v>
      </c>
      <c r="Y1731" s="629">
        <v>820</v>
      </c>
      <c r="Z1731" s="525"/>
      <c r="AA1731" s="629"/>
      <c r="AB1731" s="525"/>
      <c r="AC1731" s="629"/>
      <c r="AD1731" s="525"/>
      <c r="AE1731" s="330"/>
      <c r="AF1731" s="525"/>
      <c r="AG1731" s="525"/>
      <c r="AH1731" s="628"/>
      <c r="AI1731" s="630"/>
      <c r="AJ1731" s="628"/>
      <c r="AK1731" s="628"/>
      <c r="AL1731" s="525"/>
      <c r="AM1731" s="525"/>
      <c r="AN1731" s="525"/>
      <c r="AO1731" s="337"/>
      <c r="AP1731" s="525"/>
      <c r="AQ1731" s="525"/>
      <c r="AR1731" s="585"/>
      <c r="AS1731" s="585"/>
      <c r="AT1731" s="585"/>
      <c r="AU1731" s="585"/>
      <c r="AV1731" s="585"/>
      <c r="AW1731" s="585"/>
      <c r="AX1731" s="585"/>
      <c r="AY1731" s="585"/>
      <c r="AZ1731" s="585"/>
      <c r="BA1731" s="585"/>
      <c r="BB1731" s="585"/>
      <c r="BC1731" s="585"/>
      <c r="BD1731" s="585"/>
      <c r="BE1731" s="585"/>
      <c r="BF1731" s="585"/>
      <c r="BG1731" s="585"/>
      <c r="BH1731" s="585"/>
    </row>
    <row r="1732" spans="1:60" s="1" customFormat="1" ht="22.5" customHeight="1" x14ac:dyDescent="0.2">
      <c r="E1732" s="304"/>
      <c r="F1732" s="305"/>
      <c r="G1732" s="305"/>
      <c r="H1732" s="305"/>
      <c r="I1732" s="305"/>
      <c r="J1732" s="305"/>
      <c r="K1732" s="305"/>
      <c r="L1732" s="305"/>
      <c r="M1732" s="305"/>
      <c r="N1732" s="305"/>
      <c r="O1732" s="306"/>
      <c r="P1732" s="345" t="s">
        <v>460</v>
      </c>
      <c r="Q1732" s="346"/>
      <c r="R1732" s="346"/>
      <c r="S1732" s="346"/>
      <c r="T1732" s="346"/>
      <c r="U1732" s="346"/>
      <c r="V1732" s="1012" t="str">
        <f>B1741</f>
        <v>นาง</v>
      </c>
      <c r="W1732" s="1012"/>
      <c r="X1732" s="1013" t="str">
        <f>C1741</f>
        <v>รันทม</v>
      </c>
      <c r="Y1732" s="1013"/>
      <c r="Z1732" s="1013" t="str">
        <f>D1741</f>
        <v xml:space="preserve"> หนองทุ่ม</v>
      </c>
      <c r="AA1732" s="1013"/>
      <c r="AB1732" s="1013"/>
      <c r="AC1732" s="1014"/>
      <c r="AD1732" s="345" t="s">
        <v>461</v>
      </c>
      <c r="AE1732" s="346"/>
      <c r="AF1732" s="346"/>
      <c r="AG1732" s="745" t="str">
        <f>B1741</f>
        <v>นาง</v>
      </c>
      <c r="AH1732" s="731" t="str">
        <f>C1741</f>
        <v>รันทม</v>
      </c>
      <c r="AI1732" s="346"/>
      <c r="AJ1732" s="346" t="str">
        <f>D1741</f>
        <v xml:space="preserve"> หนองทุ่ม</v>
      </c>
      <c r="AK1732" s="346"/>
      <c r="AL1732" s="346"/>
      <c r="AM1732" s="346"/>
      <c r="AN1732" s="347"/>
      <c r="AO1732" s="753"/>
      <c r="AP1732" s="346"/>
      <c r="AQ1732" s="346"/>
    </row>
    <row r="1733" spans="1:60" s="1" customFormat="1" ht="22.5" customHeight="1" x14ac:dyDescent="0.2">
      <c r="E1733" s="304"/>
      <c r="F1733" s="305"/>
      <c r="G1733" s="305"/>
      <c r="H1733" s="305"/>
      <c r="I1733" s="305"/>
      <c r="J1733" s="305"/>
      <c r="K1733" s="305"/>
      <c r="L1733" s="305"/>
      <c r="M1733" s="305"/>
      <c r="N1733" s="305"/>
      <c r="O1733" s="306"/>
      <c r="P1733" s="307" t="s">
        <v>462</v>
      </c>
      <c r="Q1733" s="308"/>
      <c r="R1733" s="308"/>
      <c r="S1733" s="1007">
        <f>E1741</f>
        <v>73</v>
      </c>
      <c r="T1733" s="1008"/>
      <c r="U1733" s="310" t="str">
        <f>F1741</f>
        <v>หมูที่</v>
      </c>
      <c r="V1733" s="1009">
        <f>G1741</f>
        <v>18</v>
      </c>
      <c r="W1733" s="1009"/>
      <c r="X1733" s="308"/>
      <c r="Y1733" s="311"/>
      <c r="Z1733" s="312" t="str">
        <f>H1741</f>
        <v>ถนน</v>
      </c>
      <c r="AA1733" s="313"/>
      <c r="AB1733" s="308"/>
      <c r="AC1733" s="309"/>
      <c r="AD1733" s="307" t="s">
        <v>462</v>
      </c>
      <c r="AE1733" s="308"/>
      <c r="AF1733" s="728"/>
      <c r="AG1733" s="314">
        <f>E1741</f>
        <v>73</v>
      </c>
      <c r="AH1733" s="308"/>
      <c r="AI1733" s="315" t="str">
        <f>F1741</f>
        <v>หมูที่</v>
      </c>
      <c r="AJ1733" s="727">
        <f>G1741</f>
        <v>18</v>
      </c>
      <c r="AK1733" s="308"/>
      <c r="AL1733" s="315" t="str">
        <f>H1741</f>
        <v>ถนน</v>
      </c>
      <c r="AM1733" s="308"/>
      <c r="AN1733" s="309"/>
      <c r="AO1733" s="753"/>
      <c r="AP1733" s="308"/>
      <c r="AQ1733" s="308"/>
    </row>
    <row r="1734" spans="1:60" s="1" customFormat="1" ht="22.5" customHeight="1" x14ac:dyDescent="0.2">
      <c r="E1734" s="304"/>
      <c r="F1734" s="305"/>
      <c r="G1734" s="305"/>
      <c r="H1734" s="305"/>
      <c r="I1734" s="305"/>
      <c r="J1734" s="305"/>
      <c r="K1734" s="305"/>
      <c r="L1734" s="305"/>
      <c r="M1734" s="305"/>
      <c r="N1734" s="305"/>
      <c r="O1734" s="306"/>
      <c r="P1734" s="307" t="s">
        <v>463</v>
      </c>
      <c r="Q1734" s="308"/>
      <c r="R1734" s="308"/>
      <c r="S1734" s="308"/>
      <c r="T1734" s="308"/>
      <c r="U1734" s="1009" t="str">
        <f>I1741</f>
        <v>ตำบลตะขบ</v>
      </c>
      <c r="V1734" s="993"/>
      <c r="W1734" s="993"/>
      <c r="X1734" s="993"/>
      <c r="Y1734" s="312"/>
      <c r="Z1734" s="315" t="str">
        <f>J1741</f>
        <v>อำเภอปักธงชัย</v>
      </c>
      <c r="AA1734" s="313"/>
      <c r="AB1734" s="308"/>
      <c r="AC1734" s="308"/>
      <c r="AD1734" s="307" t="s">
        <v>463</v>
      </c>
      <c r="AE1734" s="308"/>
      <c r="AF1734" s="308"/>
      <c r="AG1734" s="308"/>
      <c r="AH1734" s="308"/>
      <c r="AI1734" s="315" t="str">
        <f>I1741</f>
        <v>ตำบลตะขบ</v>
      </c>
      <c r="AJ1734" s="308"/>
      <c r="AK1734" s="308"/>
      <c r="AL1734" s="315" t="str">
        <f>J1741</f>
        <v>อำเภอปักธงชัย</v>
      </c>
      <c r="AM1734" s="308"/>
      <c r="AN1734" s="309"/>
      <c r="AO1734" s="753"/>
      <c r="AP1734" s="308"/>
      <c r="AQ1734" s="308"/>
    </row>
    <row r="1735" spans="1:60" s="1" customFormat="1" ht="22.5" customHeight="1" x14ac:dyDescent="0.2">
      <c r="E1735" s="304"/>
      <c r="F1735" s="305"/>
      <c r="G1735" s="305"/>
      <c r="H1735" s="305"/>
      <c r="I1735" s="305"/>
      <c r="J1735" s="305"/>
      <c r="K1735" s="305"/>
      <c r="L1735" s="305"/>
      <c r="M1735" s="305"/>
      <c r="N1735" s="305"/>
      <c r="O1735" s="306"/>
      <c r="P1735" s="316" t="str">
        <f>K1741</f>
        <v>จังหวัดนครราชสีมา</v>
      </c>
      <c r="Q1735" s="317"/>
      <c r="R1735" s="317"/>
      <c r="S1735" s="317"/>
      <c r="T1735" s="317"/>
      <c r="U1735" s="317" t="s">
        <v>464</v>
      </c>
      <c r="V1735" s="317"/>
      <c r="W1735" s="317"/>
      <c r="X1735" s="317"/>
      <c r="Y1735" s="318"/>
      <c r="Z1735" s="317"/>
      <c r="AA1735" s="319"/>
      <c r="AB1735" s="317"/>
      <c r="AC1735" s="317"/>
      <c r="AD1735" s="316" t="str">
        <f>K1741</f>
        <v>จังหวัดนครราชสีมา</v>
      </c>
      <c r="AE1735" s="317"/>
      <c r="AF1735" s="317"/>
      <c r="AG1735" s="317"/>
      <c r="AH1735" s="317"/>
      <c r="AI1735" s="317" t="s">
        <v>464</v>
      </c>
      <c r="AJ1735" s="317"/>
      <c r="AK1735" s="317"/>
      <c r="AL1735" s="317"/>
      <c r="AM1735" s="317"/>
      <c r="AN1735" s="320"/>
      <c r="AO1735" s="753"/>
      <c r="AP1735" s="317"/>
      <c r="AQ1735" s="317"/>
    </row>
    <row r="1736" spans="1:60" s="323" customFormat="1" ht="22.5" customHeight="1" x14ac:dyDescent="0.2">
      <c r="A1736" s="753"/>
      <c r="B1736" s="753"/>
      <c r="C1736" s="753"/>
      <c r="D1736" s="753"/>
      <c r="E1736" s="9"/>
      <c r="F1736" s="321"/>
      <c r="G1736" s="321"/>
      <c r="H1736" s="321"/>
      <c r="I1736" s="321"/>
      <c r="J1736" s="321"/>
      <c r="K1736" s="321"/>
      <c r="L1736" s="321"/>
      <c r="M1736" s="321"/>
      <c r="N1736" s="321"/>
      <c r="O1736" s="306"/>
      <c r="P1736" s="1004" t="s">
        <v>5</v>
      </c>
      <c r="Q1736" s="1005"/>
      <c r="R1736" s="1005"/>
      <c r="S1736" s="1005"/>
      <c r="T1736" s="1005"/>
      <c r="U1736" s="1005"/>
      <c r="V1736" s="1005"/>
      <c r="W1736" s="1005"/>
      <c r="X1736" s="1005"/>
      <c r="Y1736" s="1005"/>
      <c r="Z1736" s="1005"/>
      <c r="AA1736" s="1005"/>
      <c r="AB1736" s="1005"/>
      <c r="AC1736" s="1006"/>
      <c r="AD1736" s="1004" t="s">
        <v>6</v>
      </c>
      <c r="AE1736" s="1005"/>
      <c r="AF1736" s="1005"/>
      <c r="AG1736" s="1005"/>
      <c r="AH1736" s="1005"/>
      <c r="AI1736" s="1005"/>
      <c r="AJ1736" s="1005"/>
      <c r="AK1736" s="1005"/>
      <c r="AL1736" s="1005"/>
      <c r="AM1736" s="1005"/>
      <c r="AN1736" s="1006"/>
      <c r="AO1736" s="429"/>
    </row>
    <row r="1737" spans="1:60" s="323" customFormat="1" ht="24.75" customHeight="1" x14ac:dyDescent="0.2">
      <c r="A1737" s="753"/>
      <c r="B1737" s="753"/>
      <c r="C1737" s="753"/>
      <c r="D1737" s="753"/>
      <c r="E1737" s="9"/>
      <c r="F1737" s="321"/>
      <c r="G1737" s="321"/>
      <c r="H1737" s="321"/>
      <c r="I1737" s="321"/>
      <c r="J1737" s="321"/>
      <c r="K1737" s="321"/>
      <c r="L1737" s="321"/>
      <c r="M1737" s="321"/>
      <c r="N1737" s="321"/>
      <c r="O1737" s="306"/>
      <c r="P1737" s="995" t="s">
        <v>7</v>
      </c>
      <c r="Q1737" s="995" t="s">
        <v>8</v>
      </c>
      <c r="R1737" s="995" t="s">
        <v>9</v>
      </c>
      <c r="S1737" s="1010" t="s">
        <v>10</v>
      </c>
      <c r="T1737" s="1011"/>
      <c r="U1737" s="995" t="s">
        <v>11</v>
      </c>
      <c r="V1737" s="1004" t="s">
        <v>12</v>
      </c>
      <c r="W1737" s="1005"/>
      <c r="X1737" s="1006"/>
      <c r="Y1737" s="1004" t="s">
        <v>13</v>
      </c>
      <c r="Z1737" s="1005"/>
      <c r="AA1737" s="1005"/>
      <c r="AB1737" s="1005"/>
      <c r="AC1737" s="1006"/>
      <c r="AD1737" s="995" t="s">
        <v>7</v>
      </c>
      <c r="AE1737" s="1049" t="s">
        <v>469</v>
      </c>
      <c r="AF1737" s="995" t="s">
        <v>15</v>
      </c>
      <c r="AG1737" s="995" t="s">
        <v>16</v>
      </c>
      <c r="AH1737" s="1021" t="s">
        <v>17</v>
      </c>
      <c r="AI1737" s="1004" t="s">
        <v>18</v>
      </c>
      <c r="AJ1737" s="1005"/>
      <c r="AK1737" s="1005"/>
      <c r="AL1737" s="1006"/>
      <c r="AM1737" s="995" t="s">
        <v>19</v>
      </c>
      <c r="AN1737" s="995" t="s">
        <v>20</v>
      </c>
      <c r="AO1737" s="429"/>
      <c r="AP1737" s="995" t="s">
        <v>19</v>
      </c>
      <c r="AQ1737" s="995" t="s">
        <v>19</v>
      </c>
    </row>
    <row r="1738" spans="1:60" s="323" customFormat="1" ht="24.75" customHeight="1" x14ac:dyDescent="0.2">
      <c r="A1738" s="753"/>
      <c r="B1738" s="753"/>
      <c r="C1738" s="753"/>
      <c r="D1738" s="753"/>
      <c r="E1738" s="9"/>
      <c r="F1738" s="321"/>
      <c r="G1738" s="321"/>
      <c r="H1738" s="321"/>
      <c r="I1738" s="321"/>
      <c r="J1738" s="321"/>
      <c r="K1738" s="321"/>
      <c r="L1738" s="321"/>
      <c r="M1738" s="321"/>
      <c r="N1738" s="321"/>
      <c r="O1738" s="306"/>
      <c r="P1738" s="996"/>
      <c r="Q1738" s="996"/>
      <c r="R1738" s="996"/>
      <c r="S1738" s="995" t="s">
        <v>21</v>
      </c>
      <c r="T1738" s="995" t="s">
        <v>22</v>
      </c>
      <c r="U1738" s="996"/>
      <c r="V1738" s="1015" t="s">
        <v>23</v>
      </c>
      <c r="W1738" s="1015" t="s">
        <v>24</v>
      </c>
      <c r="X1738" s="1015" t="s">
        <v>25</v>
      </c>
      <c r="Y1738" s="1018" t="s">
        <v>26</v>
      </c>
      <c r="Z1738" s="995" t="s">
        <v>27</v>
      </c>
      <c r="AA1738" s="995" t="s">
        <v>28</v>
      </c>
      <c r="AB1738" s="995" t="s">
        <v>29</v>
      </c>
      <c r="AC1738" s="995" t="s">
        <v>30</v>
      </c>
      <c r="AD1738" s="996"/>
      <c r="AE1738" s="1050"/>
      <c r="AF1738" s="996"/>
      <c r="AG1738" s="996"/>
      <c r="AH1738" s="1022"/>
      <c r="AI1738" s="995" t="s">
        <v>31</v>
      </c>
      <c r="AJ1738" s="998" t="s">
        <v>27</v>
      </c>
      <c r="AK1738" s="1001" t="s">
        <v>28</v>
      </c>
      <c r="AL1738" s="995" t="s">
        <v>29</v>
      </c>
      <c r="AM1738" s="996"/>
      <c r="AN1738" s="996"/>
      <c r="AO1738" s="429"/>
      <c r="AP1738" s="996"/>
      <c r="AQ1738" s="996"/>
    </row>
    <row r="1739" spans="1:60" s="323" customFormat="1" ht="53.25" customHeight="1" x14ac:dyDescent="0.2">
      <c r="A1739" s="753"/>
      <c r="B1739" s="753"/>
      <c r="C1739" s="753"/>
      <c r="D1739" s="753"/>
      <c r="E1739" s="9"/>
      <c r="F1739" s="321"/>
      <c r="G1739" s="321"/>
      <c r="H1739" s="321"/>
      <c r="I1739" s="321"/>
      <c r="J1739" s="321"/>
      <c r="K1739" s="321"/>
      <c r="L1739" s="321"/>
      <c r="M1739" s="321"/>
      <c r="N1739" s="321"/>
      <c r="O1739" s="306"/>
      <c r="P1739" s="996"/>
      <c r="Q1739" s="996"/>
      <c r="R1739" s="996"/>
      <c r="S1739" s="996"/>
      <c r="T1739" s="996"/>
      <c r="U1739" s="996"/>
      <c r="V1739" s="1016"/>
      <c r="W1739" s="1016"/>
      <c r="X1739" s="1016"/>
      <c r="Y1739" s="1019"/>
      <c r="Z1739" s="996"/>
      <c r="AA1739" s="996"/>
      <c r="AB1739" s="996"/>
      <c r="AC1739" s="996"/>
      <c r="AD1739" s="996"/>
      <c r="AE1739" s="1050"/>
      <c r="AF1739" s="996"/>
      <c r="AG1739" s="996"/>
      <c r="AH1739" s="1022"/>
      <c r="AI1739" s="996"/>
      <c r="AJ1739" s="999"/>
      <c r="AK1739" s="1002"/>
      <c r="AL1739" s="996"/>
      <c r="AM1739" s="996"/>
      <c r="AN1739" s="996"/>
      <c r="AO1739" s="430"/>
      <c r="AP1739" s="996"/>
      <c r="AQ1739" s="996"/>
    </row>
    <row r="1740" spans="1:60" s="323" customFormat="1" ht="30.75" customHeight="1" x14ac:dyDescent="0.2">
      <c r="A1740" s="753" t="s">
        <v>465</v>
      </c>
      <c r="B1740" s="306" t="s">
        <v>466</v>
      </c>
      <c r="C1740" s="749" t="s">
        <v>467</v>
      </c>
      <c r="D1740" s="749" t="s">
        <v>468</v>
      </c>
      <c r="E1740" s="749" t="s">
        <v>469</v>
      </c>
      <c r="F1740" s="749"/>
      <c r="G1740" s="749" t="s">
        <v>470</v>
      </c>
      <c r="H1740" s="749" t="s">
        <v>471</v>
      </c>
      <c r="I1740" s="749" t="s">
        <v>472</v>
      </c>
      <c r="J1740" s="749" t="s">
        <v>473</v>
      </c>
      <c r="K1740" s="749" t="s">
        <v>474</v>
      </c>
      <c r="L1740" s="520" t="s">
        <v>475</v>
      </c>
      <c r="M1740" s="9" t="s">
        <v>476</v>
      </c>
      <c r="N1740" s="9" t="s">
        <v>477</v>
      </c>
      <c r="O1740" s="306" t="s">
        <v>478</v>
      </c>
      <c r="P1740" s="997"/>
      <c r="Q1740" s="997"/>
      <c r="R1740" s="997"/>
      <c r="S1740" s="997"/>
      <c r="T1740" s="997"/>
      <c r="U1740" s="997"/>
      <c r="V1740" s="1017"/>
      <c r="W1740" s="1017"/>
      <c r="X1740" s="1017"/>
      <c r="Y1740" s="1020"/>
      <c r="Z1740" s="997"/>
      <c r="AA1740" s="997"/>
      <c r="AB1740" s="997"/>
      <c r="AC1740" s="997"/>
      <c r="AD1740" s="997"/>
      <c r="AE1740" s="1051"/>
      <c r="AF1740" s="997"/>
      <c r="AG1740" s="997"/>
      <c r="AH1740" s="1023"/>
      <c r="AI1740" s="997"/>
      <c r="AJ1740" s="1000"/>
      <c r="AK1740" s="1003"/>
      <c r="AL1740" s="997"/>
      <c r="AM1740" s="997"/>
      <c r="AN1740" s="997"/>
      <c r="AO1740" s="430"/>
      <c r="AP1740" s="997"/>
      <c r="AQ1740" s="997"/>
    </row>
    <row r="1741" spans="1:60" s="337" customFormat="1" ht="25.5" customHeight="1" x14ac:dyDescent="0.2">
      <c r="A1741" s="324"/>
      <c r="B1741" s="324" t="s">
        <v>487</v>
      </c>
      <c r="C1741" s="324" t="s">
        <v>892</v>
      </c>
      <c r="D1741" s="324" t="s">
        <v>893</v>
      </c>
      <c r="E1741" s="325">
        <v>73</v>
      </c>
      <c r="F1741" s="305" t="s">
        <v>510</v>
      </c>
      <c r="G1741" s="583">
        <v>18</v>
      </c>
      <c r="H1741" s="305" t="s">
        <v>471</v>
      </c>
      <c r="I1741" s="305" t="s">
        <v>483</v>
      </c>
      <c r="J1741" s="305" t="s">
        <v>484</v>
      </c>
      <c r="K1741" s="305" t="s">
        <v>485</v>
      </c>
      <c r="L1741" s="304">
        <v>30150</v>
      </c>
      <c r="M1741" s="325"/>
      <c r="N1741" s="325" t="s">
        <v>894</v>
      </c>
      <c r="O1741" s="329"/>
      <c r="P1741" s="420">
        <v>212</v>
      </c>
      <c r="Q1741" s="420" t="s">
        <v>32</v>
      </c>
      <c r="R1741" s="420">
        <v>18293</v>
      </c>
      <c r="S1741" s="420">
        <v>75</v>
      </c>
      <c r="T1741" s="420">
        <v>1821</v>
      </c>
      <c r="U1741" s="420" t="s">
        <v>181</v>
      </c>
      <c r="V1741" s="420">
        <v>0</v>
      </c>
      <c r="W1741" s="420">
        <v>2</v>
      </c>
      <c r="X1741" s="420">
        <v>6</v>
      </c>
      <c r="Y1741" s="546">
        <v>203.25</v>
      </c>
      <c r="Z1741" s="420"/>
      <c r="AA1741" s="546">
        <v>2.75</v>
      </c>
      <c r="AB1741" s="420"/>
      <c r="AC1741" s="558"/>
      <c r="AD1741" s="420"/>
      <c r="AE1741" s="420"/>
      <c r="AF1741" s="420"/>
      <c r="AG1741" s="420"/>
      <c r="AH1741" s="549"/>
      <c r="AI1741" s="420"/>
      <c r="AJ1741" s="549"/>
      <c r="AK1741" s="597"/>
      <c r="AL1741" s="420"/>
      <c r="AM1741" s="420"/>
      <c r="AN1741" s="420"/>
      <c r="AO1741" s="442"/>
      <c r="AP1741" s="365"/>
      <c r="AQ1741" s="365"/>
    </row>
    <row r="1742" spans="1:60" s="337" customFormat="1" ht="56.25" x14ac:dyDescent="0.2">
      <c r="A1742" s="324"/>
      <c r="B1742" s="324"/>
      <c r="C1742" s="324"/>
      <c r="D1742" s="324"/>
      <c r="E1742" s="325"/>
      <c r="F1742" s="305"/>
      <c r="G1742" s="583"/>
      <c r="H1742" s="305"/>
      <c r="I1742" s="305"/>
      <c r="J1742" s="305"/>
      <c r="K1742" s="305"/>
      <c r="L1742" s="304"/>
      <c r="M1742" s="325"/>
      <c r="N1742" s="325"/>
      <c r="O1742" s="329"/>
      <c r="P1742" s="420"/>
      <c r="Q1742" s="420"/>
      <c r="R1742" s="420"/>
      <c r="S1742" s="420"/>
      <c r="T1742" s="420"/>
      <c r="U1742" s="420"/>
      <c r="V1742" s="420"/>
      <c r="W1742" s="420"/>
      <c r="X1742" s="420"/>
      <c r="Y1742" s="546"/>
      <c r="Z1742" s="420"/>
      <c r="AA1742" s="546"/>
      <c r="AB1742" s="420"/>
      <c r="AC1742" s="558"/>
      <c r="AD1742" s="420"/>
      <c r="AE1742" s="420">
        <v>73</v>
      </c>
      <c r="AF1742" s="413" t="s">
        <v>55</v>
      </c>
      <c r="AG1742" s="420" t="s">
        <v>56</v>
      </c>
      <c r="AH1742" s="549">
        <v>11</v>
      </c>
      <c r="AI1742" s="420"/>
      <c r="AJ1742" s="549"/>
      <c r="AK1742" s="558">
        <v>11</v>
      </c>
      <c r="AL1742" s="420"/>
      <c r="AM1742" s="420">
        <f>AP1742+1</f>
        <v>4</v>
      </c>
      <c r="AN1742" s="413" t="s">
        <v>53</v>
      </c>
      <c r="AO1742" s="442"/>
      <c r="AP1742" s="365">
        <v>3</v>
      </c>
      <c r="AQ1742" s="365">
        <v>2</v>
      </c>
    </row>
    <row r="1743" spans="1:60" s="337" customFormat="1" ht="25.5" customHeight="1" x14ac:dyDescent="0.2">
      <c r="A1743" s="324"/>
      <c r="B1743" s="324"/>
      <c r="C1743" s="324"/>
      <c r="D1743" s="324"/>
      <c r="E1743" s="325"/>
      <c r="F1743" s="326"/>
      <c r="G1743" s="326"/>
      <c r="H1743" s="326"/>
      <c r="I1743" s="326"/>
      <c r="J1743" s="326"/>
      <c r="K1743" s="326"/>
      <c r="L1743" s="326"/>
      <c r="M1743" s="325"/>
      <c r="N1743" s="325"/>
      <c r="O1743" s="329"/>
      <c r="P1743" s="420"/>
      <c r="Q1743" s="420"/>
      <c r="R1743" s="420"/>
      <c r="S1743" s="420"/>
      <c r="T1743" s="420"/>
      <c r="U1743" s="420"/>
      <c r="V1743" s="420"/>
      <c r="W1743" s="420"/>
      <c r="X1743" s="420"/>
      <c r="Y1743" s="546"/>
      <c r="Z1743" s="420"/>
      <c r="AA1743" s="546"/>
      <c r="AB1743" s="420"/>
      <c r="AC1743" s="558"/>
      <c r="AD1743" s="420"/>
      <c r="AE1743" s="420"/>
      <c r="AF1743" s="420"/>
      <c r="AG1743" s="420"/>
      <c r="AH1743" s="549" t="s">
        <v>86</v>
      </c>
      <c r="AI1743" s="420"/>
      <c r="AJ1743" s="549"/>
      <c r="AK1743" s="597"/>
      <c r="AL1743" s="420"/>
      <c r="AM1743" s="420"/>
      <c r="AN1743" s="420"/>
      <c r="AO1743" s="442"/>
      <c r="AP1743" s="365"/>
      <c r="AQ1743" s="365"/>
    </row>
    <row r="1744" spans="1:60" s="337" customFormat="1" ht="25.5" customHeight="1" x14ac:dyDescent="0.2">
      <c r="A1744" s="324"/>
      <c r="B1744" s="324"/>
      <c r="C1744" s="324"/>
      <c r="D1744" s="324"/>
      <c r="E1744" s="325"/>
      <c r="F1744" s="326"/>
      <c r="G1744" s="326"/>
      <c r="H1744" s="326"/>
      <c r="I1744" s="326"/>
      <c r="J1744" s="326"/>
      <c r="K1744" s="326"/>
      <c r="L1744" s="326"/>
      <c r="M1744" s="325"/>
      <c r="N1744" s="325"/>
      <c r="O1744" s="329"/>
      <c r="P1744" s="420"/>
      <c r="Q1744" s="420"/>
      <c r="R1744" s="420"/>
      <c r="S1744" s="420"/>
      <c r="T1744" s="420"/>
      <c r="U1744" s="420"/>
      <c r="V1744" s="420"/>
      <c r="W1744" s="420"/>
      <c r="X1744" s="420"/>
      <c r="Y1744" s="546"/>
      <c r="Z1744" s="420"/>
      <c r="AA1744" s="546"/>
      <c r="AB1744" s="420"/>
      <c r="AC1744" s="558"/>
      <c r="AD1744" s="420"/>
      <c r="AE1744" s="420"/>
      <c r="AF1744" s="420"/>
      <c r="AG1744" s="420"/>
      <c r="AH1744" s="549"/>
      <c r="AI1744" s="420"/>
      <c r="AJ1744" s="549"/>
      <c r="AK1744" s="597"/>
      <c r="AL1744" s="420"/>
      <c r="AM1744" s="420"/>
      <c r="AN1744" s="420"/>
      <c r="AO1744" s="442"/>
      <c r="AP1744" s="365"/>
      <c r="AQ1744" s="365"/>
    </row>
    <row r="1745" spans="1:43" s="1" customFormat="1" ht="22.5" customHeight="1" x14ac:dyDescent="0.2">
      <c r="E1745" s="304"/>
      <c r="F1745" s="305"/>
      <c r="G1745" s="305"/>
      <c r="H1745" s="305"/>
      <c r="I1745" s="305"/>
      <c r="J1745" s="305"/>
      <c r="K1745" s="305"/>
      <c r="L1745" s="305"/>
      <c r="M1745" s="304"/>
      <c r="N1745" s="304"/>
      <c r="O1745" s="306"/>
      <c r="P1745" s="345" t="s">
        <v>460</v>
      </c>
      <c r="Q1745" s="346"/>
      <c r="R1745" s="346"/>
      <c r="S1745" s="346"/>
      <c r="T1745" s="346"/>
      <c r="U1745" s="346"/>
      <c r="V1745" s="1012" t="str">
        <f>B1754</f>
        <v>นาง</v>
      </c>
      <c r="W1745" s="1012"/>
      <c r="X1745" s="1013" t="str">
        <f>C1754</f>
        <v xml:space="preserve">ประภา </v>
      </c>
      <c r="Y1745" s="1013"/>
      <c r="Z1745" s="1013" t="str">
        <f>D1754</f>
        <v xml:space="preserve"> แก้วดวงศรี</v>
      </c>
      <c r="AA1745" s="1013"/>
      <c r="AB1745" s="1013"/>
      <c r="AC1745" s="1014"/>
      <c r="AD1745" s="345" t="s">
        <v>461</v>
      </c>
      <c r="AE1745" s="346"/>
      <c r="AF1745" s="346"/>
      <c r="AG1745" s="745" t="str">
        <f>B1754</f>
        <v>นาง</v>
      </c>
      <c r="AH1745" s="731" t="str">
        <f>C1754</f>
        <v xml:space="preserve">ประภา </v>
      </c>
      <c r="AI1745" s="346"/>
      <c r="AJ1745" s="346" t="str">
        <f>D1754</f>
        <v xml:space="preserve"> แก้วดวงศรี</v>
      </c>
      <c r="AK1745" s="346"/>
      <c r="AL1745" s="346"/>
      <c r="AM1745" s="346"/>
      <c r="AN1745" s="347"/>
      <c r="AO1745" s="753"/>
      <c r="AP1745" s="346"/>
      <c r="AQ1745" s="346"/>
    </row>
    <row r="1746" spans="1:43" s="1" customFormat="1" ht="22.5" customHeight="1" x14ac:dyDescent="0.2">
      <c r="E1746" s="304"/>
      <c r="F1746" s="305"/>
      <c r="G1746" s="305"/>
      <c r="H1746" s="305"/>
      <c r="I1746" s="305"/>
      <c r="J1746" s="305"/>
      <c r="K1746" s="305"/>
      <c r="L1746" s="305"/>
      <c r="M1746" s="304"/>
      <c r="N1746" s="304"/>
      <c r="O1746" s="306"/>
      <c r="P1746" s="307" t="s">
        <v>462</v>
      </c>
      <c r="Q1746" s="308"/>
      <c r="R1746" s="308"/>
      <c r="S1746" s="1007">
        <f>E1754</f>
        <v>290</v>
      </c>
      <c r="T1746" s="1008"/>
      <c r="U1746" s="310" t="str">
        <f>F1754</f>
        <v>หมูที่</v>
      </c>
      <c r="V1746" s="1009">
        <f>G1754</f>
        <v>18</v>
      </c>
      <c r="W1746" s="1009"/>
      <c r="X1746" s="308"/>
      <c r="Y1746" s="311"/>
      <c r="Z1746" s="312" t="str">
        <f>H1754</f>
        <v>ถนน</v>
      </c>
      <c r="AA1746" s="313"/>
      <c r="AB1746" s="308"/>
      <c r="AC1746" s="309"/>
      <c r="AD1746" s="307" t="s">
        <v>462</v>
      </c>
      <c r="AE1746" s="308"/>
      <c r="AF1746" s="728"/>
      <c r="AG1746" s="314">
        <f>E1754</f>
        <v>290</v>
      </c>
      <c r="AH1746" s="308"/>
      <c r="AI1746" s="315" t="str">
        <f>F1754</f>
        <v>หมูที่</v>
      </c>
      <c r="AJ1746" s="727">
        <f>G1754</f>
        <v>18</v>
      </c>
      <c r="AK1746" s="308"/>
      <c r="AL1746" s="315" t="str">
        <f>H1754</f>
        <v>ถนน</v>
      </c>
      <c r="AM1746" s="308"/>
      <c r="AN1746" s="309"/>
      <c r="AO1746" s="753"/>
      <c r="AP1746" s="308"/>
      <c r="AQ1746" s="308"/>
    </row>
    <row r="1747" spans="1:43" s="1" customFormat="1" ht="22.5" customHeight="1" x14ac:dyDescent="0.2">
      <c r="E1747" s="304"/>
      <c r="F1747" s="305"/>
      <c r="G1747" s="305"/>
      <c r="H1747" s="305"/>
      <c r="I1747" s="305"/>
      <c r="J1747" s="305"/>
      <c r="K1747" s="305"/>
      <c r="L1747" s="305"/>
      <c r="M1747" s="304"/>
      <c r="N1747" s="304"/>
      <c r="O1747" s="306"/>
      <c r="P1747" s="307" t="s">
        <v>463</v>
      </c>
      <c r="Q1747" s="308"/>
      <c r="R1747" s="308"/>
      <c r="S1747" s="308"/>
      <c r="T1747" s="308"/>
      <c r="U1747" s="1009" t="str">
        <f>I1754</f>
        <v>ตำบลตะขบ</v>
      </c>
      <c r="V1747" s="993"/>
      <c r="W1747" s="993"/>
      <c r="X1747" s="993"/>
      <c r="Y1747" s="312"/>
      <c r="Z1747" s="315" t="str">
        <f>J1754</f>
        <v>อำเภอปักธงชัย</v>
      </c>
      <c r="AA1747" s="313"/>
      <c r="AB1747" s="308"/>
      <c r="AC1747" s="308"/>
      <c r="AD1747" s="307" t="s">
        <v>463</v>
      </c>
      <c r="AE1747" s="308"/>
      <c r="AF1747" s="308"/>
      <c r="AG1747" s="308"/>
      <c r="AH1747" s="308"/>
      <c r="AI1747" s="315" t="str">
        <f>I1754</f>
        <v>ตำบลตะขบ</v>
      </c>
      <c r="AJ1747" s="308"/>
      <c r="AK1747" s="308"/>
      <c r="AL1747" s="315" t="str">
        <f>J1754</f>
        <v>อำเภอปักธงชัย</v>
      </c>
      <c r="AM1747" s="308"/>
      <c r="AN1747" s="309"/>
      <c r="AO1747" s="753"/>
      <c r="AP1747" s="308"/>
      <c r="AQ1747" s="308"/>
    </row>
    <row r="1748" spans="1:43" s="1" customFormat="1" ht="22.5" customHeight="1" x14ac:dyDescent="0.2">
      <c r="E1748" s="304"/>
      <c r="F1748" s="305"/>
      <c r="G1748" s="305"/>
      <c r="H1748" s="305"/>
      <c r="I1748" s="305"/>
      <c r="J1748" s="305"/>
      <c r="K1748" s="305"/>
      <c r="L1748" s="305"/>
      <c r="M1748" s="304"/>
      <c r="N1748" s="304"/>
      <c r="O1748" s="306"/>
      <c r="P1748" s="316" t="str">
        <f>K1754</f>
        <v>จังหวัดนครราชสีมา</v>
      </c>
      <c r="Q1748" s="317"/>
      <c r="R1748" s="317"/>
      <c r="S1748" s="317"/>
      <c r="T1748" s="317"/>
      <c r="U1748" s="317" t="s">
        <v>464</v>
      </c>
      <c r="V1748" s="317"/>
      <c r="W1748" s="317"/>
      <c r="X1748" s="317"/>
      <c r="Y1748" s="318"/>
      <c r="Z1748" s="317"/>
      <c r="AA1748" s="319"/>
      <c r="AB1748" s="317"/>
      <c r="AC1748" s="317"/>
      <c r="AD1748" s="316" t="str">
        <f>K1754</f>
        <v>จังหวัดนครราชสีมา</v>
      </c>
      <c r="AE1748" s="317"/>
      <c r="AF1748" s="317"/>
      <c r="AG1748" s="317"/>
      <c r="AH1748" s="317"/>
      <c r="AI1748" s="317" t="s">
        <v>464</v>
      </c>
      <c r="AJ1748" s="317"/>
      <c r="AK1748" s="317"/>
      <c r="AL1748" s="317"/>
      <c r="AM1748" s="317"/>
      <c r="AN1748" s="320"/>
      <c r="AO1748" s="753"/>
      <c r="AP1748" s="317"/>
      <c r="AQ1748" s="317"/>
    </row>
    <row r="1749" spans="1:43" s="323" customFormat="1" ht="22.5" customHeight="1" x14ac:dyDescent="0.2">
      <c r="A1749" s="753"/>
      <c r="B1749" s="753"/>
      <c r="C1749" s="753"/>
      <c r="D1749" s="753"/>
      <c r="E1749" s="9"/>
      <c r="F1749" s="321"/>
      <c r="G1749" s="321"/>
      <c r="H1749" s="321"/>
      <c r="I1749" s="321"/>
      <c r="J1749" s="321"/>
      <c r="K1749" s="321"/>
      <c r="L1749" s="321"/>
      <c r="M1749" s="9"/>
      <c r="N1749" s="9"/>
      <c r="O1749" s="306"/>
      <c r="P1749" s="1004" t="s">
        <v>5</v>
      </c>
      <c r="Q1749" s="1005"/>
      <c r="R1749" s="1005"/>
      <c r="S1749" s="1005"/>
      <c r="T1749" s="1005"/>
      <c r="U1749" s="1005"/>
      <c r="V1749" s="1005"/>
      <c r="W1749" s="1005"/>
      <c r="X1749" s="1005"/>
      <c r="Y1749" s="1005"/>
      <c r="Z1749" s="1005"/>
      <c r="AA1749" s="1005"/>
      <c r="AB1749" s="1005"/>
      <c r="AC1749" s="1006"/>
      <c r="AD1749" s="1004" t="s">
        <v>6</v>
      </c>
      <c r="AE1749" s="1005"/>
      <c r="AF1749" s="1005"/>
      <c r="AG1749" s="1005"/>
      <c r="AH1749" s="1005"/>
      <c r="AI1749" s="1005"/>
      <c r="AJ1749" s="1005"/>
      <c r="AK1749" s="1005"/>
      <c r="AL1749" s="1005"/>
      <c r="AM1749" s="1005"/>
      <c r="AN1749" s="1006"/>
      <c r="AO1749" s="429"/>
    </row>
    <row r="1750" spans="1:43" s="323" customFormat="1" ht="24.75" customHeight="1" x14ac:dyDescent="0.2">
      <c r="A1750" s="753"/>
      <c r="B1750" s="753"/>
      <c r="C1750" s="753"/>
      <c r="D1750" s="753"/>
      <c r="E1750" s="9"/>
      <c r="F1750" s="321"/>
      <c r="G1750" s="321"/>
      <c r="H1750" s="321"/>
      <c r="I1750" s="321"/>
      <c r="J1750" s="321"/>
      <c r="K1750" s="321"/>
      <c r="L1750" s="321"/>
      <c r="M1750" s="9"/>
      <c r="N1750" s="9"/>
      <c r="O1750" s="306"/>
      <c r="P1750" s="995" t="s">
        <v>7</v>
      </c>
      <c r="Q1750" s="995" t="s">
        <v>8</v>
      </c>
      <c r="R1750" s="995" t="s">
        <v>9</v>
      </c>
      <c r="S1750" s="1010" t="s">
        <v>10</v>
      </c>
      <c r="T1750" s="1011"/>
      <c r="U1750" s="995" t="s">
        <v>11</v>
      </c>
      <c r="V1750" s="1004" t="s">
        <v>12</v>
      </c>
      <c r="W1750" s="1005"/>
      <c r="X1750" s="1006"/>
      <c r="Y1750" s="1004" t="s">
        <v>13</v>
      </c>
      <c r="Z1750" s="1005"/>
      <c r="AA1750" s="1005"/>
      <c r="AB1750" s="1005"/>
      <c r="AC1750" s="1006"/>
      <c r="AD1750" s="995" t="s">
        <v>7</v>
      </c>
      <c r="AE1750" s="1049" t="s">
        <v>469</v>
      </c>
      <c r="AF1750" s="995" t="s">
        <v>15</v>
      </c>
      <c r="AG1750" s="995" t="s">
        <v>16</v>
      </c>
      <c r="AH1750" s="1021" t="s">
        <v>17</v>
      </c>
      <c r="AI1750" s="1004" t="s">
        <v>18</v>
      </c>
      <c r="AJ1750" s="1005"/>
      <c r="AK1750" s="1005"/>
      <c r="AL1750" s="1006"/>
      <c r="AM1750" s="995" t="s">
        <v>19</v>
      </c>
      <c r="AN1750" s="995" t="s">
        <v>20</v>
      </c>
      <c r="AO1750" s="429"/>
      <c r="AP1750" s="995" t="s">
        <v>19</v>
      </c>
      <c r="AQ1750" s="995" t="s">
        <v>19</v>
      </c>
    </row>
    <row r="1751" spans="1:43" s="323" customFormat="1" ht="24.75" customHeight="1" x14ac:dyDescent="0.2">
      <c r="A1751" s="753"/>
      <c r="B1751" s="753"/>
      <c r="C1751" s="753"/>
      <c r="D1751" s="753"/>
      <c r="E1751" s="9"/>
      <c r="F1751" s="321"/>
      <c r="G1751" s="321"/>
      <c r="H1751" s="321"/>
      <c r="I1751" s="321"/>
      <c r="J1751" s="321"/>
      <c r="K1751" s="321"/>
      <c r="L1751" s="321"/>
      <c r="M1751" s="9"/>
      <c r="N1751" s="9"/>
      <c r="O1751" s="306"/>
      <c r="P1751" s="996"/>
      <c r="Q1751" s="996"/>
      <c r="R1751" s="996"/>
      <c r="S1751" s="995" t="s">
        <v>21</v>
      </c>
      <c r="T1751" s="995" t="s">
        <v>22</v>
      </c>
      <c r="U1751" s="996"/>
      <c r="V1751" s="1015" t="s">
        <v>23</v>
      </c>
      <c r="W1751" s="1015" t="s">
        <v>24</v>
      </c>
      <c r="X1751" s="1015" t="s">
        <v>25</v>
      </c>
      <c r="Y1751" s="1018" t="s">
        <v>26</v>
      </c>
      <c r="Z1751" s="995" t="s">
        <v>27</v>
      </c>
      <c r="AA1751" s="995" t="s">
        <v>28</v>
      </c>
      <c r="AB1751" s="995" t="s">
        <v>29</v>
      </c>
      <c r="AC1751" s="995" t="s">
        <v>30</v>
      </c>
      <c r="AD1751" s="996"/>
      <c r="AE1751" s="1050"/>
      <c r="AF1751" s="996"/>
      <c r="AG1751" s="996"/>
      <c r="AH1751" s="1022"/>
      <c r="AI1751" s="995" t="s">
        <v>31</v>
      </c>
      <c r="AJ1751" s="998" t="s">
        <v>27</v>
      </c>
      <c r="AK1751" s="1001" t="s">
        <v>28</v>
      </c>
      <c r="AL1751" s="995" t="s">
        <v>29</v>
      </c>
      <c r="AM1751" s="996"/>
      <c r="AN1751" s="996"/>
      <c r="AO1751" s="429"/>
      <c r="AP1751" s="996"/>
      <c r="AQ1751" s="996"/>
    </row>
    <row r="1752" spans="1:43" s="323" customFormat="1" ht="48.75" customHeight="1" x14ac:dyDescent="0.2">
      <c r="A1752" s="753"/>
      <c r="B1752" s="753"/>
      <c r="C1752" s="753"/>
      <c r="D1752" s="753"/>
      <c r="E1752" s="9"/>
      <c r="F1752" s="321"/>
      <c r="G1752" s="321"/>
      <c r="H1752" s="321"/>
      <c r="I1752" s="321"/>
      <c r="J1752" s="321"/>
      <c r="K1752" s="321"/>
      <c r="L1752" s="321"/>
      <c r="M1752" s="9"/>
      <c r="N1752" s="9"/>
      <c r="O1752" s="306"/>
      <c r="P1752" s="996"/>
      <c r="Q1752" s="996"/>
      <c r="R1752" s="996"/>
      <c r="S1752" s="996"/>
      <c r="T1752" s="996"/>
      <c r="U1752" s="996"/>
      <c r="V1752" s="1016"/>
      <c r="W1752" s="1016"/>
      <c r="X1752" s="1016"/>
      <c r="Y1752" s="1019"/>
      <c r="Z1752" s="996"/>
      <c r="AA1752" s="996"/>
      <c r="AB1752" s="996"/>
      <c r="AC1752" s="996"/>
      <c r="AD1752" s="996"/>
      <c r="AE1752" s="1050"/>
      <c r="AF1752" s="996"/>
      <c r="AG1752" s="996"/>
      <c r="AH1752" s="1022"/>
      <c r="AI1752" s="996"/>
      <c r="AJ1752" s="999"/>
      <c r="AK1752" s="1002"/>
      <c r="AL1752" s="996"/>
      <c r="AM1752" s="996"/>
      <c r="AN1752" s="996"/>
      <c r="AO1752" s="430"/>
      <c r="AP1752" s="996"/>
      <c r="AQ1752" s="996"/>
    </row>
    <row r="1753" spans="1:43" s="323" customFormat="1" ht="24.75" customHeight="1" x14ac:dyDescent="0.2">
      <c r="A1753" s="753" t="s">
        <v>465</v>
      </c>
      <c r="B1753" s="306" t="s">
        <v>466</v>
      </c>
      <c r="C1753" s="749" t="s">
        <v>467</v>
      </c>
      <c r="D1753" s="749" t="s">
        <v>468</v>
      </c>
      <c r="E1753" s="749" t="s">
        <v>469</v>
      </c>
      <c r="F1753" s="749"/>
      <c r="G1753" s="749" t="s">
        <v>470</v>
      </c>
      <c r="H1753" s="749" t="s">
        <v>471</v>
      </c>
      <c r="I1753" s="749" t="s">
        <v>472</v>
      </c>
      <c r="J1753" s="749" t="s">
        <v>473</v>
      </c>
      <c r="K1753" s="749" t="s">
        <v>474</v>
      </c>
      <c r="L1753" s="520" t="s">
        <v>475</v>
      </c>
      <c r="M1753" s="9" t="s">
        <v>476</v>
      </c>
      <c r="N1753" s="9" t="s">
        <v>477</v>
      </c>
      <c r="O1753" s="306" t="s">
        <v>478</v>
      </c>
      <c r="P1753" s="997"/>
      <c r="Q1753" s="997"/>
      <c r="R1753" s="997"/>
      <c r="S1753" s="997"/>
      <c r="T1753" s="997"/>
      <c r="U1753" s="997"/>
      <c r="V1753" s="1017"/>
      <c r="W1753" s="1017"/>
      <c r="X1753" s="1017"/>
      <c r="Y1753" s="1020"/>
      <c r="Z1753" s="997"/>
      <c r="AA1753" s="997"/>
      <c r="AB1753" s="997"/>
      <c r="AC1753" s="997"/>
      <c r="AD1753" s="997"/>
      <c r="AE1753" s="1051"/>
      <c r="AF1753" s="997"/>
      <c r="AG1753" s="997"/>
      <c r="AH1753" s="1023"/>
      <c r="AI1753" s="997"/>
      <c r="AJ1753" s="1000"/>
      <c r="AK1753" s="1003"/>
      <c r="AL1753" s="997"/>
      <c r="AM1753" s="997"/>
      <c r="AN1753" s="997"/>
      <c r="AO1753" s="430"/>
      <c r="AP1753" s="997"/>
      <c r="AQ1753" s="997"/>
    </row>
    <row r="1754" spans="1:43" s="337" customFormat="1" ht="25.5" customHeight="1" x14ac:dyDescent="0.2">
      <c r="A1754" s="324"/>
      <c r="B1754" s="324" t="s">
        <v>487</v>
      </c>
      <c r="C1754" s="324" t="s">
        <v>895</v>
      </c>
      <c r="D1754" s="324" t="s">
        <v>896</v>
      </c>
      <c r="E1754" s="325">
        <v>290</v>
      </c>
      <c r="F1754" s="305" t="s">
        <v>510</v>
      </c>
      <c r="G1754" s="583">
        <v>18</v>
      </c>
      <c r="H1754" s="305" t="s">
        <v>471</v>
      </c>
      <c r="I1754" s="305" t="s">
        <v>483</v>
      </c>
      <c r="J1754" s="305" t="s">
        <v>484</v>
      </c>
      <c r="K1754" s="305" t="s">
        <v>485</v>
      </c>
      <c r="L1754" s="304">
        <v>30150</v>
      </c>
      <c r="M1754" s="325"/>
      <c r="N1754" s="325" t="s">
        <v>897</v>
      </c>
      <c r="O1754" s="329"/>
      <c r="P1754" s="420">
        <v>213</v>
      </c>
      <c r="Q1754" s="420" t="s">
        <v>32</v>
      </c>
      <c r="R1754" s="420">
        <v>50303</v>
      </c>
      <c r="S1754" s="420">
        <v>180</v>
      </c>
      <c r="T1754" s="420">
        <v>3542</v>
      </c>
      <c r="U1754" s="420" t="s">
        <v>181</v>
      </c>
      <c r="V1754" s="420">
        <v>0</v>
      </c>
      <c r="W1754" s="420">
        <v>0</v>
      </c>
      <c r="X1754" s="420">
        <v>66</v>
      </c>
      <c r="Y1754" s="558">
        <v>59.5</v>
      </c>
      <c r="Z1754" s="420"/>
      <c r="AA1754" s="546">
        <v>6.5</v>
      </c>
      <c r="AB1754" s="420"/>
      <c r="AC1754" s="558"/>
      <c r="AD1754" s="420"/>
      <c r="AE1754" s="420"/>
      <c r="AF1754" s="420"/>
      <c r="AG1754" s="420"/>
      <c r="AH1754" s="549"/>
      <c r="AI1754" s="420"/>
      <c r="AJ1754" s="420"/>
      <c r="AK1754" s="549"/>
      <c r="AL1754" s="420"/>
      <c r="AM1754" s="420"/>
      <c r="AN1754" s="420"/>
      <c r="AO1754" s="442"/>
      <c r="AP1754" s="365"/>
      <c r="AQ1754" s="365"/>
    </row>
    <row r="1755" spans="1:43" s="337" customFormat="1" ht="56.25" x14ac:dyDescent="0.2">
      <c r="A1755" s="324"/>
      <c r="B1755" s="324"/>
      <c r="C1755" s="324"/>
      <c r="D1755" s="324"/>
      <c r="E1755" s="325"/>
      <c r="F1755" s="326"/>
      <c r="G1755" s="326"/>
      <c r="H1755" s="326"/>
      <c r="I1755" s="326"/>
      <c r="J1755" s="326"/>
      <c r="K1755" s="326"/>
      <c r="L1755" s="326"/>
      <c r="M1755" s="325"/>
      <c r="N1755" s="325"/>
      <c r="O1755" s="329"/>
      <c r="P1755" s="420"/>
      <c r="Q1755" s="420"/>
      <c r="R1755" s="420"/>
      <c r="S1755" s="420"/>
      <c r="T1755" s="420"/>
      <c r="U1755" s="420"/>
      <c r="V1755" s="420"/>
      <c r="W1755" s="420"/>
      <c r="X1755" s="420"/>
      <c r="Y1755" s="546"/>
      <c r="Z1755" s="420"/>
      <c r="AA1755" s="546"/>
      <c r="AB1755" s="420"/>
      <c r="AC1755" s="558"/>
      <c r="AD1755" s="420">
        <v>1</v>
      </c>
      <c r="AE1755" s="420">
        <v>290</v>
      </c>
      <c r="AF1755" s="413" t="s">
        <v>55</v>
      </c>
      <c r="AG1755" s="420" t="s">
        <v>35</v>
      </c>
      <c r="AH1755" s="549">
        <f>3.5*4+3*4</f>
        <v>26</v>
      </c>
      <c r="AI1755" s="420"/>
      <c r="AJ1755" s="420"/>
      <c r="AK1755" s="549">
        <v>26</v>
      </c>
      <c r="AL1755" s="420"/>
      <c r="AM1755" s="420">
        <f>AP1755+1</f>
        <v>18</v>
      </c>
      <c r="AN1755" s="413" t="s">
        <v>53</v>
      </c>
      <c r="AO1755" s="442"/>
      <c r="AP1755" s="365">
        <v>17</v>
      </c>
      <c r="AQ1755" s="365">
        <v>16</v>
      </c>
    </row>
    <row r="1756" spans="1:43" s="337" customFormat="1" ht="25.5" customHeight="1" x14ac:dyDescent="0.2">
      <c r="A1756" s="324"/>
      <c r="B1756" s="324"/>
      <c r="C1756" s="324"/>
      <c r="D1756" s="324"/>
      <c r="E1756" s="325"/>
      <c r="F1756" s="326"/>
      <c r="G1756" s="326"/>
      <c r="H1756" s="326"/>
      <c r="I1756" s="326"/>
      <c r="J1756" s="326"/>
      <c r="K1756" s="326"/>
      <c r="L1756" s="326"/>
      <c r="M1756" s="325"/>
      <c r="N1756" s="325"/>
      <c r="O1756" s="329"/>
      <c r="P1756" s="420"/>
      <c r="Q1756" s="420"/>
      <c r="R1756" s="420"/>
      <c r="S1756" s="420"/>
      <c r="T1756" s="420"/>
      <c r="U1756" s="420"/>
      <c r="V1756" s="420"/>
      <c r="W1756" s="420"/>
      <c r="X1756" s="420"/>
      <c r="Y1756" s="546"/>
      <c r="Z1756" s="420"/>
      <c r="AA1756" s="546"/>
      <c r="AB1756" s="420"/>
      <c r="AC1756" s="558"/>
      <c r="AD1756" s="420"/>
      <c r="AE1756" s="420"/>
      <c r="AF1756" s="420"/>
      <c r="AG1756" s="420"/>
      <c r="AH1756" s="549"/>
      <c r="AI1756" s="420"/>
      <c r="AJ1756" s="549"/>
      <c r="AK1756" s="549"/>
      <c r="AL1756" s="420"/>
      <c r="AM1756" s="420"/>
      <c r="AN1756" s="420"/>
      <c r="AO1756" s="442"/>
      <c r="AP1756" s="365"/>
      <c r="AQ1756" s="365"/>
    </row>
    <row r="1757" spans="1:43" s="337" customFormat="1" ht="25.5" customHeight="1" x14ac:dyDescent="0.2">
      <c r="A1757" s="324"/>
      <c r="B1757" s="324"/>
      <c r="C1757" s="324"/>
      <c r="D1757" s="324"/>
      <c r="E1757" s="325"/>
      <c r="F1757" s="326"/>
      <c r="G1757" s="326"/>
      <c r="H1757" s="326"/>
      <c r="I1757" s="326"/>
      <c r="J1757" s="326"/>
      <c r="K1757" s="326"/>
      <c r="L1757" s="326"/>
      <c r="M1757" s="325"/>
      <c r="N1757" s="325"/>
      <c r="O1757" s="329"/>
      <c r="P1757" s="420"/>
      <c r="Q1757" s="420"/>
      <c r="R1757" s="420"/>
      <c r="S1757" s="420"/>
      <c r="T1757" s="420"/>
      <c r="U1757" s="420"/>
      <c r="V1757" s="420"/>
      <c r="W1757" s="420"/>
      <c r="X1757" s="420"/>
      <c r="Y1757" s="546"/>
      <c r="Z1757" s="420"/>
      <c r="AA1757" s="546"/>
      <c r="AB1757" s="420"/>
      <c r="AC1757" s="558"/>
      <c r="AD1757" s="420"/>
      <c r="AE1757" s="420"/>
      <c r="AF1757" s="420"/>
      <c r="AG1757" s="420"/>
      <c r="AH1757" s="549"/>
      <c r="AI1757" s="420"/>
      <c r="AJ1757" s="549"/>
      <c r="AK1757" s="549"/>
      <c r="AL1757" s="420"/>
      <c r="AM1757" s="420"/>
      <c r="AN1757" s="420"/>
      <c r="AO1757" s="442"/>
      <c r="AP1757" s="365"/>
      <c r="AQ1757" s="365"/>
    </row>
    <row r="1758" spans="1:43" s="1" customFormat="1" ht="22.5" customHeight="1" x14ac:dyDescent="0.2">
      <c r="E1758" s="304"/>
      <c r="F1758" s="305"/>
      <c r="G1758" s="305"/>
      <c r="H1758" s="305"/>
      <c r="I1758" s="305"/>
      <c r="J1758" s="305"/>
      <c r="K1758" s="305"/>
      <c r="L1758" s="305"/>
      <c r="M1758" s="304"/>
      <c r="N1758" s="304"/>
      <c r="O1758" s="306"/>
      <c r="P1758" s="345" t="s">
        <v>460</v>
      </c>
      <c r="Q1758" s="346"/>
      <c r="R1758" s="346"/>
      <c r="S1758" s="346"/>
      <c r="T1758" s="346"/>
      <c r="U1758" s="346"/>
      <c r="V1758" s="1012" t="str">
        <f>B1767</f>
        <v>นาย</v>
      </c>
      <c r="W1758" s="1012"/>
      <c r="X1758" s="1013" t="str">
        <f>C1767</f>
        <v xml:space="preserve">ฤทธิ์  </v>
      </c>
      <c r="Y1758" s="1013"/>
      <c r="Z1758" s="1013" t="str">
        <f>D1767</f>
        <v>เดชฉิมพลี</v>
      </c>
      <c r="AA1758" s="1013"/>
      <c r="AB1758" s="1013"/>
      <c r="AC1758" s="1014"/>
      <c r="AD1758" s="345" t="s">
        <v>461</v>
      </c>
      <c r="AE1758" s="346"/>
      <c r="AF1758" s="346"/>
      <c r="AG1758" s="745" t="str">
        <f>B1767</f>
        <v>นาย</v>
      </c>
      <c r="AH1758" s="731" t="str">
        <f>C1767</f>
        <v xml:space="preserve">ฤทธิ์  </v>
      </c>
      <c r="AI1758" s="346"/>
      <c r="AJ1758" s="346" t="str">
        <f>D1767</f>
        <v>เดชฉิมพลี</v>
      </c>
      <c r="AK1758" s="346"/>
      <c r="AL1758" s="346"/>
      <c r="AM1758" s="346"/>
      <c r="AN1758" s="347"/>
      <c r="AO1758" s="753"/>
      <c r="AP1758" s="346"/>
      <c r="AQ1758" s="346"/>
    </row>
    <row r="1759" spans="1:43" s="1" customFormat="1" ht="22.5" customHeight="1" x14ac:dyDescent="0.2">
      <c r="E1759" s="304"/>
      <c r="F1759" s="305"/>
      <c r="G1759" s="305"/>
      <c r="H1759" s="305"/>
      <c r="I1759" s="305"/>
      <c r="J1759" s="305"/>
      <c r="K1759" s="305"/>
      <c r="L1759" s="305"/>
      <c r="M1759" s="304"/>
      <c r="N1759" s="304"/>
      <c r="O1759" s="306"/>
      <c r="P1759" s="307" t="s">
        <v>462</v>
      </c>
      <c r="Q1759" s="308"/>
      <c r="R1759" s="308"/>
      <c r="S1759" s="1007">
        <f>E1767</f>
        <v>279</v>
      </c>
      <c r="T1759" s="1008"/>
      <c r="U1759" s="310" t="str">
        <f>F1767</f>
        <v>หมูที่</v>
      </c>
      <c r="V1759" s="1009">
        <f>G1767</f>
        <v>18</v>
      </c>
      <c r="W1759" s="1009"/>
      <c r="X1759" s="308"/>
      <c r="Y1759" s="311"/>
      <c r="Z1759" s="312" t="str">
        <f>H1767</f>
        <v>ถนน</v>
      </c>
      <c r="AA1759" s="313"/>
      <c r="AB1759" s="308"/>
      <c r="AC1759" s="309"/>
      <c r="AD1759" s="307" t="s">
        <v>462</v>
      </c>
      <c r="AE1759" s="308"/>
      <c r="AF1759" s="728"/>
      <c r="AG1759" s="314">
        <f>E1767</f>
        <v>279</v>
      </c>
      <c r="AH1759" s="308"/>
      <c r="AI1759" s="315" t="str">
        <f>F1767</f>
        <v>หมูที่</v>
      </c>
      <c r="AJ1759" s="727">
        <f>G1767</f>
        <v>18</v>
      </c>
      <c r="AK1759" s="308"/>
      <c r="AL1759" s="315" t="str">
        <f>H1767</f>
        <v>ถนน</v>
      </c>
      <c r="AM1759" s="308"/>
      <c r="AN1759" s="309"/>
      <c r="AO1759" s="753"/>
      <c r="AP1759" s="308"/>
      <c r="AQ1759" s="308"/>
    </row>
    <row r="1760" spans="1:43" s="1" customFormat="1" ht="22.5" customHeight="1" x14ac:dyDescent="0.2">
      <c r="E1760" s="304"/>
      <c r="F1760" s="305"/>
      <c r="G1760" s="305"/>
      <c r="H1760" s="305"/>
      <c r="I1760" s="305"/>
      <c r="J1760" s="305"/>
      <c r="K1760" s="305"/>
      <c r="L1760" s="305"/>
      <c r="M1760" s="304"/>
      <c r="N1760" s="304"/>
      <c r="O1760" s="306"/>
      <c r="P1760" s="307" t="s">
        <v>463</v>
      </c>
      <c r="Q1760" s="308"/>
      <c r="R1760" s="308"/>
      <c r="S1760" s="308"/>
      <c r="T1760" s="308"/>
      <c r="U1760" s="1009" t="str">
        <f>I1767</f>
        <v>ตำบลตะขบ</v>
      </c>
      <c r="V1760" s="993"/>
      <c r="W1760" s="993"/>
      <c r="X1760" s="993"/>
      <c r="Y1760" s="312"/>
      <c r="Z1760" s="315" t="str">
        <f>J1767</f>
        <v>อำเภอปักธงชัย</v>
      </c>
      <c r="AA1760" s="313"/>
      <c r="AB1760" s="308"/>
      <c r="AC1760" s="308"/>
      <c r="AD1760" s="307" t="s">
        <v>463</v>
      </c>
      <c r="AE1760" s="308"/>
      <c r="AF1760" s="308"/>
      <c r="AG1760" s="308"/>
      <c r="AH1760" s="308"/>
      <c r="AI1760" s="315" t="str">
        <f>I1767</f>
        <v>ตำบลตะขบ</v>
      </c>
      <c r="AJ1760" s="308"/>
      <c r="AK1760" s="308"/>
      <c r="AL1760" s="315" t="str">
        <f>J1767</f>
        <v>อำเภอปักธงชัย</v>
      </c>
      <c r="AM1760" s="308"/>
      <c r="AN1760" s="309"/>
      <c r="AO1760" s="753"/>
      <c r="AP1760" s="308"/>
      <c r="AQ1760" s="308"/>
    </row>
    <row r="1761" spans="1:43" s="1" customFormat="1" ht="22.5" customHeight="1" x14ac:dyDescent="0.2">
      <c r="E1761" s="304"/>
      <c r="F1761" s="305"/>
      <c r="G1761" s="305"/>
      <c r="H1761" s="305"/>
      <c r="I1761" s="305"/>
      <c r="J1761" s="305"/>
      <c r="K1761" s="305"/>
      <c r="L1761" s="305"/>
      <c r="M1761" s="304"/>
      <c r="N1761" s="304"/>
      <c r="O1761" s="306"/>
      <c r="P1761" s="316" t="str">
        <f>K1767</f>
        <v>จังหวัดนครราชสีมา</v>
      </c>
      <c r="Q1761" s="317"/>
      <c r="R1761" s="317"/>
      <c r="S1761" s="317"/>
      <c r="T1761" s="317"/>
      <c r="U1761" s="317" t="s">
        <v>464</v>
      </c>
      <c r="V1761" s="317"/>
      <c r="W1761" s="317"/>
      <c r="X1761" s="317"/>
      <c r="Y1761" s="318"/>
      <c r="Z1761" s="317"/>
      <c r="AA1761" s="319"/>
      <c r="AB1761" s="317"/>
      <c r="AC1761" s="317"/>
      <c r="AD1761" s="316" t="str">
        <f>K1767</f>
        <v>จังหวัดนครราชสีมา</v>
      </c>
      <c r="AE1761" s="317"/>
      <c r="AF1761" s="317"/>
      <c r="AG1761" s="317"/>
      <c r="AH1761" s="317"/>
      <c r="AI1761" s="317" t="s">
        <v>464</v>
      </c>
      <c r="AJ1761" s="317"/>
      <c r="AK1761" s="317"/>
      <c r="AL1761" s="317"/>
      <c r="AM1761" s="317"/>
      <c r="AN1761" s="320"/>
      <c r="AO1761" s="753"/>
      <c r="AP1761" s="317"/>
      <c r="AQ1761" s="317"/>
    </row>
    <row r="1762" spans="1:43" s="323" customFormat="1" ht="22.5" customHeight="1" x14ac:dyDescent="0.2">
      <c r="A1762" s="753"/>
      <c r="B1762" s="753"/>
      <c r="C1762" s="753"/>
      <c r="D1762" s="753"/>
      <c r="E1762" s="9"/>
      <c r="F1762" s="321"/>
      <c r="G1762" s="321"/>
      <c r="H1762" s="321"/>
      <c r="I1762" s="321"/>
      <c r="J1762" s="321"/>
      <c r="K1762" s="321"/>
      <c r="L1762" s="321"/>
      <c r="M1762" s="9"/>
      <c r="N1762" s="9"/>
      <c r="O1762" s="306"/>
      <c r="P1762" s="1004" t="s">
        <v>5</v>
      </c>
      <c r="Q1762" s="1005"/>
      <c r="R1762" s="1005"/>
      <c r="S1762" s="1005"/>
      <c r="T1762" s="1005"/>
      <c r="U1762" s="1005"/>
      <c r="V1762" s="1005"/>
      <c r="W1762" s="1005"/>
      <c r="X1762" s="1005"/>
      <c r="Y1762" s="1005"/>
      <c r="Z1762" s="1005"/>
      <c r="AA1762" s="1005"/>
      <c r="AB1762" s="1005"/>
      <c r="AC1762" s="1006"/>
      <c r="AD1762" s="1004" t="s">
        <v>6</v>
      </c>
      <c r="AE1762" s="1005"/>
      <c r="AF1762" s="1005"/>
      <c r="AG1762" s="1005"/>
      <c r="AH1762" s="1005"/>
      <c r="AI1762" s="1005"/>
      <c r="AJ1762" s="1005"/>
      <c r="AK1762" s="1005"/>
      <c r="AL1762" s="1005"/>
      <c r="AM1762" s="1005"/>
      <c r="AN1762" s="1006"/>
      <c r="AO1762" s="429"/>
    </row>
    <row r="1763" spans="1:43" s="323" customFormat="1" ht="24.75" customHeight="1" x14ac:dyDescent="0.2">
      <c r="A1763" s="753"/>
      <c r="B1763" s="753"/>
      <c r="C1763" s="753"/>
      <c r="D1763" s="753"/>
      <c r="E1763" s="9"/>
      <c r="F1763" s="321"/>
      <c r="G1763" s="321"/>
      <c r="H1763" s="321"/>
      <c r="I1763" s="321"/>
      <c r="J1763" s="321"/>
      <c r="K1763" s="321"/>
      <c r="L1763" s="321"/>
      <c r="M1763" s="9"/>
      <c r="N1763" s="9"/>
      <c r="O1763" s="306"/>
      <c r="P1763" s="995" t="s">
        <v>7</v>
      </c>
      <c r="Q1763" s="995" t="s">
        <v>8</v>
      </c>
      <c r="R1763" s="995" t="s">
        <v>9</v>
      </c>
      <c r="S1763" s="1010" t="s">
        <v>10</v>
      </c>
      <c r="T1763" s="1011"/>
      <c r="U1763" s="995" t="s">
        <v>11</v>
      </c>
      <c r="V1763" s="1004" t="s">
        <v>12</v>
      </c>
      <c r="W1763" s="1005"/>
      <c r="X1763" s="1006"/>
      <c r="Y1763" s="1004" t="s">
        <v>13</v>
      </c>
      <c r="Z1763" s="1005"/>
      <c r="AA1763" s="1005"/>
      <c r="AB1763" s="1005"/>
      <c r="AC1763" s="1006"/>
      <c r="AD1763" s="995" t="s">
        <v>7</v>
      </c>
      <c r="AE1763" s="1049" t="s">
        <v>469</v>
      </c>
      <c r="AF1763" s="995" t="s">
        <v>15</v>
      </c>
      <c r="AG1763" s="995" t="s">
        <v>16</v>
      </c>
      <c r="AH1763" s="1021" t="s">
        <v>17</v>
      </c>
      <c r="AI1763" s="1004" t="s">
        <v>18</v>
      </c>
      <c r="AJ1763" s="1005"/>
      <c r="AK1763" s="1005"/>
      <c r="AL1763" s="1006"/>
      <c r="AM1763" s="995" t="s">
        <v>19</v>
      </c>
      <c r="AN1763" s="995" t="s">
        <v>20</v>
      </c>
      <c r="AO1763" s="429"/>
      <c r="AP1763" s="995" t="s">
        <v>19</v>
      </c>
      <c r="AQ1763" s="995" t="s">
        <v>19</v>
      </c>
    </row>
    <row r="1764" spans="1:43" s="323" customFormat="1" ht="24.75" customHeight="1" x14ac:dyDescent="0.2">
      <c r="A1764" s="753"/>
      <c r="B1764" s="753"/>
      <c r="C1764" s="753"/>
      <c r="D1764" s="753"/>
      <c r="E1764" s="9"/>
      <c r="F1764" s="321"/>
      <c r="G1764" s="321"/>
      <c r="H1764" s="321"/>
      <c r="I1764" s="321"/>
      <c r="J1764" s="321"/>
      <c r="K1764" s="321"/>
      <c r="L1764" s="321"/>
      <c r="M1764" s="9"/>
      <c r="N1764" s="9"/>
      <c r="O1764" s="306"/>
      <c r="P1764" s="996"/>
      <c r="Q1764" s="996"/>
      <c r="R1764" s="996"/>
      <c r="S1764" s="995" t="s">
        <v>21</v>
      </c>
      <c r="T1764" s="995" t="s">
        <v>22</v>
      </c>
      <c r="U1764" s="996"/>
      <c r="V1764" s="1015" t="s">
        <v>23</v>
      </c>
      <c r="W1764" s="1015" t="s">
        <v>24</v>
      </c>
      <c r="X1764" s="1015" t="s">
        <v>25</v>
      </c>
      <c r="Y1764" s="1018" t="s">
        <v>26</v>
      </c>
      <c r="Z1764" s="995" t="s">
        <v>27</v>
      </c>
      <c r="AA1764" s="995" t="s">
        <v>28</v>
      </c>
      <c r="AB1764" s="995" t="s">
        <v>29</v>
      </c>
      <c r="AC1764" s="995" t="s">
        <v>30</v>
      </c>
      <c r="AD1764" s="996"/>
      <c r="AE1764" s="1050"/>
      <c r="AF1764" s="996"/>
      <c r="AG1764" s="996"/>
      <c r="AH1764" s="1022"/>
      <c r="AI1764" s="995" t="s">
        <v>31</v>
      </c>
      <c r="AJ1764" s="998" t="s">
        <v>27</v>
      </c>
      <c r="AK1764" s="1001" t="s">
        <v>28</v>
      </c>
      <c r="AL1764" s="995" t="s">
        <v>29</v>
      </c>
      <c r="AM1764" s="996"/>
      <c r="AN1764" s="996"/>
      <c r="AO1764" s="429"/>
      <c r="AP1764" s="996"/>
      <c r="AQ1764" s="996"/>
    </row>
    <row r="1765" spans="1:43" s="323" customFormat="1" ht="41.25" customHeight="1" x14ac:dyDescent="0.2">
      <c r="A1765" s="753"/>
      <c r="B1765" s="753"/>
      <c r="C1765" s="753"/>
      <c r="D1765" s="753"/>
      <c r="E1765" s="9"/>
      <c r="F1765" s="321"/>
      <c r="G1765" s="321"/>
      <c r="H1765" s="321"/>
      <c r="I1765" s="321"/>
      <c r="J1765" s="321"/>
      <c r="K1765" s="321"/>
      <c r="L1765" s="321"/>
      <c r="M1765" s="9"/>
      <c r="N1765" s="9"/>
      <c r="O1765" s="306"/>
      <c r="P1765" s="996"/>
      <c r="Q1765" s="996"/>
      <c r="R1765" s="996"/>
      <c r="S1765" s="996"/>
      <c r="T1765" s="996"/>
      <c r="U1765" s="996"/>
      <c r="V1765" s="1016"/>
      <c r="W1765" s="1016"/>
      <c r="X1765" s="1016"/>
      <c r="Y1765" s="1019"/>
      <c r="Z1765" s="996"/>
      <c r="AA1765" s="996"/>
      <c r="AB1765" s="996"/>
      <c r="AC1765" s="996"/>
      <c r="AD1765" s="996"/>
      <c r="AE1765" s="1050"/>
      <c r="AF1765" s="996"/>
      <c r="AG1765" s="996"/>
      <c r="AH1765" s="1022"/>
      <c r="AI1765" s="996"/>
      <c r="AJ1765" s="999"/>
      <c r="AK1765" s="1002"/>
      <c r="AL1765" s="996"/>
      <c r="AM1765" s="996"/>
      <c r="AN1765" s="996"/>
      <c r="AO1765" s="430"/>
      <c r="AP1765" s="996"/>
      <c r="AQ1765" s="996"/>
    </row>
    <row r="1766" spans="1:43" s="323" customFormat="1" ht="13.5" customHeight="1" x14ac:dyDescent="0.2">
      <c r="A1766" s="753" t="s">
        <v>465</v>
      </c>
      <c r="B1766" s="306" t="s">
        <v>466</v>
      </c>
      <c r="C1766" s="749" t="s">
        <v>467</v>
      </c>
      <c r="D1766" s="749" t="s">
        <v>468</v>
      </c>
      <c r="E1766" s="749" t="s">
        <v>469</v>
      </c>
      <c r="F1766" s="749"/>
      <c r="G1766" s="749" t="s">
        <v>470</v>
      </c>
      <c r="H1766" s="749" t="s">
        <v>471</v>
      </c>
      <c r="I1766" s="749" t="s">
        <v>472</v>
      </c>
      <c r="J1766" s="749" t="s">
        <v>473</v>
      </c>
      <c r="K1766" s="749" t="s">
        <v>474</v>
      </c>
      <c r="L1766" s="520" t="s">
        <v>475</v>
      </c>
      <c r="M1766" s="9" t="s">
        <v>476</v>
      </c>
      <c r="N1766" s="9" t="s">
        <v>477</v>
      </c>
      <c r="O1766" s="306" t="s">
        <v>478</v>
      </c>
      <c r="P1766" s="997"/>
      <c r="Q1766" s="997"/>
      <c r="R1766" s="997"/>
      <c r="S1766" s="997"/>
      <c r="T1766" s="997"/>
      <c r="U1766" s="997"/>
      <c r="V1766" s="1017"/>
      <c r="W1766" s="1017"/>
      <c r="X1766" s="1017"/>
      <c r="Y1766" s="1020"/>
      <c r="Z1766" s="997"/>
      <c r="AA1766" s="997"/>
      <c r="AB1766" s="997"/>
      <c r="AC1766" s="997"/>
      <c r="AD1766" s="997"/>
      <c r="AE1766" s="1051"/>
      <c r="AF1766" s="997"/>
      <c r="AG1766" s="997"/>
      <c r="AH1766" s="1023"/>
      <c r="AI1766" s="997"/>
      <c r="AJ1766" s="1000"/>
      <c r="AK1766" s="1003"/>
      <c r="AL1766" s="997"/>
      <c r="AM1766" s="997"/>
      <c r="AN1766" s="997"/>
      <c r="AO1766" s="430"/>
      <c r="AP1766" s="997"/>
      <c r="AQ1766" s="997"/>
    </row>
    <row r="1767" spans="1:43" s="337" customFormat="1" ht="22.5" customHeight="1" x14ac:dyDescent="0.2">
      <c r="A1767" s="324"/>
      <c r="B1767" s="324" t="s">
        <v>479</v>
      </c>
      <c r="C1767" s="324" t="s">
        <v>898</v>
      </c>
      <c r="D1767" s="324" t="s">
        <v>899</v>
      </c>
      <c r="E1767" s="325">
        <v>279</v>
      </c>
      <c r="F1767" s="305" t="s">
        <v>510</v>
      </c>
      <c r="G1767" s="583">
        <v>18</v>
      </c>
      <c r="H1767" s="305" t="s">
        <v>471</v>
      </c>
      <c r="I1767" s="305" t="s">
        <v>483</v>
      </c>
      <c r="J1767" s="305" t="s">
        <v>484</v>
      </c>
      <c r="K1767" s="305" t="s">
        <v>485</v>
      </c>
      <c r="L1767" s="304">
        <v>30150</v>
      </c>
      <c r="M1767" s="325"/>
      <c r="N1767" s="325" t="s">
        <v>900</v>
      </c>
      <c r="O1767" s="329"/>
      <c r="P1767" s="420">
        <v>214</v>
      </c>
      <c r="Q1767" s="420" t="s">
        <v>70</v>
      </c>
      <c r="R1767" s="420">
        <v>11</v>
      </c>
      <c r="S1767" s="420"/>
      <c r="T1767" s="420"/>
      <c r="U1767" s="420" t="s">
        <v>33</v>
      </c>
      <c r="V1767" s="420">
        <v>7</v>
      </c>
      <c r="W1767" s="420">
        <v>1</v>
      </c>
      <c r="X1767" s="420">
        <v>32</v>
      </c>
      <c r="Y1767" s="546">
        <v>2932</v>
      </c>
      <c r="Z1767" s="420"/>
      <c r="AA1767" s="546"/>
      <c r="AB1767" s="420"/>
      <c r="AC1767" s="558"/>
      <c r="AD1767" s="420"/>
      <c r="AE1767" s="420"/>
      <c r="AF1767" s="420"/>
      <c r="AG1767" s="420"/>
      <c r="AH1767" s="549"/>
      <c r="AI1767" s="420"/>
      <c r="AJ1767" s="549"/>
      <c r="AK1767" s="549"/>
      <c r="AL1767" s="420"/>
      <c r="AM1767" s="420"/>
      <c r="AN1767" s="420"/>
      <c r="AO1767" s="442"/>
      <c r="AP1767" s="365"/>
      <c r="AQ1767" s="365"/>
    </row>
    <row r="1768" spans="1:43" s="337" customFormat="1" ht="22.5" customHeight="1" x14ac:dyDescent="0.2">
      <c r="A1768" s="324"/>
      <c r="B1768" s="324"/>
      <c r="C1768" s="324"/>
      <c r="D1768" s="324"/>
      <c r="E1768" s="325"/>
      <c r="F1768" s="326"/>
      <c r="G1768" s="326"/>
      <c r="H1768" s="326"/>
      <c r="I1768" s="326"/>
      <c r="J1768" s="326"/>
      <c r="K1768" s="326"/>
      <c r="L1768" s="326"/>
      <c r="M1768" s="325"/>
      <c r="N1768" s="325"/>
      <c r="O1768" s="329"/>
      <c r="P1768" s="420">
        <v>215</v>
      </c>
      <c r="Q1768" s="420" t="s">
        <v>70</v>
      </c>
      <c r="R1768" s="420">
        <v>3</v>
      </c>
      <c r="S1768" s="420"/>
      <c r="T1768" s="420"/>
      <c r="U1768" s="420" t="s">
        <v>33</v>
      </c>
      <c r="V1768" s="420">
        <v>28</v>
      </c>
      <c r="W1768" s="420">
        <v>1</v>
      </c>
      <c r="X1768" s="420">
        <v>99</v>
      </c>
      <c r="Y1768" s="546">
        <v>11399</v>
      </c>
      <c r="Z1768" s="420"/>
      <c r="AA1768" s="546"/>
      <c r="AB1768" s="420"/>
      <c r="AC1768" s="558"/>
      <c r="AD1768" s="420"/>
      <c r="AE1768" s="420"/>
      <c r="AF1768" s="420"/>
      <c r="AG1768" s="420"/>
      <c r="AH1768" s="549"/>
      <c r="AI1768" s="420"/>
      <c r="AJ1768" s="549"/>
      <c r="AK1768" s="549"/>
      <c r="AL1768" s="420"/>
      <c r="AM1768" s="420"/>
      <c r="AN1768" s="420"/>
      <c r="AO1768" s="442"/>
      <c r="AP1768" s="365"/>
      <c r="AQ1768" s="365"/>
    </row>
    <row r="1769" spans="1:43" s="337" customFormat="1" ht="22.5" customHeight="1" x14ac:dyDescent="0.2">
      <c r="A1769" s="324"/>
      <c r="B1769" s="324"/>
      <c r="C1769" s="324"/>
      <c r="D1769" s="324"/>
      <c r="E1769" s="325"/>
      <c r="F1769" s="326"/>
      <c r="G1769" s="326"/>
      <c r="H1769" s="326"/>
      <c r="I1769" s="326"/>
      <c r="J1769" s="326"/>
      <c r="K1769" s="326"/>
      <c r="L1769" s="326"/>
      <c r="M1769" s="325"/>
      <c r="N1769" s="325"/>
      <c r="O1769" s="329"/>
      <c r="P1769" s="420">
        <v>216</v>
      </c>
      <c r="Q1769" s="420" t="s">
        <v>70</v>
      </c>
      <c r="R1769" s="420">
        <v>4</v>
      </c>
      <c r="S1769" s="420"/>
      <c r="T1769" s="420"/>
      <c r="U1769" s="420" t="s">
        <v>88</v>
      </c>
      <c r="V1769" s="420">
        <v>1</v>
      </c>
      <c r="W1769" s="420">
        <v>0</v>
      </c>
      <c r="X1769" s="420">
        <v>16</v>
      </c>
      <c r="Y1769" s="546">
        <v>416</v>
      </c>
      <c r="Z1769" s="420"/>
      <c r="AA1769" s="546"/>
      <c r="AB1769" s="420"/>
      <c r="AC1769" s="558"/>
      <c r="AD1769" s="420"/>
      <c r="AE1769" s="420"/>
      <c r="AF1769" s="420"/>
      <c r="AG1769" s="420"/>
      <c r="AH1769" s="549"/>
      <c r="AI1769" s="420"/>
      <c r="AJ1769" s="549"/>
      <c r="AK1769" s="549"/>
      <c r="AL1769" s="420"/>
      <c r="AM1769" s="420"/>
      <c r="AN1769" s="420"/>
      <c r="AO1769" s="442"/>
      <c r="AP1769" s="365"/>
      <c r="AQ1769" s="365"/>
    </row>
    <row r="1770" spans="1:43" s="337" customFormat="1" ht="22.5" customHeight="1" x14ac:dyDescent="0.2">
      <c r="A1770" s="324"/>
      <c r="B1770" s="324"/>
      <c r="C1770" s="324"/>
      <c r="D1770" s="324"/>
      <c r="E1770" s="325"/>
      <c r="F1770" s="326"/>
      <c r="G1770" s="326"/>
      <c r="H1770" s="326"/>
      <c r="I1770" s="326"/>
      <c r="J1770" s="326"/>
      <c r="K1770" s="326"/>
      <c r="L1770" s="326"/>
      <c r="M1770" s="325"/>
      <c r="N1770" s="325"/>
      <c r="O1770" s="329"/>
      <c r="P1770" s="420">
        <v>217</v>
      </c>
      <c r="Q1770" s="420" t="s">
        <v>32</v>
      </c>
      <c r="R1770" s="420">
        <v>31578</v>
      </c>
      <c r="S1770" s="420">
        <v>12</v>
      </c>
      <c r="T1770" s="420">
        <v>373</v>
      </c>
      <c r="U1770" s="420" t="s">
        <v>182</v>
      </c>
      <c r="V1770" s="420">
        <v>7</v>
      </c>
      <c r="W1770" s="420">
        <v>1</v>
      </c>
      <c r="X1770" s="420">
        <v>11</v>
      </c>
      <c r="Y1770" s="546">
        <v>2911</v>
      </c>
      <c r="Z1770" s="420"/>
      <c r="AA1770" s="546"/>
      <c r="AB1770" s="420"/>
      <c r="AC1770" s="558"/>
      <c r="AD1770" s="420"/>
      <c r="AE1770" s="420"/>
      <c r="AF1770" s="420"/>
      <c r="AG1770" s="420"/>
      <c r="AH1770" s="549"/>
      <c r="AI1770" s="420"/>
      <c r="AJ1770" s="549"/>
      <c r="AK1770" s="549"/>
      <c r="AL1770" s="420"/>
      <c r="AM1770" s="420"/>
      <c r="AN1770" s="420"/>
      <c r="AO1770" s="442"/>
      <c r="AP1770" s="365"/>
      <c r="AQ1770" s="365"/>
    </row>
    <row r="1771" spans="1:43" s="337" customFormat="1" ht="22.5" customHeight="1" x14ac:dyDescent="0.2">
      <c r="A1771" s="324"/>
      <c r="B1771" s="324"/>
      <c r="C1771" s="324"/>
      <c r="D1771" s="324"/>
      <c r="E1771" s="325"/>
      <c r="F1771" s="326"/>
      <c r="G1771" s="326"/>
      <c r="H1771" s="326"/>
      <c r="I1771" s="326"/>
      <c r="J1771" s="326"/>
      <c r="K1771" s="326"/>
      <c r="L1771" s="326"/>
      <c r="M1771" s="325"/>
      <c r="N1771" s="325"/>
      <c r="O1771" s="329"/>
      <c r="P1771" s="420">
        <v>218</v>
      </c>
      <c r="Q1771" s="420" t="s">
        <v>32</v>
      </c>
      <c r="R1771" s="420">
        <v>47705</v>
      </c>
      <c r="S1771" s="420">
        <v>27</v>
      </c>
      <c r="T1771" s="420">
        <v>3208</v>
      </c>
      <c r="U1771" s="420" t="s">
        <v>170</v>
      </c>
      <c r="V1771" s="420">
        <v>20</v>
      </c>
      <c r="W1771" s="420">
        <v>1</v>
      </c>
      <c r="X1771" s="420">
        <v>56</v>
      </c>
      <c r="Y1771" s="546">
        <v>8156</v>
      </c>
      <c r="Z1771" s="420"/>
      <c r="AA1771" s="546"/>
      <c r="AB1771" s="420"/>
      <c r="AC1771" s="558"/>
      <c r="AD1771" s="420"/>
      <c r="AE1771" s="420"/>
      <c r="AF1771" s="420"/>
      <c r="AG1771" s="420"/>
      <c r="AH1771" s="549"/>
      <c r="AI1771" s="420"/>
      <c r="AJ1771" s="549"/>
      <c r="AK1771" s="549"/>
      <c r="AL1771" s="420"/>
      <c r="AM1771" s="420"/>
      <c r="AN1771" s="420"/>
      <c r="AO1771" s="442"/>
      <c r="AP1771" s="365"/>
      <c r="AQ1771" s="365"/>
    </row>
    <row r="1772" spans="1:43" s="337" customFormat="1" ht="22.5" customHeight="1" x14ac:dyDescent="0.2">
      <c r="A1772" s="324"/>
      <c r="B1772" s="324"/>
      <c r="C1772" s="324"/>
      <c r="D1772" s="324"/>
      <c r="E1772" s="325"/>
      <c r="F1772" s="326"/>
      <c r="G1772" s="326"/>
      <c r="H1772" s="326"/>
      <c r="I1772" s="326"/>
      <c r="J1772" s="326"/>
      <c r="K1772" s="326"/>
      <c r="L1772" s="326"/>
      <c r="M1772" s="325"/>
      <c r="N1772" s="325"/>
      <c r="O1772" s="329"/>
      <c r="P1772" s="420">
        <v>219</v>
      </c>
      <c r="Q1772" s="420" t="s">
        <v>32</v>
      </c>
      <c r="R1772" s="420">
        <v>48247</v>
      </c>
      <c r="S1772" s="420">
        <v>96</v>
      </c>
      <c r="T1772" s="420">
        <v>3335</v>
      </c>
      <c r="U1772" s="420" t="s">
        <v>181</v>
      </c>
      <c r="V1772" s="420">
        <v>2</v>
      </c>
      <c r="W1772" s="420">
        <v>0</v>
      </c>
      <c r="X1772" s="420">
        <v>25</v>
      </c>
      <c r="Y1772" s="546">
        <v>825</v>
      </c>
      <c r="Z1772" s="420"/>
      <c r="AA1772" s="546"/>
      <c r="AB1772" s="420"/>
      <c r="AC1772" s="558"/>
      <c r="AD1772" s="420"/>
      <c r="AE1772" s="420"/>
      <c r="AF1772" s="420"/>
      <c r="AG1772" s="420"/>
      <c r="AH1772" s="549"/>
      <c r="AI1772" s="420"/>
      <c r="AJ1772" s="549"/>
      <c r="AK1772" s="549"/>
      <c r="AL1772" s="420"/>
      <c r="AM1772" s="420"/>
      <c r="AN1772" s="420"/>
      <c r="AO1772" s="442"/>
      <c r="AP1772" s="365"/>
      <c r="AQ1772" s="365"/>
    </row>
    <row r="1773" spans="1:43" s="337" customFormat="1" ht="22.5" customHeight="1" x14ac:dyDescent="0.2">
      <c r="A1773" s="324"/>
      <c r="B1773" s="324"/>
      <c r="C1773" s="324"/>
      <c r="D1773" s="324"/>
      <c r="E1773" s="325"/>
      <c r="F1773" s="326"/>
      <c r="G1773" s="326"/>
      <c r="H1773" s="326"/>
      <c r="I1773" s="326"/>
      <c r="J1773" s="326"/>
      <c r="K1773" s="326"/>
      <c r="L1773" s="326"/>
      <c r="M1773" s="325"/>
      <c r="N1773" s="325"/>
      <c r="O1773" s="329"/>
      <c r="P1773" s="420">
        <v>220</v>
      </c>
      <c r="Q1773" s="420" t="s">
        <v>32</v>
      </c>
      <c r="R1773" s="420">
        <v>31579</v>
      </c>
      <c r="S1773" s="420">
        <v>11</v>
      </c>
      <c r="T1773" s="420">
        <v>372</v>
      </c>
      <c r="U1773" s="420" t="s">
        <v>182</v>
      </c>
      <c r="V1773" s="420">
        <v>6</v>
      </c>
      <c r="W1773" s="420">
        <v>3</v>
      </c>
      <c r="X1773" s="420">
        <v>61</v>
      </c>
      <c r="Y1773" s="546">
        <v>2761</v>
      </c>
      <c r="Z1773" s="420"/>
      <c r="AA1773" s="546"/>
      <c r="AB1773" s="420"/>
      <c r="AC1773" s="558"/>
      <c r="AD1773" s="420"/>
      <c r="AE1773" s="420"/>
      <c r="AF1773" s="420"/>
      <c r="AG1773" s="420"/>
      <c r="AH1773" s="549"/>
      <c r="AI1773" s="420"/>
      <c r="AJ1773" s="549"/>
      <c r="AK1773" s="549"/>
      <c r="AL1773" s="420"/>
      <c r="AM1773" s="420"/>
      <c r="AN1773" s="420"/>
      <c r="AO1773" s="442"/>
      <c r="AP1773" s="365"/>
      <c r="AQ1773" s="365"/>
    </row>
    <row r="1774" spans="1:43" s="337" customFormat="1" ht="22.5" customHeight="1" x14ac:dyDescent="0.2">
      <c r="A1774" s="324"/>
      <c r="B1774" s="324"/>
      <c r="C1774" s="324"/>
      <c r="D1774" s="324"/>
      <c r="E1774" s="325"/>
      <c r="F1774" s="326"/>
      <c r="G1774" s="326"/>
      <c r="H1774" s="326"/>
      <c r="I1774" s="326"/>
      <c r="J1774" s="326"/>
      <c r="K1774" s="326"/>
      <c r="L1774" s="326"/>
      <c r="M1774" s="325"/>
      <c r="N1774" s="325"/>
      <c r="O1774" s="329"/>
      <c r="P1774" s="420">
        <v>221</v>
      </c>
      <c r="Q1774" s="420" t="s">
        <v>32</v>
      </c>
      <c r="R1774" s="420">
        <v>31572</v>
      </c>
      <c r="S1774" s="420">
        <v>21</v>
      </c>
      <c r="T1774" s="420">
        <v>1642</v>
      </c>
      <c r="U1774" s="420" t="s">
        <v>182</v>
      </c>
      <c r="V1774" s="420">
        <v>9</v>
      </c>
      <c r="W1774" s="420">
        <v>2</v>
      </c>
      <c r="X1774" s="420">
        <v>33</v>
      </c>
      <c r="Y1774" s="546">
        <v>3833</v>
      </c>
      <c r="Z1774" s="420"/>
      <c r="AA1774" s="546"/>
      <c r="AB1774" s="420"/>
      <c r="AC1774" s="558"/>
      <c r="AD1774" s="420"/>
      <c r="AE1774" s="420"/>
      <c r="AF1774" s="420"/>
      <c r="AG1774" s="420"/>
      <c r="AH1774" s="549"/>
      <c r="AI1774" s="420"/>
      <c r="AJ1774" s="549"/>
      <c r="AK1774" s="549"/>
      <c r="AL1774" s="420"/>
      <c r="AM1774" s="420"/>
      <c r="AN1774" s="420"/>
      <c r="AO1774" s="442"/>
      <c r="AP1774" s="365"/>
      <c r="AQ1774" s="365"/>
    </row>
    <row r="1775" spans="1:43" s="337" customFormat="1" ht="22.5" customHeight="1" x14ac:dyDescent="0.2">
      <c r="A1775" s="324"/>
      <c r="B1775" s="324"/>
      <c r="C1775" s="324"/>
      <c r="D1775" s="324"/>
      <c r="E1775" s="325"/>
      <c r="F1775" s="326"/>
      <c r="G1775" s="326"/>
      <c r="H1775" s="326"/>
      <c r="I1775" s="326"/>
      <c r="J1775" s="326"/>
      <c r="K1775" s="326"/>
      <c r="L1775" s="326"/>
      <c r="M1775" s="325"/>
      <c r="N1775" s="325"/>
      <c r="O1775" s="329"/>
      <c r="P1775" s="420">
        <v>222</v>
      </c>
      <c r="Q1775" s="420" t="s">
        <v>32</v>
      </c>
      <c r="R1775" s="420">
        <v>9288</v>
      </c>
      <c r="S1775" s="420">
        <v>69</v>
      </c>
      <c r="T1775" s="420">
        <v>2054</v>
      </c>
      <c r="U1775" s="420" t="s">
        <v>178</v>
      </c>
      <c r="V1775" s="420">
        <v>3</v>
      </c>
      <c r="W1775" s="420">
        <v>0</v>
      </c>
      <c r="X1775" s="420">
        <v>30</v>
      </c>
      <c r="Y1775" s="546">
        <v>1230</v>
      </c>
      <c r="Z1775" s="420"/>
      <c r="AA1775" s="546"/>
      <c r="AB1775" s="420"/>
      <c r="AC1775" s="558"/>
      <c r="AD1775" s="420"/>
      <c r="AE1775" s="420"/>
      <c r="AF1775" s="420"/>
      <c r="AG1775" s="420"/>
      <c r="AH1775" s="549"/>
      <c r="AI1775" s="420"/>
      <c r="AJ1775" s="549"/>
      <c r="AK1775" s="549"/>
      <c r="AL1775" s="420"/>
      <c r="AM1775" s="420"/>
      <c r="AN1775" s="420"/>
      <c r="AO1775" s="442"/>
      <c r="AP1775" s="365"/>
      <c r="AQ1775" s="365"/>
    </row>
    <row r="1776" spans="1:43" s="337" customFormat="1" ht="22.5" customHeight="1" x14ac:dyDescent="0.2">
      <c r="A1776" s="324"/>
      <c r="B1776" s="324"/>
      <c r="C1776" s="324"/>
      <c r="D1776" s="324"/>
      <c r="E1776" s="325"/>
      <c r="F1776" s="326"/>
      <c r="G1776" s="326"/>
      <c r="H1776" s="326"/>
      <c r="I1776" s="326"/>
      <c r="J1776" s="326"/>
      <c r="K1776" s="326"/>
      <c r="L1776" s="326"/>
      <c r="M1776" s="325"/>
      <c r="N1776" s="325"/>
      <c r="O1776" s="329"/>
      <c r="P1776" s="420">
        <v>223</v>
      </c>
      <c r="Q1776" s="420" t="s">
        <v>32</v>
      </c>
      <c r="R1776" s="420">
        <v>9289</v>
      </c>
      <c r="S1776" s="420">
        <v>75</v>
      </c>
      <c r="T1776" s="420">
        <v>2057</v>
      </c>
      <c r="U1776" s="420" t="s">
        <v>178</v>
      </c>
      <c r="V1776" s="420">
        <v>4</v>
      </c>
      <c r="W1776" s="420">
        <v>2</v>
      </c>
      <c r="X1776" s="420">
        <v>79</v>
      </c>
      <c r="Y1776" s="546">
        <v>1879</v>
      </c>
      <c r="Z1776" s="420"/>
      <c r="AA1776" s="546"/>
      <c r="AB1776" s="420"/>
      <c r="AC1776" s="558"/>
      <c r="AD1776" s="420"/>
      <c r="AE1776" s="420"/>
      <c r="AF1776" s="420"/>
      <c r="AG1776" s="420"/>
      <c r="AH1776" s="549"/>
      <c r="AI1776" s="420"/>
      <c r="AJ1776" s="549"/>
      <c r="AK1776" s="549"/>
      <c r="AL1776" s="420"/>
      <c r="AM1776" s="420"/>
      <c r="AN1776" s="420"/>
      <c r="AO1776" s="442"/>
      <c r="AP1776" s="365"/>
      <c r="AQ1776" s="365"/>
    </row>
    <row r="1777" spans="1:43" s="337" customFormat="1" ht="22.5" customHeight="1" x14ac:dyDescent="0.2">
      <c r="A1777" s="324"/>
      <c r="B1777" s="324"/>
      <c r="C1777" s="324"/>
      <c r="D1777" s="324"/>
      <c r="E1777" s="325"/>
      <c r="F1777" s="326"/>
      <c r="G1777" s="326"/>
      <c r="H1777" s="326"/>
      <c r="I1777" s="326"/>
      <c r="J1777" s="326"/>
      <c r="K1777" s="326"/>
      <c r="L1777" s="326"/>
      <c r="M1777" s="325"/>
      <c r="N1777" s="325"/>
      <c r="O1777" s="329"/>
      <c r="P1777" s="420">
        <v>224</v>
      </c>
      <c r="Q1777" s="420" t="s">
        <v>32</v>
      </c>
      <c r="R1777" s="420">
        <v>32060</v>
      </c>
      <c r="S1777" s="420">
        <v>35</v>
      </c>
      <c r="T1777" s="420">
        <v>1789</v>
      </c>
      <c r="U1777" s="420" t="s">
        <v>181</v>
      </c>
      <c r="V1777" s="420">
        <v>0</v>
      </c>
      <c r="W1777" s="420">
        <v>1</v>
      </c>
      <c r="X1777" s="420">
        <v>12</v>
      </c>
      <c r="Y1777" s="546"/>
      <c r="Z1777" s="420"/>
      <c r="AA1777" s="546"/>
      <c r="AB1777" s="420"/>
      <c r="AC1777" s="558">
        <v>112</v>
      </c>
      <c r="AD1777" s="420"/>
      <c r="AE1777" s="420"/>
      <c r="AF1777" s="420"/>
      <c r="AG1777" s="420"/>
      <c r="AH1777" s="549"/>
      <c r="AI1777" s="420"/>
      <c r="AJ1777" s="549"/>
      <c r="AK1777" s="549"/>
      <c r="AL1777" s="420"/>
      <c r="AM1777" s="420"/>
      <c r="AN1777" s="420"/>
      <c r="AO1777" s="442"/>
      <c r="AP1777" s="365"/>
      <c r="AQ1777" s="365"/>
    </row>
    <row r="1778" spans="1:43" s="337" customFormat="1" ht="22.5" customHeight="1" x14ac:dyDescent="0.2">
      <c r="A1778" s="324"/>
      <c r="B1778" s="324"/>
      <c r="C1778" s="324"/>
      <c r="D1778" s="324"/>
      <c r="E1778" s="325"/>
      <c r="F1778" s="326"/>
      <c r="G1778" s="326"/>
      <c r="H1778" s="326"/>
      <c r="I1778" s="326"/>
      <c r="J1778" s="326"/>
      <c r="K1778" s="326"/>
      <c r="L1778" s="326"/>
      <c r="M1778" s="325"/>
      <c r="N1778" s="325"/>
      <c r="O1778" s="329"/>
      <c r="P1778" s="420">
        <v>225</v>
      </c>
      <c r="Q1778" s="420" t="s">
        <v>32</v>
      </c>
      <c r="R1778" s="420">
        <v>32056</v>
      </c>
      <c r="S1778" s="420">
        <v>39</v>
      </c>
      <c r="T1778" s="420">
        <v>1793</v>
      </c>
      <c r="U1778" s="420" t="s">
        <v>181</v>
      </c>
      <c r="V1778" s="420">
        <v>0</v>
      </c>
      <c r="W1778" s="420">
        <v>0</v>
      </c>
      <c r="X1778" s="420">
        <v>74</v>
      </c>
      <c r="Y1778" s="546">
        <v>70.5</v>
      </c>
      <c r="Z1778" s="420"/>
      <c r="AA1778" s="546"/>
      <c r="AB1778" s="420">
        <v>3.5</v>
      </c>
      <c r="AC1778" s="558"/>
      <c r="AD1778" s="420"/>
      <c r="AE1778" s="420"/>
      <c r="AF1778" s="420"/>
      <c r="AG1778" s="420"/>
      <c r="AH1778" s="549"/>
      <c r="AI1778" s="420"/>
      <c r="AJ1778" s="549"/>
      <c r="AK1778" s="549"/>
      <c r="AL1778" s="420"/>
      <c r="AM1778" s="420"/>
      <c r="AN1778" s="420"/>
      <c r="AO1778" s="442"/>
      <c r="AP1778" s="365"/>
      <c r="AQ1778" s="365"/>
    </row>
    <row r="1779" spans="1:43" s="337" customFormat="1" ht="56.25" x14ac:dyDescent="0.2">
      <c r="A1779" s="324"/>
      <c r="B1779" s="324"/>
      <c r="C1779" s="324"/>
      <c r="D1779" s="324"/>
      <c r="E1779" s="325"/>
      <c r="F1779" s="326"/>
      <c r="G1779" s="326"/>
      <c r="H1779" s="326"/>
      <c r="I1779" s="326"/>
      <c r="J1779" s="326"/>
      <c r="K1779" s="326"/>
      <c r="L1779" s="326"/>
      <c r="M1779" s="325"/>
      <c r="N1779" s="325"/>
      <c r="O1779" s="329"/>
      <c r="P1779" s="420"/>
      <c r="Q1779" s="420"/>
      <c r="R1779" s="420"/>
      <c r="S1779" s="420"/>
      <c r="T1779" s="420"/>
      <c r="U1779" s="420"/>
      <c r="V1779" s="420"/>
      <c r="W1779" s="420"/>
      <c r="X1779" s="420"/>
      <c r="Y1779" s="546"/>
      <c r="Z1779" s="420"/>
      <c r="AA1779" s="546"/>
      <c r="AB1779" s="420"/>
      <c r="AC1779" s="558"/>
      <c r="AD1779" s="420">
        <v>1</v>
      </c>
      <c r="AE1779" s="420">
        <v>279</v>
      </c>
      <c r="AF1779" s="413" t="s">
        <v>55</v>
      </c>
      <c r="AG1779" s="413" t="s">
        <v>122</v>
      </c>
      <c r="AH1779" s="549">
        <v>14</v>
      </c>
      <c r="AI1779" s="420"/>
      <c r="AJ1779" s="549"/>
      <c r="AK1779" s="549">
        <v>14</v>
      </c>
      <c r="AL1779" s="420"/>
      <c r="AM1779" s="420">
        <f>AP1779+1</f>
        <v>51</v>
      </c>
      <c r="AN1779" s="413" t="s">
        <v>53</v>
      </c>
      <c r="AO1779" s="442"/>
      <c r="AP1779" s="365">
        <v>50</v>
      </c>
      <c r="AQ1779" s="365">
        <v>49</v>
      </c>
    </row>
    <row r="1780" spans="1:43" s="337" customFormat="1" ht="25.5" customHeight="1" x14ac:dyDescent="0.2">
      <c r="A1780" s="324"/>
      <c r="B1780" s="324"/>
      <c r="C1780" s="324"/>
      <c r="D1780" s="324"/>
      <c r="E1780" s="325"/>
      <c r="F1780" s="326"/>
      <c r="G1780" s="326"/>
      <c r="H1780" s="326"/>
      <c r="I1780" s="326"/>
      <c r="J1780" s="326"/>
      <c r="K1780" s="326"/>
      <c r="L1780" s="326"/>
      <c r="M1780" s="325"/>
      <c r="N1780" s="325"/>
      <c r="O1780" s="329"/>
      <c r="P1780" s="420"/>
      <c r="Q1780" s="420"/>
      <c r="R1780" s="420"/>
      <c r="S1780" s="420"/>
      <c r="T1780" s="420"/>
      <c r="U1780" s="420"/>
      <c r="V1780" s="420"/>
      <c r="W1780" s="420"/>
      <c r="X1780" s="420"/>
      <c r="Y1780" s="546"/>
      <c r="Z1780" s="420"/>
      <c r="AA1780" s="546"/>
      <c r="AB1780" s="420"/>
      <c r="AC1780" s="558"/>
      <c r="AD1780" s="420"/>
      <c r="AE1780" s="420"/>
      <c r="AF1780" s="420"/>
      <c r="AG1780" s="420"/>
      <c r="AH1780" s="549"/>
      <c r="AI1780" s="420"/>
      <c r="AJ1780" s="549"/>
      <c r="AK1780" s="549"/>
      <c r="AL1780" s="420"/>
      <c r="AM1780" s="420"/>
      <c r="AN1780" s="420"/>
      <c r="AO1780" s="442"/>
      <c r="AP1780" s="365"/>
      <c r="AQ1780" s="365"/>
    </row>
    <row r="1781" spans="1:43" s="337" customFormat="1" ht="25.5" customHeight="1" x14ac:dyDescent="0.2">
      <c r="A1781" s="324"/>
      <c r="B1781" s="324"/>
      <c r="C1781" s="324"/>
      <c r="D1781" s="324"/>
      <c r="E1781" s="325"/>
      <c r="F1781" s="326"/>
      <c r="G1781" s="326"/>
      <c r="H1781" s="326"/>
      <c r="I1781" s="326"/>
      <c r="J1781" s="326"/>
      <c r="K1781" s="326"/>
      <c r="L1781" s="326"/>
      <c r="M1781" s="325"/>
      <c r="N1781" s="325"/>
      <c r="O1781" s="329"/>
      <c r="P1781" s="420"/>
      <c r="Q1781" s="420"/>
      <c r="R1781" s="420"/>
      <c r="S1781" s="420"/>
      <c r="T1781" s="420"/>
      <c r="U1781" s="420"/>
      <c r="V1781" s="420"/>
      <c r="W1781" s="420"/>
      <c r="X1781" s="420"/>
      <c r="Y1781" s="546"/>
      <c r="Z1781" s="420"/>
      <c r="AA1781" s="546"/>
      <c r="AB1781" s="420"/>
      <c r="AC1781" s="558"/>
      <c r="AD1781" s="420"/>
      <c r="AE1781" s="420"/>
      <c r="AF1781" s="420"/>
      <c r="AG1781" s="420"/>
      <c r="AH1781" s="549"/>
      <c r="AI1781" s="420"/>
      <c r="AJ1781" s="549"/>
      <c r="AK1781" s="549"/>
      <c r="AL1781" s="420"/>
      <c r="AM1781" s="420"/>
      <c r="AN1781" s="420"/>
      <c r="AO1781" s="442"/>
      <c r="AP1781" s="365"/>
      <c r="AQ1781" s="365"/>
    </row>
    <row r="1782" spans="1:43" s="1" customFormat="1" ht="22.5" customHeight="1" x14ac:dyDescent="0.2">
      <c r="E1782" s="304"/>
      <c r="F1782" s="305"/>
      <c r="G1782" s="305"/>
      <c r="H1782" s="305"/>
      <c r="I1782" s="305"/>
      <c r="J1782" s="305"/>
      <c r="K1782" s="305"/>
      <c r="L1782" s="305"/>
      <c r="M1782" s="304"/>
      <c r="N1782" s="304"/>
      <c r="O1782" s="306"/>
      <c r="P1782" s="345" t="s">
        <v>460</v>
      </c>
      <c r="Q1782" s="346"/>
      <c r="R1782" s="346"/>
      <c r="S1782" s="346"/>
      <c r="T1782" s="346"/>
      <c r="U1782" s="346"/>
      <c r="V1782" s="1012" t="str">
        <f>B1791</f>
        <v>นาง</v>
      </c>
      <c r="W1782" s="1012"/>
      <c r="X1782" s="1013" t="str">
        <f>C1791</f>
        <v xml:space="preserve">ปาหยัน  </v>
      </c>
      <c r="Y1782" s="1013"/>
      <c r="Z1782" s="1013" t="str">
        <f>D1791</f>
        <v>แนบตะขบ</v>
      </c>
      <c r="AA1782" s="1013"/>
      <c r="AB1782" s="1013"/>
      <c r="AC1782" s="1014"/>
      <c r="AD1782" s="345" t="s">
        <v>461</v>
      </c>
      <c r="AE1782" s="346"/>
      <c r="AF1782" s="346"/>
      <c r="AG1782" s="745" t="str">
        <f>B1791</f>
        <v>นาง</v>
      </c>
      <c r="AH1782" s="731" t="str">
        <f>C1791</f>
        <v xml:space="preserve">ปาหยัน  </v>
      </c>
      <c r="AI1782" s="346"/>
      <c r="AJ1782" s="346" t="str">
        <f>D1791</f>
        <v>แนบตะขบ</v>
      </c>
      <c r="AK1782" s="346"/>
      <c r="AL1782" s="346"/>
      <c r="AM1782" s="346"/>
      <c r="AN1782" s="347"/>
      <c r="AO1782" s="753"/>
      <c r="AP1782" s="346"/>
      <c r="AQ1782" s="346"/>
    </row>
    <row r="1783" spans="1:43" s="1" customFormat="1" ht="22.5" customHeight="1" x14ac:dyDescent="0.2">
      <c r="E1783" s="304"/>
      <c r="F1783" s="305"/>
      <c r="G1783" s="305"/>
      <c r="H1783" s="305"/>
      <c r="I1783" s="305"/>
      <c r="J1783" s="305"/>
      <c r="K1783" s="305"/>
      <c r="L1783" s="305"/>
      <c r="M1783" s="304"/>
      <c r="N1783" s="304"/>
      <c r="O1783" s="306"/>
      <c r="P1783" s="307" t="s">
        <v>462</v>
      </c>
      <c r="Q1783" s="308"/>
      <c r="R1783" s="308"/>
      <c r="S1783" s="1007">
        <f>E1791</f>
        <v>301</v>
      </c>
      <c r="T1783" s="1008"/>
      <c r="U1783" s="310" t="str">
        <f>F1791</f>
        <v>หมูที่</v>
      </c>
      <c r="V1783" s="1009">
        <f>G1791</f>
        <v>18</v>
      </c>
      <c r="W1783" s="1009"/>
      <c r="X1783" s="308"/>
      <c r="Y1783" s="311"/>
      <c r="Z1783" s="312" t="str">
        <f>H1791</f>
        <v>ถนน</v>
      </c>
      <c r="AA1783" s="313"/>
      <c r="AB1783" s="308"/>
      <c r="AC1783" s="309"/>
      <c r="AD1783" s="307" t="s">
        <v>462</v>
      </c>
      <c r="AE1783" s="308"/>
      <c r="AF1783" s="728"/>
      <c r="AG1783" s="314">
        <f>E1791</f>
        <v>301</v>
      </c>
      <c r="AH1783" s="308"/>
      <c r="AI1783" s="315" t="str">
        <f>F1791</f>
        <v>หมูที่</v>
      </c>
      <c r="AJ1783" s="727">
        <f>G1791</f>
        <v>18</v>
      </c>
      <c r="AK1783" s="308"/>
      <c r="AL1783" s="315" t="str">
        <f>H1791</f>
        <v>ถนน</v>
      </c>
      <c r="AM1783" s="308"/>
      <c r="AN1783" s="309"/>
      <c r="AO1783" s="753"/>
      <c r="AP1783" s="308"/>
      <c r="AQ1783" s="308"/>
    </row>
    <row r="1784" spans="1:43" s="1" customFormat="1" ht="22.5" customHeight="1" x14ac:dyDescent="0.2">
      <c r="E1784" s="304"/>
      <c r="F1784" s="305"/>
      <c r="G1784" s="305"/>
      <c r="H1784" s="305"/>
      <c r="I1784" s="305"/>
      <c r="J1784" s="305"/>
      <c r="K1784" s="305"/>
      <c r="L1784" s="305"/>
      <c r="M1784" s="304"/>
      <c r="N1784" s="304"/>
      <c r="O1784" s="306"/>
      <c r="P1784" s="307" t="s">
        <v>463</v>
      </c>
      <c r="Q1784" s="308"/>
      <c r="R1784" s="308"/>
      <c r="S1784" s="308"/>
      <c r="T1784" s="308"/>
      <c r="U1784" s="1009" t="str">
        <f>I1791</f>
        <v>ตำบลตะขบ</v>
      </c>
      <c r="V1784" s="993"/>
      <c r="W1784" s="993"/>
      <c r="X1784" s="993"/>
      <c r="Y1784" s="312"/>
      <c r="Z1784" s="315" t="str">
        <f>J1791</f>
        <v>อำเภอปักธงชัย</v>
      </c>
      <c r="AA1784" s="313"/>
      <c r="AB1784" s="308"/>
      <c r="AC1784" s="308"/>
      <c r="AD1784" s="307" t="s">
        <v>463</v>
      </c>
      <c r="AE1784" s="308"/>
      <c r="AF1784" s="308"/>
      <c r="AG1784" s="308"/>
      <c r="AH1784" s="308"/>
      <c r="AI1784" s="315" t="str">
        <f>I1791</f>
        <v>ตำบลตะขบ</v>
      </c>
      <c r="AJ1784" s="308"/>
      <c r="AK1784" s="308"/>
      <c r="AL1784" s="315" t="str">
        <f>J1791</f>
        <v>อำเภอปักธงชัย</v>
      </c>
      <c r="AM1784" s="308"/>
      <c r="AN1784" s="309"/>
      <c r="AO1784" s="753"/>
      <c r="AP1784" s="308"/>
      <c r="AQ1784" s="308"/>
    </row>
    <row r="1785" spans="1:43" s="1" customFormat="1" ht="22.5" customHeight="1" x14ac:dyDescent="0.2">
      <c r="E1785" s="304"/>
      <c r="F1785" s="305"/>
      <c r="G1785" s="305"/>
      <c r="H1785" s="305"/>
      <c r="I1785" s="305"/>
      <c r="J1785" s="305"/>
      <c r="K1785" s="305"/>
      <c r="L1785" s="305"/>
      <c r="M1785" s="304"/>
      <c r="N1785" s="304"/>
      <c r="O1785" s="306"/>
      <c r="P1785" s="316" t="str">
        <f>K1791</f>
        <v>จังหวัดนครราชสีมา</v>
      </c>
      <c r="Q1785" s="317"/>
      <c r="R1785" s="317"/>
      <c r="S1785" s="317"/>
      <c r="T1785" s="317"/>
      <c r="U1785" s="317" t="s">
        <v>464</v>
      </c>
      <c r="V1785" s="317"/>
      <c r="W1785" s="317"/>
      <c r="X1785" s="317"/>
      <c r="Y1785" s="318"/>
      <c r="Z1785" s="317"/>
      <c r="AA1785" s="319"/>
      <c r="AB1785" s="317"/>
      <c r="AC1785" s="317"/>
      <c r="AD1785" s="316" t="str">
        <f>K1791</f>
        <v>จังหวัดนครราชสีมา</v>
      </c>
      <c r="AE1785" s="317"/>
      <c r="AF1785" s="317"/>
      <c r="AG1785" s="317"/>
      <c r="AH1785" s="317"/>
      <c r="AI1785" s="317" t="s">
        <v>464</v>
      </c>
      <c r="AJ1785" s="317"/>
      <c r="AK1785" s="317"/>
      <c r="AL1785" s="317"/>
      <c r="AM1785" s="317"/>
      <c r="AN1785" s="320"/>
      <c r="AO1785" s="753"/>
      <c r="AP1785" s="317"/>
      <c r="AQ1785" s="317"/>
    </row>
    <row r="1786" spans="1:43" s="323" customFormat="1" ht="22.5" customHeight="1" x14ac:dyDescent="0.2">
      <c r="A1786" s="753"/>
      <c r="B1786" s="753"/>
      <c r="C1786" s="753"/>
      <c r="D1786" s="753"/>
      <c r="E1786" s="9"/>
      <c r="F1786" s="321"/>
      <c r="G1786" s="321"/>
      <c r="H1786" s="321"/>
      <c r="I1786" s="321"/>
      <c r="J1786" s="321"/>
      <c r="K1786" s="321"/>
      <c r="L1786" s="321"/>
      <c r="M1786" s="9"/>
      <c r="N1786" s="9"/>
      <c r="O1786" s="306"/>
      <c r="P1786" s="1004" t="s">
        <v>5</v>
      </c>
      <c r="Q1786" s="1005"/>
      <c r="R1786" s="1005"/>
      <c r="S1786" s="1005"/>
      <c r="T1786" s="1005"/>
      <c r="U1786" s="1005"/>
      <c r="V1786" s="1005"/>
      <c r="W1786" s="1005"/>
      <c r="X1786" s="1005"/>
      <c r="Y1786" s="1005"/>
      <c r="Z1786" s="1005"/>
      <c r="AA1786" s="1005"/>
      <c r="AB1786" s="1005"/>
      <c r="AC1786" s="1006"/>
      <c r="AD1786" s="1004" t="s">
        <v>6</v>
      </c>
      <c r="AE1786" s="1005"/>
      <c r="AF1786" s="1005"/>
      <c r="AG1786" s="1005"/>
      <c r="AH1786" s="1005"/>
      <c r="AI1786" s="1005"/>
      <c r="AJ1786" s="1005"/>
      <c r="AK1786" s="1005"/>
      <c r="AL1786" s="1005"/>
      <c r="AM1786" s="1005"/>
      <c r="AN1786" s="1006"/>
      <c r="AO1786" s="429"/>
    </row>
    <row r="1787" spans="1:43" s="323" customFormat="1" ht="24.75" customHeight="1" x14ac:dyDescent="0.2">
      <c r="A1787" s="753"/>
      <c r="B1787" s="753"/>
      <c r="C1787" s="753"/>
      <c r="D1787" s="753"/>
      <c r="E1787" s="9"/>
      <c r="F1787" s="321"/>
      <c r="G1787" s="321"/>
      <c r="H1787" s="321"/>
      <c r="I1787" s="321"/>
      <c r="J1787" s="321"/>
      <c r="K1787" s="321"/>
      <c r="L1787" s="321"/>
      <c r="M1787" s="9"/>
      <c r="N1787" s="9"/>
      <c r="O1787" s="306"/>
      <c r="P1787" s="995" t="s">
        <v>7</v>
      </c>
      <c r="Q1787" s="995" t="s">
        <v>8</v>
      </c>
      <c r="R1787" s="995" t="s">
        <v>9</v>
      </c>
      <c r="S1787" s="1010" t="s">
        <v>10</v>
      </c>
      <c r="T1787" s="1011"/>
      <c r="U1787" s="995" t="s">
        <v>11</v>
      </c>
      <c r="V1787" s="1004" t="s">
        <v>12</v>
      </c>
      <c r="W1787" s="1005"/>
      <c r="X1787" s="1006"/>
      <c r="Y1787" s="1004" t="s">
        <v>13</v>
      </c>
      <c r="Z1787" s="1005"/>
      <c r="AA1787" s="1005"/>
      <c r="AB1787" s="1005"/>
      <c r="AC1787" s="1006"/>
      <c r="AD1787" s="995" t="s">
        <v>7</v>
      </c>
      <c r="AE1787" s="1049" t="s">
        <v>469</v>
      </c>
      <c r="AF1787" s="995" t="s">
        <v>15</v>
      </c>
      <c r="AG1787" s="995" t="s">
        <v>16</v>
      </c>
      <c r="AH1787" s="1021" t="s">
        <v>17</v>
      </c>
      <c r="AI1787" s="1004" t="s">
        <v>18</v>
      </c>
      <c r="AJ1787" s="1005"/>
      <c r="AK1787" s="1005"/>
      <c r="AL1787" s="1006"/>
      <c r="AM1787" s="995" t="s">
        <v>19</v>
      </c>
      <c r="AN1787" s="995" t="s">
        <v>20</v>
      </c>
      <c r="AO1787" s="429"/>
      <c r="AP1787" s="995" t="s">
        <v>19</v>
      </c>
      <c r="AQ1787" s="995" t="s">
        <v>19</v>
      </c>
    </row>
    <row r="1788" spans="1:43" s="323" customFormat="1" ht="24.75" customHeight="1" x14ac:dyDescent="0.2">
      <c r="A1788" s="753"/>
      <c r="B1788" s="753"/>
      <c r="C1788" s="753"/>
      <c r="D1788" s="753"/>
      <c r="E1788" s="9"/>
      <c r="F1788" s="321"/>
      <c r="G1788" s="321"/>
      <c r="H1788" s="321"/>
      <c r="I1788" s="321"/>
      <c r="J1788" s="321"/>
      <c r="K1788" s="321"/>
      <c r="L1788" s="321"/>
      <c r="M1788" s="9"/>
      <c r="N1788" s="9"/>
      <c r="O1788" s="306"/>
      <c r="P1788" s="996"/>
      <c r="Q1788" s="996"/>
      <c r="R1788" s="996"/>
      <c r="S1788" s="995" t="s">
        <v>21</v>
      </c>
      <c r="T1788" s="995" t="s">
        <v>22</v>
      </c>
      <c r="U1788" s="996"/>
      <c r="V1788" s="1015" t="s">
        <v>23</v>
      </c>
      <c r="W1788" s="1015" t="s">
        <v>24</v>
      </c>
      <c r="X1788" s="1015" t="s">
        <v>25</v>
      </c>
      <c r="Y1788" s="1018" t="s">
        <v>26</v>
      </c>
      <c r="Z1788" s="995" t="s">
        <v>27</v>
      </c>
      <c r="AA1788" s="995" t="s">
        <v>28</v>
      </c>
      <c r="AB1788" s="995" t="s">
        <v>29</v>
      </c>
      <c r="AC1788" s="995" t="s">
        <v>30</v>
      </c>
      <c r="AD1788" s="996"/>
      <c r="AE1788" s="1050"/>
      <c r="AF1788" s="996"/>
      <c r="AG1788" s="996"/>
      <c r="AH1788" s="1022"/>
      <c r="AI1788" s="995" t="s">
        <v>31</v>
      </c>
      <c r="AJ1788" s="998" t="s">
        <v>27</v>
      </c>
      <c r="AK1788" s="1001" t="s">
        <v>28</v>
      </c>
      <c r="AL1788" s="995" t="s">
        <v>29</v>
      </c>
      <c r="AM1788" s="996"/>
      <c r="AN1788" s="996"/>
      <c r="AO1788" s="429"/>
      <c r="AP1788" s="996"/>
      <c r="AQ1788" s="996"/>
    </row>
    <row r="1789" spans="1:43" s="323" customFormat="1" ht="48.75" customHeight="1" x14ac:dyDescent="0.2">
      <c r="A1789" s="753"/>
      <c r="B1789" s="753"/>
      <c r="C1789" s="753"/>
      <c r="D1789" s="753"/>
      <c r="E1789" s="9"/>
      <c r="F1789" s="321"/>
      <c r="G1789" s="321"/>
      <c r="H1789" s="321"/>
      <c r="I1789" s="321"/>
      <c r="J1789" s="321"/>
      <c r="K1789" s="321"/>
      <c r="L1789" s="321"/>
      <c r="M1789" s="9"/>
      <c r="N1789" s="9"/>
      <c r="O1789" s="306"/>
      <c r="P1789" s="996"/>
      <c r="Q1789" s="996"/>
      <c r="R1789" s="996"/>
      <c r="S1789" s="996"/>
      <c r="T1789" s="996"/>
      <c r="U1789" s="996"/>
      <c r="V1789" s="1016"/>
      <c r="W1789" s="1016"/>
      <c r="X1789" s="1016"/>
      <c r="Y1789" s="1019"/>
      <c r="Z1789" s="996"/>
      <c r="AA1789" s="996"/>
      <c r="AB1789" s="996"/>
      <c r="AC1789" s="996"/>
      <c r="AD1789" s="996"/>
      <c r="AE1789" s="1050"/>
      <c r="AF1789" s="996"/>
      <c r="AG1789" s="996"/>
      <c r="AH1789" s="1022"/>
      <c r="AI1789" s="996"/>
      <c r="AJ1789" s="999"/>
      <c r="AK1789" s="1002"/>
      <c r="AL1789" s="996"/>
      <c r="AM1789" s="996"/>
      <c r="AN1789" s="996"/>
      <c r="AO1789" s="430"/>
      <c r="AP1789" s="996"/>
      <c r="AQ1789" s="996"/>
    </row>
    <row r="1790" spans="1:43" s="323" customFormat="1" ht="24.75" customHeight="1" x14ac:dyDescent="0.2">
      <c r="A1790" s="753" t="s">
        <v>465</v>
      </c>
      <c r="B1790" s="306" t="s">
        <v>466</v>
      </c>
      <c r="C1790" s="749" t="s">
        <v>467</v>
      </c>
      <c r="D1790" s="749" t="s">
        <v>468</v>
      </c>
      <c r="E1790" s="749" t="s">
        <v>469</v>
      </c>
      <c r="F1790" s="749"/>
      <c r="G1790" s="749" t="s">
        <v>470</v>
      </c>
      <c r="H1790" s="749" t="s">
        <v>471</v>
      </c>
      <c r="I1790" s="749" t="s">
        <v>472</v>
      </c>
      <c r="J1790" s="749" t="s">
        <v>473</v>
      </c>
      <c r="K1790" s="749" t="s">
        <v>474</v>
      </c>
      <c r="L1790" s="520" t="s">
        <v>475</v>
      </c>
      <c r="M1790" s="9" t="s">
        <v>476</v>
      </c>
      <c r="N1790" s="9" t="s">
        <v>477</v>
      </c>
      <c r="O1790" s="306" t="s">
        <v>478</v>
      </c>
      <c r="P1790" s="997"/>
      <c r="Q1790" s="997"/>
      <c r="R1790" s="997"/>
      <c r="S1790" s="997"/>
      <c r="T1790" s="997"/>
      <c r="U1790" s="997"/>
      <c r="V1790" s="1017"/>
      <c r="W1790" s="1017"/>
      <c r="X1790" s="1017"/>
      <c r="Y1790" s="1020"/>
      <c r="Z1790" s="997"/>
      <c r="AA1790" s="997"/>
      <c r="AB1790" s="997"/>
      <c r="AC1790" s="997"/>
      <c r="AD1790" s="997"/>
      <c r="AE1790" s="1051"/>
      <c r="AF1790" s="997"/>
      <c r="AG1790" s="997"/>
      <c r="AH1790" s="1023"/>
      <c r="AI1790" s="997"/>
      <c r="AJ1790" s="1000"/>
      <c r="AK1790" s="1003"/>
      <c r="AL1790" s="997"/>
      <c r="AM1790" s="997"/>
      <c r="AN1790" s="997"/>
      <c r="AO1790" s="430"/>
      <c r="AP1790" s="997"/>
      <c r="AQ1790" s="997"/>
    </row>
    <row r="1791" spans="1:43" s="337" customFormat="1" ht="25.5" customHeight="1" x14ac:dyDescent="0.2">
      <c r="A1791" s="324"/>
      <c r="B1791" s="324" t="s">
        <v>487</v>
      </c>
      <c r="C1791" s="324" t="s">
        <v>901</v>
      </c>
      <c r="D1791" s="324" t="s">
        <v>902</v>
      </c>
      <c r="E1791" s="325">
        <v>301</v>
      </c>
      <c r="F1791" s="305" t="s">
        <v>510</v>
      </c>
      <c r="G1791" s="583">
        <v>18</v>
      </c>
      <c r="H1791" s="305" t="s">
        <v>471</v>
      </c>
      <c r="I1791" s="305" t="s">
        <v>483</v>
      </c>
      <c r="J1791" s="305" t="s">
        <v>484</v>
      </c>
      <c r="K1791" s="305" t="s">
        <v>485</v>
      </c>
      <c r="L1791" s="304">
        <v>30150</v>
      </c>
      <c r="M1791" s="325"/>
      <c r="N1791" s="325" t="s">
        <v>903</v>
      </c>
      <c r="O1791" s="329"/>
      <c r="P1791" s="420">
        <v>226</v>
      </c>
      <c r="Q1791" s="420" t="s">
        <v>39</v>
      </c>
      <c r="R1791" s="420"/>
      <c r="S1791" s="420"/>
      <c r="T1791" s="420"/>
      <c r="U1791" s="420" t="s">
        <v>181</v>
      </c>
      <c r="V1791" s="420">
        <v>0</v>
      </c>
      <c r="W1791" s="420">
        <v>0</v>
      </c>
      <c r="X1791" s="420">
        <v>5.69</v>
      </c>
      <c r="Y1791" s="546"/>
      <c r="Z1791" s="420"/>
      <c r="AA1791" s="546">
        <v>5.6875</v>
      </c>
      <c r="AB1791" s="420"/>
      <c r="AC1791" s="558"/>
      <c r="AD1791" s="420"/>
      <c r="AE1791" s="420"/>
      <c r="AF1791" s="420"/>
      <c r="AG1791" s="420"/>
      <c r="AH1791" s="549"/>
      <c r="AI1791" s="420"/>
      <c r="AJ1791" s="549"/>
      <c r="AK1791" s="549"/>
      <c r="AL1791" s="420"/>
      <c r="AM1791" s="420"/>
      <c r="AN1791" s="420"/>
      <c r="AO1791" s="442"/>
      <c r="AP1791" s="365"/>
      <c r="AQ1791" s="365"/>
    </row>
    <row r="1792" spans="1:43" s="337" customFormat="1" ht="56.25" x14ac:dyDescent="0.2">
      <c r="A1792" s="324"/>
      <c r="B1792" s="324"/>
      <c r="C1792" s="324"/>
      <c r="D1792" s="324"/>
      <c r="E1792" s="325"/>
      <c r="F1792" s="326"/>
      <c r="G1792" s="326"/>
      <c r="H1792" s="326"/>
      <c r="I1792" s="326"/>
      <c r="J1792" s="326"/>
      <c r="K1792" s="326"/>
      <c r="L1792" s="326"/>
      <c r="M1792" s="325"/>
      <c r="N1792" s="325"/>
      <c r="O1792" s="329"/>
      <c r="P1792" s="420"/>
      <c r="Q1792" s="420"/>
      <c r="R1792" s="420"/>
      <c r="S1792" s="420"/>
      <c r="T1792" s="420"/>
      <c r="U1792" s="420"/>
      <c r="V1792" s="420"/>
      <c r="W1792" s="420"/>
      <c r="X1792" s="420"/>
      <c r="Y1792" s="546"/>
      <c r="Z1792" s="420"/>
      <c r="AA1792" s="546"/>
      <c r="AB1792" s="420"/>
      <c r="AC1792" s="558"/>
      <c r="AD1792" s="420">
        <v>1</v>
      </c>
      <c r="AE1792" s="420">
        <v>301</v>
      </c>
      <c r="AF1792" s="413" t="s">
        <v>55</v>
      </c>
      <c r="AG1792" s="420" t="s">
        <v>56</v>
      </c>
      <c r="AH1792" s="549">
        <f>6.5*3.5</f>
        <v>22.75</v>
      </c>
      <c r="AI1792" s="420"/>
      <c r="AJ1792" s="549"/>
      <c r="AK1792" s="549">
        <v>22.75</v>
      </c>
      <c r="AL1792" s="420"/>
      <c r="AM1792" s="420">
        <f>AP1792+1</f>
        <v>22</v>
      </c>
      <c r="AN1792" s="413" t="s">
        <v>53</v>
      </c>
      <c r="AO1792" s="442"/>
      <c r="AP1792" s="365">
        <v>21</v>
      </c>
      <c r="AQ1792" s="365">
        <v>20</v>
      </c>
    </row>
    <row r="1793" spans="1:43" s="337" customFormat="1" ht="25.5" customHeight="1" x14ac:dyDescent="0.2">
      <c r="A1793" s="324"/>
      <c r="B1793" s="324"/>
      <c r="C1793" s="324"/>
      <c r="D1793" s="324"/>
      <c r="E1793" s="325"/>
      <c r="F1793" s="326"/>
      <c r="G1793" s="326"/>
      <c r="H1793" s="326"/>
      <c r="I1793" s="326"/>
      <c r="J1793" s="326"/>
      <c r="K1793" s="326"/>
      <c r="L1793" s="326"/>
      <c r="M1793" s="325"/>
      <c r="N1793" s="325"/>
      <c r="O1793" s="329"/>
      <c r="P1793" s="420"/>
      <c r="Q1793" s="420"/>
      <c r="R1793" s="420"/>
      <c r="S1793" s="420"/>
      <c r="T1793" s="420"/>
      <c r="U1793" s="420"/>
      <c r="V1793" s="420"/>
      <c r="W1793" s="420"/>
      <c r="X1793" s="420"/>
      <c r="Y1793" s="546"/>
      <c r="Z1793" s="420"/>
      <c r="AA1793" s="546"/>
      <c r="AB1793" s="420"/>
      <c r="AC1793" s="558"/>
      <c r="AD1793" s="420"/>
      <c r="AE1793" s="420"/>
      <c r="AF1793" s="420"/>
      <c r="AG1793" s="420"/>
      <c r="AH1793" s="549"/>
      <c r="AI1793" s="420"/>
      <c r="AJ1793" s="549"/>
      <c r="AK1793" s="549"/>
      <c r="AL1793" s="420"/>
      <c r="AM1793" s="420"/>
      <c r="AN1793" s="420"/>
      <c r="AO1793" s="442"/>
      <c r="AP1793" s="365"/>
      <c r="AQ1793" s="365"/>
    </row>
    <row r="1794" spans="1:43" s="337" customFormat="1" ht="25.5" customHeight="1" x14ac:dyDescent="0.2">
      <c r="A1794" s="324"/>
      <c r="B1794" s="324"/>
      <c r="C1794" s="324"/>
      <c r="D1794" s="324"/>
      <c r="E1794" s="325"/>
      <c r="F1794" s="326"/>
      <c r="G1794" s="326"/>
      <c r="H1794" s="326"/>
      <c r="I1794" s="326"/>
      <c r="J1794" s="326"/>
      <c r="K1794" s="326"/>
      <c r="L1794" s="326"/>
      <c r="M1794" s="325"/>
      <c r="N1794" s="325"/>
      <c r="O1794" s="329"/>
      <c r="P1794" s="420"/>
      <c r="Q1794" s="420"/>
      <c r="R1794" s="420"/>
      <c r="S1794" s="420"/>
      <c r="T1794" s="420"/>
      <c r="U1794" s="420"/>
      <c r="V1794" s="420"/>
      <c r="W1794" s="420"/>
      <c r="X1794" s="420"/>
      <c r="Y1794" s="546"/>
      <c r="Z1794" s="420"/>
      <c r="AA1794" s="546"/>
      <c r="AB1794" s="420"/>
      <c r="AC1794" s="558"/>
      <c r="AD1794" s="420"/>
      <c r="AE1794" s="420"/>
      <c r="AF1794" s="420"/>
      <c r="AG1794" s="420"/>
      <c r="AH1794" s="549"/>
      <c r="AI1794" s="420"/>
      <c r="AJ1794" s="549"/>
      <c r="AK1794" s="549"/>
      <c r="AL1794" s="420"/>
      <c r="AM1794" s="420"/>
      <c r="AN1794" s="420"/>
      <c r="AO1794" s="442"/>
      <c r="AP1794" s="365"/>
      <c r="AQ1794" s="365"/>
    </row>
    <row r="1795" spans="1:43" s="1" customFormat="1" ht="22.5" customHeight="1" x14ac:dyDescent="0.2">
      <c r="E1795" s="304"/>
      <c r="F1795" s="305"/>
      <c r="G1795" s="305"/>
      <c r="H1795" s="305"/>
      <c r="I1795" s="305"/>
      <c r="J1795" s="305"/>
      <c r="K1795" s="305"/>
      <c r="L1795" s="305"/>
      <c r="M1795" s="304"/>
      <c r="N1795" s="304"/>
      <c r="O1795" s="306"/>
      <c r="P1795" s="345" t="s">
        <v>460</v>
      </c>
      <c r="Q1795" s="346"/>
      <c r="R1795" s="346"/>
      <c r="S1795" s="346"/>
      <c r="T1795" s="346"/>
      <c r="U1795" s="346"/>
      <c r="V1795" s="1012" t="str">
        <f>B1804</f>
        <v>นาง</v>
      </c>
      <c r="W1795" s="1012"/>
      <c r="X1795" s="1013" t="str">
        <f>C1804</f>
        <v>เครือมาศ</v>
      </c>
      <c r="Y1795" s="1013"/>
      <c r="Z1795" s="1013" t="str">
        <f>D1804</f>
        <v>ชินตะขบ</v>
      </c>
      <c r="AA1795" s="1013"/>
      <c r="AB1795" s="1013"/>
      <c r="AC1795" s="1014"/>
      <c r="AD1795" s="345" t="s">
        <v>461</v>
      </c>
      <c r="AE1795" s="346"/>
      <c r="AF1795" s="346"/>
      <c r="AG1795" s="745" t="str">
        <f>B1804</f>
        <v>นาง</v>
      </c>
      <c r="AH1795" s="731" t="str">
        <f>C1804</f>
        <v>เครือมาศ</v>
      </c>
      <c r="AI1795" s="346"/>
      <c r="AJ1795" s="346" t="str">
        <f>D1804</f>
        <v>ชินตะขบ</v>
      </c>
      <c r="AK1795" s="346"/>
      <c r="AL1795" s="346"/>
      <c r="AM1795" s="346"/>
      <c r="AN1795" s="347"/>
      <c r="AO1795" s="753"/>
      <c r="AP1795" s="346"/>
      <c r="AQ1795" s="346"/>
    </row>
    <row r="1796" spans="1:43" s="1" customFormat="1" ht="22.5" customHeight="1" x14ac:dyDescent="0.2">
      <c r="E1796" s="304"/>
      <c r="F1796" s="305"/>
      <c r="G1796" s="305"/>
      <c r="H1796" s="305"/>
      <c r="I1796" s="305"/>
      <c r="J1796" s="305"/>
      <c r="K1796" s="305"/>
      <c r="L1796" s="305"/>
      <c r="M1796" s="304"/>
      <c r="N1796" s="304"/>
      <c r="O1796" s="306"/>
      <c r="P1796" s="307" t="s">
        <v>462</v>
      </c>
      <c r="Q1796" s="308"/>
      <c r="R1796" s="308"/>
      <c r="S1796" s="1007" t="str">
        <f>E1804</f>
        <v>2</v>
      </c>
      <c r="T1796" s="1008"/>
      <c r="U1796" s="310" t="str">
        <f>F1804</f>
        <v>หมูที่</v>
      </c>
      <c r="V1796" s="1009">
        <f>G1804</f>
        <v>18</v>
      </c>
      <c r="W1796" s="1009"/>
      <c r="X1796" s="308"/>
      <c r="Y1796" s="311"/>
      <c r="Z1796" s="312" t="str">
        <f>H1804</f>
        <v>ถนน</v>
      </c>
      <c r="AA1796" s="313"/>
      <c r="AB1796" s="308"/>
      <c r="AC1796" s="309"/>
      <c r="AD1796" s="307" t="s">
        <v>462</v>
      </c>
      <c r="AE1796" s="308"/>
      <c r="AF1796" s="728"/>
      <c r="AG1796" s="314" t="str">
        <f>E1804</f>
        <v>2</v>
      </c>
      <c r="AH1796" s="308"/>
      <c r="AI1796" s="315" t="str">
        <f>F1804</f>
        <v>หมูที่</v>
      </c>
      <c r="AJ1796" s="727">
        <f>G1804</f>
        <v>18</v>
      </c>
      <c r="AK1796" s="308"/>
      <c r="AL1796" s="315" t="str">
        <f>H1804</f>
        <v>ถนน</v>
      </c>
      <c r="AM1796" s="308"/>
      <c r="AN1796" s="309"/>
      <c r="AO1796" s="753"/>
      <c r="AP1796" s="308"/>
      <c r="AQ1796" s="308"/>
    </row>
    <row r="1797" spans="1:43" s="1" customFormat="1" ht="22.5" customHeight="1" x14ac:dyDescent="0.2">
      <c r="E1797" s="304"/>
      <c r="F1797" s="305"/>
      <c r="G1797" s="305"/>
      <c r="H1797" s="305"/>
      <c r="I1797" s="305"/>
      <c r="J1797" s="305"/>
      <c r="K1797" s="305"/>
      <c r="L1797" s="305"/>
      <c r="M1797" s="304"/>
      <c r="N1797" s="304"/>
      <c r="O1797" s="306"/>
      <c r="P1797" s="307" t="s">
        <v>463</v>
      </c>
      <c r="Q1797" s="308"/>
      <c r="R1797" s="308"/>
      <c r="S1797" s="308"/>
      <c r="T1797" s="308"/>
      <c r="U1797" s="1009" t="str">
        <f>I1804</f>
        <v>ตำบลตะขบ</v>
      </c>
      <c r="V1797" s="993"/>
      <c r="W1797" s="993"/>
      <c r="X1797" s="993"/>
      <c r="Y1797" s="312"/>
      <c r="Z1797" s="315" t="str">
        <f>J1804</f>
        <v>อำเภอปักธงชัย</v>
      </c>
      <c r="AA1797" s="313"/>
      <c r="AB1797" s="308"/>
      <c r="AC1797" s="308"/>
      <c r="AD1797" s="307" t="s">
        <v>463</v>
      </c>
      <c r="AE1797" s="308"/>
      <c r="AF1797" s="308"/>
      <c r="AG1797" s="308"/>
      <c r="AH1797" s="308"/>
      <c r="AI1797" s="315" t="str">
        <f>I1804</f>
        <v>ตำบลตะขบ</v>
      </c>
      <c r="AJ1797" s="308"/>
      <c r="AK1797" s="308"/>
      <c r="AL1797" s="315" t="str">
        <f>J1804</f>
        <v>อำเภอปักธงชัย</v>
      </c>
      <c r="AM1797" s="308"/>
      <c r="AN1797" s="309"/>
      <c r="AO1797" s="753"/>
      <c r="AP1797" s="308"/>
      <c r="AQ1797" s="308"/>
    </row>
    <row r="1798" spans="1:43" s="1" customFormat="1" ht="22.5" customHeight="1" x14ac:dyDescent="0.2">
      <c r="E1798" s="304"/>
      <c r="F1798" s="305"/>
      <c r="G1798" s="305"/>
      <c r="H1798" s="305"/>
      <c r="I1798" s="305"/>
      <c r="J1798" s="305"/>
      <c r="K1798" s="305"/>
      <c r="L1798" s="305"/>
      <c r="M1798" s="304"/>
      <c r="N1798" s="304"/>
      <c r="O1798" s="306"/>
      <c r="P1798" s="316" t="str">
        <f>K1804</f>
        <v>จังหวัดนครราชสีมา</v>
      </c>
      <c r="Q1798" s="317"/>
      <c r="R1798" s="317"/>
      <c r="S1798" s="317"/>
      <c r="T1798" s="317"/>
      <c r="U1798" s="317" t="s">
        <v>464</v>
      </c>
      <c r="V1798" s="317"/>
      <c r="W1798" s="317"/>
      <c r="X1798" s="317"/>
      <c r="Y1798" s="318"/>
      <c r="Z1798" s="317"/>
      <c r="AA1798" s="319"/>
      <c r="AB1798" s="317"/>
      <c r="AC1798" s="317"/>
      <c r="AD1798" s="316" t="str">
        <f>K1804</f>
        <v>จังหวัดนครราชสีมา</v>
      </c>
      <c r="AE1798" s="317"/>
      <c r="AF1798" s="317"/>
      <c r="AG1798" s="317"/>
      <c r="AH1798" s="317"/>
      <c r="AI1798" s="317" t="s">
        <v>464</v>
      </c>
      <c r="AJ1798" s="317"/>
      <c r="AK1798" s="317"/>
      <c r="AL1798" s="317"/>
      <c r="AM1798" s="317"/>
      <c r="AN1798" s="320"/>
      <c r="AO1798" s="753"/>
      <c r="AP1798" s="317"/>
      <c r="AQ1798" s="317"/>
    </row>
    <row r="1799" spans="1:43" s="323" customFormat="1" ht="22.5" customHeight="1" x14ac:dyDescent="0.2">
      <c r="A1799" s="753"/>
      <c r="B1799" s="753"/>
      <c r="C1799" s="753"/>
      <c r="D1799" s="753"/>
      <c r="E1799" s="9"/>
      <c r="F1799" s="321"/>
      <c r="G1799" s="321"/>
      <c r="H1799" s="321"/>
      <c r="I1799" s="321"/>
      <c r="J1799" s="321"/>
      <c r="K1799" s="321"/>
      <c r="L1799" s="321"/>
      <c r="M1799" s="9"/>
      <c r="N1799" s="9"/>
      <c r="O1799" s="306"/>
      <c r="P1799" s="1004" t="s">
        <v>5</v>
      </c>
      <c r="Q1799" s="1005"/>
      <c r="R1799" s="1005"/>
      <c r="S1799" s="1005"/>
      <c r="T1799" s="1005"/>
      <c r="U1799" s="1005"/>
      <c r="V1799" s="1005"/>
      <c r="W1799" s="1005"/>
      <c r="X1799" s="1005"/>
      <c r="Y1799" s="1005"/>
      <c r="Z1799" s="1005"/>
      <c r="AA1799" s="1005"/>
      <c r="AB1799" s="1005"/>
      <c r="AC1799" s="1006"/>
      <c r="AD1799" s="1004" t="s">
        <v>6</v>
      </c>
      <c r="AE1799" s="1005"/>
      <c r="AF1799" s="1005"/>
      <c r="AG1799" s="1005"/>
      <c r="AH1799" s="1005"/>
      <c r="AI1799" s="1005"/>
      <c r="AJ1799" s="1005"/>
      <c r="AK1799" s="1005"/>
      <c r="AL1799" s="1005"/>
      <c r="AM1799" s="1005"/>
      <c r="AN1799" s="1006"/>
      <c r="AO1799" s="429"/>
    </row>
    <row r="1800" spans="1:43" s="323" customFormat="1" ht="24.75" customHeight="1" x14ac:dyDescent="0.2">
      <c r="A1800" s="753"/>
      <c r="B1800" s="753"/>
      <c r="C1800" s="753"/>
      <c r="D1800" s="753"/>
      <c r="E1800" s="9"/>
      <c r="F1800" s="321"/>
      <c r="G1800" s="321"/>
      <c r="H1800" s="321"/>
      <c r="I1800" s="321"/>
      <c r="J1800" s="321"/>
      <c r="K1800" s="321"/>
      <c r="L1800" s="321"/>
      <c r="M1800" s="9"/>
      <c r="N1800" s="9"/>
      <c r="O1800" s="306"/>
      <c r="P1800" s="995" t="s">
        <v>7</v>
      </c>
      <c r="Q1800" s="995" t="s">
        <v>8</v>
      </c>
      <c r="R1800" s="995" t="s">
        <v>9</v>
      </c>
      <c r="S1800" s="1010" t="s">
        <v>10</v>
      </c>
      <c r="T1800" s="1011"/>
      <c r="U1800" s="995" t="s">
        <v>11</v>
      </c>
      <c r="V1800" s="1004" t="s">
        <v>12</v>
      </c>
      <c r="W1800" s="1005"/>
      <c r="X1800" s="1006"/>
      <c r="Y1800" s="1004" t="s">
        <v>13</v>
      </c>
      <c r="Z1800" s="1005"/>
      <c r="AA1800" s="1005"/>
      <c r="AB1800" s="1005"/>
      <c r="AC1800" s="1006"/>
      <c r="AD1800" s="995" t="s">
        <v>7</v>
      </c>
      <c r="AE1800" s="1049" t="s">
        <v>469</v>
      </c>
      <c r="AF1800" s="995" t="s">
        <v>15</v>
      </c>
      <c r="AG1800" s="995" t="s">
        <v>16</v>
      </c>
      <c r="AH1800" s="1021" t="s">
        <v>17</v>
      </c>
      <c r="AI1800" s="1004" t="s">
        <v>18</v>
      </c>
      <c r="AJ1800" s="1005"/>
      <c r="AK1800" s="1005"/>
      <c r="AL1800" s="1006"/>
      <c r="AM1800" s="995" t="s">
        <v>19</v>
      </c>
      <c r="AN1800" s="995" t="s">
        <v>20</v>
      </c>
      <c r="AO1800" s="429"/>
      <c r="AP1800" s="995" t="s">
        <v>19</v>
      </c>
      <c r="AQ1800" s="995" t="s">
        <v>19</v>
      </c>
    </row>
    <row r="1801" spans="1:43" s="323" customFormat="1" ht="24.75" customHeight="1" x14ac:dyDescent="0.2">
      <c r="A1801" s="753"/>
      <c r="B1801" s="753"/>
      <c r="C1801" s="753"/>
      <c r="D1801" s="753"/>
      <c r="E1801" s="9"/>
      <c r="F1801" s="321"/>
      <c r="G1801" s="321"/>
      <c r="H1801" s="321"/>
      <c r="I1801" s="321"/>
      <c r="J1801" s="321"/>
      <c r="K1801" s="321"/>
      <c r="L1801" s="321"/>
      <c r="M1801" s="9"/>
      <c r="N1801" s="9"/>
      <c r="O1801" s="306"/>
      <c r="P1801" s="996"/>
      <c r="Q1801" s="996"/>
      <c r="R1801" s="996"/>
      <c r="S1801" s="995" t="s">
        <v>21</v>
      </c>
      <c r="T1801" s="995" t="s">
        <v>22</v>
      </c>
      <c r="U1801" s="996"/>
      <c r="V1801" s="1015" t="s">
        <v>23</v>
      </c>
      <c r="W1801" s="1015" t="s">
        <v>24</v>
      </c>
      <c r="X1801" s="1015" t="s">
        <v>25</v>
      </c>
      <c r="Y1801" s="1018" t="s">
        <v>26</v>
      </c>
      <c r="Z1801" s="995" t="s">
        <v>27</v>
      </c>
      <c r="AA1801" s="995" t="s">
        <v>28</v>
      </c>
      <c r="AB1801" s="995" t="s">
        <v>29</v>
      </c>
      <c r="AC1801" s="995" t="s">
        <v>30</v>
      </c>
      <c r="AD1801" s="996"/>
      <c r="AE1801" s="1050"/>
      <c r="AF1801" s="996"/>
      <c r="AG1801" s="996"/>
      <c r="AH1801" s="1022"/>
      <c r="AI1801" s="995" t="s">
        <v>31</v>
      </c>
      <c r="AJ1801" s="998" t="s">
        <v>27</v>
      </c>
      <c r="AK1801" s="1001" t="s">
        <v>28</v>
      </c>
      <c r="AL1801" s="995" t="s">
        <v>29</v>
      </c>
      <c r="AM1801" s="996"/>
      <c r="AN1801" s="996"/>
      <c r="AO1801" s="429"/>
      <c r="AP1801" s="996"/>
      <c r="AQ1801" s="996"/>
    </row>
    <row r="1802" spans="1:43" s="323" customFormat="1" ht="48.75" customHeight="1" x14ac:dyDescent="0.2">
      <c r="A1802" s="753"/>
      <c r="B1802" s="753"/>
      <c r="C1802" s="753"/>
      <c r="D1802" s="753"/>
      <c r="E1802" s="9"/>
      <c r="F1802" s="321"/>
      <c r="G1802" s="321"/>
      <c r="H1802" s="321"/>
      <c r="I1802" s="321"/>
      <c r="J1802" s="321"/>
      <c r="K1802" s="321"/>
      <c r="L1802" s="321"/>
      <c r="M1802" s="9"/>
      <c r="N1802" s="9"/>
      <c r="O1802" s="306"/>
      <c r="P1802" s="996"/>
      <c r="Q1802" s="996"/>
      <c r="R1802" s="996"/>
      <c r="S1802" s="996"/>
      <c r="T1802" s="996"/>
      <c r="U1802" s="996"/>
      <c r="V1802" s="1016"/>
      <c r="W1802" s="1016"/>
      <c r="X1802" s="1016"/>
      <c r="Y1802" s="1019"/>
      <c r="Z1802" s="996"/>
      <c r="AA1802" s="996"/>
      <c r="AB1802" s="996"/>
      <c r="AC1802" s="996"/>
      <c r="AD1802" s="996"/>
      <c r="AE1802" s="1050"/>
      <c r="AF1802" s="996"/>
      <c r="AG1802" s="996"/>
      <c r="AH1802" s="1022"/>
      <c r="AI1802" s="996"/>
      <c r="AJ1802" s="999"/>
      <c r="AK1802" s="1002"/>
      <c r="AL1802" s="996"/>
      <c r="AM1802" s="996"/>
      <c r="AN1802" s="996"/>
      <c r="AO1802" s="430"/>
      <c r="AP1802" s="996"/>
      <c r="AQ1802" s="996"/>
    </row>
    <row r="1803" spans="1:43" s="323" customFormat="1" ht="24.75" customHeight="1" x14ac:dyDescent="0.2">
      <c r="A1803" s="753" t="s">
        <v>465</v>
      </c>
      <c r="B1803" s="306" t="s">
        <v>466</v>
      </c>
      <c r="C1803" s="749" t="s">
        <v>467</v>
      </c>
      <c r="D1803" s="749" t="s">
        <v>468</v>
      </c>
      <c r="E1803" s="749" t="s">
        <v>469</v>
      </c>
      <c r="F1803" s="749"/>
      <c r="G1803" s="749" t="s">
        <v>470</v>
      </c>
      <c r="H1803" s="749" t="s">
        <v>471</v>
      </c>
      <c r="I1803" s="749" t="s">
        <v>472</v>
      </c>
      <c r="J1803" s="749" t="s">
        <v>473</v>
      </c>
      <c r="K1803" s="749" t="s">
        <v>474</v>
      </c>
      <c r="L1803" s="520" t="s">
        <v>475</v>
      </c>
      <c r="M1803" s="9" t="s">
        <v>476</v>
      </c>
      <c r="N1803" s="9" t="s">
        <v>477</v>
      </c>
      <c r="O1803" s="306" t="s">
        <v>478</v>
      </c>
      <c r="P1803" s="997"/>
      <c r="Q1803" s="997"/>
      <c r="R1803" s="997"/>
      <c r="S1803" s="997"/>
      <c r="T1803" s="997"/>
      <c r="U1803" s="997"/>
      <c r="V1803" s="1017"/>
      <c r="W1803" s="1017"/>
      <c r="X1803" s="1017"/>
      <c r="Y1803" s="1020"/>
      <c r="Z1803" s="997"/>
      <c r="AA1803" s="997"/>
      <c r="AB1803" s="997"/>
      <c r="AC1803" s="997"/>
      <c r="AD1803" s="997"/>
      <c r="AE1803" s="1051"/>
      <c r="AF1803" s="997"/>
      <c r="AG1803" s="997"/>
      <c r="AH1803" s="1023"/>
      <c r="AI1803" s="997"/>
      <c r="AJ1803" s="1000"/>
      <c r="AK1803" s="1003"/>
      <c r="AL1803" s="997"/>
      <c r="AM1803" s="997"/>
      <c r="AN1803" s="997"/>
      <c r="AO1803" s="430"/>
      <c r="AP1803" s="997"/>
      <c r="AQ1803" s="997"/>
    </row>
    <row r="1804" spans="1:43" s="337" customFormat="1" ht="37.5" x14ac:dyDescent="0.2">
      <c r="A1804" s="324"/>
      <c r="B1804" s="324" t="s">
        <v>487</v>
      </c>
      <c r="C1804" s="324" t="s">
        <v>904</v>
      </c>
      <c r="D1804" s="324" t="s">
        <v>905</v>
      </c>
      <c r="E1804" s="325" t="s">
        <v>847</v>
      </c>
      <c r="F1804" s="305" t="s">
        <v>510</v>
      </c>
      <c r="G1804" s="583">
        <v>18</v>
      </c>
      <c r="H1804" s="305" t="s">
        <v>471</v>
      </c>
      <c r="I1804" s="305" t="s">
        <v>483</v>
      </c>
      <c r="J1804" s="305" t="s">
        <v>484</v>
      </c>
      <c r="K1804" s="305" t="s">
        <v>485</v>
      </c>
      <c r="L1804" s="304">
        <v>30150</v>
      </c>
      <c r="M1804" s="325"/>
      <c r="N1804" s="325"/>
      <c r="O1804" s="329"/>
      <c r="P1804" s="420"/>
      <c r="Q1804" s="420"/>
      <c r="R1804" s="420"/>
      <c r="S1804" s="420"/>
      <c r="T1804" s="420"/>
      <c r="U1804" s="420"/>
      <c r="V1804" s="420"/>
      <c r="W1804" s="420"/>
      <c r="X1804" s="420"/>
      <c r="Y1804" s="546"/>
      <c r="Z1804" s="420"/>
      <c r="AA1804" s="546"/>
      <c r="AB1804" s="420"/>
      <c r="AC1804" s="558"/>
      <c r="AD1804" s="420">
        <v>1</v>
      </c>
      <c r="AE1804" s="420">
        <v>2</v>
      </c>
      <c r="AF1804" s="420" t="s">
        <v>37</v>
      </c>
      <c r="AG1804" s="420" t="s">
        <v>35</v>
      </c>
      <c r="AH1804" s="549">
        <f>9*3</f>
        <v>27</v>
      </c>
      <c r="AI1804" s="420"/>
      <c r="AJ1804" s="549"/>
      <c r="AK1804" s="549">
        <v>27</v>
      </c>
      <c r="AL1804" s="420"/>
      <c r="AM1804" s="420">
        <f>AP1804+1</f>
        <v>3</v>
      </c>
      <c r="AN1804" s="413" t="s">
        <v>127</v>
      </c>
      <c r="AO1804" s="442"/>
      <c r="AP1804" s="365">
        <v>2</v>
      </c>
      <c r="AQ1804" s="365">
        <v>1</v>
      </c>
    </row>
    <row r="1805" spans="1:43" s="337" customFormat="1" ht="25.5" customHeight="1" x14ac:dyDescent="0.2">
      <c r="A1805" s="324"/>
      <c r="B1805" s="324"/>
      <c r="C1805" s="324"/>
      <c r="D1805" s="324"/>
      <c r="E1805" s="325"/>
      <c r="F1805" s="305"/>
      <c r="G1805" s="583"/>
      <c r="H1805" s="305"/>
      <c r="I1805" s="305"/>
      <c r="J1805" s="305"/>
      <c r="K1805" s="305"/>
      <c r="L1805" s="304"/>
      <c r="M1805" s="325"/>
      <c r="N1805" s="325"/>
      <c r="O1805" s="329"/>
      <c r="P1805" s="420">
        <v>227</v>
      </c>
      <c r="Q1805" s="420" t="s">
        <v>32</v>
      </c>
      <c r="R1805" s="420">
        <v>39861</v>
      </c>
      <c r="S1805" s="420">
        <v>157</v>
      </c>
      <c r="T1805" s="420">
        <v>2899</v>
      </c>
      <c r="U1805" s="420" t="s">
        <v>181</v>
      </c>
      <c r="V1805" s="420">
        <v>0</v>
      </c>
      <c r="W1805" s="420">
        <v>1</v>
      </c>
      <c r="X1805" s="420">
        <v>55</v>
      </c>
      <c r="Y1805" s="546"/>
      <c r="Z1805" s="420"/>
      <c r="AA1805" s="546"/>
      <c r="AB1805" s="420"/>
      <c r="AC1805" s="558">
        <v>155</v>
      </c>
      <c r="AD1805" s="420"/>
      <c r="AE1805" s="420"/>
      <c r="AF1805" s="420"/>
      <c r="AG1805" s="420"/>
      <c r="AH1805" s="549"/>
      <c r="AI1805" s="420"/>
      <c r="AJ1805" s="549"/>
      <c r="AK1805" s="549"/>
      <c r="AL1805" s="420"/>
      <c r="AM1805" s="420"/>
      <c r="AN1805" s="420"/>
      <c r="AO1805" s="442"/>
      <c r="AP1805" s="365"/>
      <c r="AQ1805" s="365"/>
    </row>
    <row r="1806" spans="1:43" s="337" customFormat="1" ht="25.5" customHeight="1" x14ac:dyDescent="0.2">
      <c r="A1806" s="324"/>
      <c r="B1806" s="324"/>
      <c r="C1806" s="324"/>
      <c r="D1806" s="324"/>
      <c r="E1806" s="325"/>
      <c r="F1806" s="326"/>
      <c r="G1806" s="326"/>
      <c r="H1806" s="326"/>
      <c r="I1806" s="326"/>
      <c r="J1806" s="326"/>
      <c r="K1806" s="326"/>
      <c r="L1806" s="326"/>
      <c r="M1806" s="325"/>
      <c r="N1806" s="325"/>
      <c r="O1806" s="329"/>
      <c r="P1806" s="420">
        <v>228</v>
      </c>
      <c r="Q1806" s="420" t="s">
        <v>32</v>
      </c>
      <c r="R1806" s="420">
        <v>57441</v>
      </c>
      <c r="S1806" s="420">
        <v>108</v>
      </c>
      <c r="T1806" s="420">
        <v>4003</v>
      </c>
      <c r="U1806" s="420" t="s">
        <v>181</v>
      </c>
      <c r="V1806" s="420">
        <v>5</v>
      </c>
      <c r="W1806" s="420">
        <v>3</v>
      </c>
      <c r="X1806" s="420">
        <v>12</v>
      </c>
      <c r="Y1806" s="546">
        <v>2312</v>
      </c>
      <c r="Z1806" s="420"/>
      <c r="AA1806" s="546"/>
      <c r="AB1806" s="420"/>
      <c r="AC1806" s="558"/>
      <c r="AD1806" s="420"/>
      <c r="AE1806" s="420"/>
      <c r="AF1806" s="420"/>
      <c r="AG1806" s="420"/>
      <c r="AH1806" s="549"/>
      <c r="AI1806" s="420"/>
      <c r="AJ1806" s="549"/>
      <c r="AK1806" s="549"/>
      <c r="AL1806" s="420"/>
      <c r="AM1806" s="420"/>
      <c r="AN1806" s="420"/>
      <c r="AO1806" s="442"/>
      <c r="AP1806" s="365"/>
      <c r="AQ1806" s="365"/>
    </row>
    <row r="1807" spans="1:43" s="337" customFormat="1" ht="25.5" customHeight="1" x14ac:dyDescent="0.2">
      <c r="A1807" s="324"/>
      <c r="B1807" s="324"/>
      <c r="C1807" s="324"/>
      <c r="D1807" s="324"/>
      <c r="E1807" s="325"/>
      <c r="F1807" s="326"/>
      <c r="G1807" s="326"/>
      <c r="H1807" s="326"/>
      <c r="I1807" s="326"/>
      <c r="J1807" s="326"/>
      <c r="K1807" s="326"/>
      <c r="L1807" s="326"/>
      <c r="M1807" s="325"/>
      <c r="N1807" s="325"/>
      <c r="O1807" s="329"/>
      <c r="P1807" s="420"/>
      <c r="Q1807" s="420"/>
      <c r="R1807" s="420"/>
      <c r="S1807" s="420"/>
      <c r="T1807" s="420"/>
      <c r="U1807" s="420"/>
      <c r="V1807" s="420"/>
      <c r="W1807" s="420"/>
      <c r="X1807" s="420"/>
      <c r="Y1807" s="546"/>
      <c r="Z1807" s="420"/>
      <c r="AA1807" s="546"/>
      <c r="AB1807" s="420"/>
      <c r="AC1807" s="558"/>
      <c r="AD1807" s="420"/>
      <c r="AE1807" s="420"/>
      <c r="AF1807" s="420"/>
      <c r="AG1807" s="420"/>
      <c r="AH1807" s="549"/>
      <c r="AI1807" s="420"/>
      <c r="AJ1807" s="549"/>
      <c r="AK1807" s="549"/>
      <c r="AL1807" s="420"/>
      <c r="AM1807" s="420"/>
      <c r="AN1807" s="420"/>
      <c r="AO1807" s="442"/>
      <c r="AP1807" s="365"/>
      <c r="AQ1807" s="365"/>
    </row>
    <row r="1808" spans="1:43" s="337" customFormat="1" ht="25.5" customHeight="1" x14ac:dyDescent="0.2">
      <c r="A1808" s="324"/>
      <c r="B1808" s="324"/>
      <c r="C1808" s="324"/>
      <c r="D1808" s="324"/>
      <c r="E1808" s="325"/>
      <c r="F1808" s="326"/>
      <c r="G1808" s="326"/>
      <c r="H1808" s="326"/>
      <c r="I1808" s="326"/>
      <c r="J1808" s="326"/>
      <c r="K1808" s="326"/>
      <c r="L1808" s="326"/>
      <c r="M1808" s="325"/>
      <c r="N1808" s="325"/>
      <c r="O1808" s="329"/>
      <c r="P1808" s="420"/>
      <c r="Q1808" s="420"/>
      <c r="R1808" s="420"/>
      <c r="S1808" s="420"/>
      <c r="T1808" s="420"/>
      <c r="U1808" s="420"/>
      <c r="V1808" s="420"/>
      <c r="W1808" s="420"/>
      <c r="X1808" s="420"/>
      <c r="Y1808" s="546"/>
      <c r="Z1808" s="420"/>
      <c r="AA1808" s="546"/>
      <c r="AB1808" s="420"/>
      <c r="AC1808" s="558"/>
      <c r="AD1808" s="420"/>
      <c r="AE1808" s="420"/>
      <c r="AF1808" s="420"/>
      <c r="AG1808" s="420"/>
      <c r="AH1808" s="549"/>
      <c r="AI1808" s="420"/>
      <c r="AJ1808" s="549"/>
      <c r="AK1808" s="549"/>
      <c r="AL1808" s="420"/>
      <c r="AM1808" s="420"/>
      <c r="AN1808" s="420"/>
      <c r="AO1808" s="442"/>
      <c r="AP1808" s="365"/>
      <c r="AQ1808" s="365"/>
    </row>
    <row r="1809" spans="1:43" s="337" customFormat="1" ht="25.5" customHeight="1" x14ac:dyDescent="0.2">
      <c r="A1809" s="324"/>
      <c r="B1809" s="324"/>
      <c r="C1809" s="324"/>
      <c r="D1809" s="324"/>
      <c r="E1809" s="325"/>
      <c r="F1809" s="326"/>
      <c r="G1809" s="326"/>
      <c r="H1809" s="326"/>
      <c r="I1809" s="326"/>
      <c r="J1809" s="326"/>
      <c r="K1809" s="326"/>
      <c r="L1809" s="326"/>
      <c r="M1809" s="325"/>
      <c r="N1809" s="325"/>
      <c r="O1809" s="329"/>
      <c r="P1809" s="420"/>
      <c r="Q1809" s="420"/>
      <c r="R1809" s="420"/>
      <c r="S1809" s="420"/>
      <c r="T1809" s="420"/>
      <c r="U1809" s="420"/>
      <c r="V1809" s="420"/>
      <c r="W1809" s="420"/>
      <c r="X1809" s="420"/>
      <c r="Y1809" s="546"/>
      <c r="Z1809" s="420"/>
      <c r="AA1809" s="546"/>
      <c r="AB1809" s="420"/>
      <c r="AC1809" s="558"/>
      <c r="AD1809" s="420"/>
      <c r="AE1809" s="420"/>
      <c r="AF1809" s="420"/>
      <c r="AG1809" s="420"/>
      <c r="AH1809" s="549"/>
      <c r="AI1809" s="420"/>
      <c r="AJ1809" s="549"/>
      <c r="AK1809" s="549"/>
      <c r="AL1809" s="420"/>
      <c r="AM1809" s="420"/>
      <c r="AN1809" s="420"/>
      <c r="AO1809" s="442"/>
      <c r="AP1809" s="365"/>
      <c r="AQ1809" s="365"/>
    </row>
    <row r="1810" spans="1:43" s="1" customFormat="1" ht="22.5" customHeight="1" x14ac:dyDescent="0.2">
      <c r="E1810" s="304"/>
      <c r="F1810" s="305"/>
      <c r="G1810" s="305"/>
      <c r="H1810" s="305"/>
      <c r="I1810" s="305"/>
      <c r="J1810" s="305"/>
      <c r="K1810" s="305"/>
      <c r="L1810" s="305"/>
      <c r="M1810" s="304"/>
      <c r="N1810" s="304"/>
      <c r="O1810" s="306"/>
      <c r="P1810" s="345" t="s">
        <v>460</v>
      </c>
      <c r="Q1810" s="346"/>
      <c r="R1810" s="346"/>
      <c r="S1810" s="346"/>
      <c r="T1810" s="346"/>
      <c r="U1810" s="346"/>
      <c r="V1810" s="1012" t="str">
        <f>B1819</f>
        <v>นางสาว</v>
      </c>
      <c r="W1810" s="1012"/>
      <c r="X1810" s="1013" t="str">
        <f>C1819</f>
        <v xml:space="preserve">ลัดดา </v>
      </c>
      <c r="Y1810" s="1013"/>
      <c r="Z1810" s="1013" t="str">
        <f>D1819</f>
        <v xml:space="preserve"> มมตะขบ</v>
      </c>
      <c r="AA1810" s="1013"/>
      <c r="AB1810" s="1013"/>
      <c r="AC1810" s="1014"/>
      <c r="AD1810" s="345" t="s">
        <v>461</v>
      </c>
      <c r="AE1810" s="346"/>
      <c r="AF1810" s="346"/>
      <c r="AG1810" s="745" t="str">
        <f>B1819</f>
        <v>นางสาว</v>
      </c>
      <c r="AH1810" s="731" t="str">
        <f>C1819</f>
        <v xml:space="preserve">ลัดดา </v>
      </c>
      <c r="AI1810" s="346"/>
      <c r="AJ1810" s="346" t="str">
        <f>D1819</f>
        <v xml:space="preserve"> มมตะขบ</v>
      </c>
      <c r="AK1810" s="346"/>
      <c r="AL1810" s="346"/>
      <c r="AM1810" s="346"/>
      <c r="AN1810" s="347"/>
      <c r="AO1810" s="753"/>
      <c r="AP1810" s="346"/>
      <c r="AQ1810" s="346"/>
    </row>
    <row r="1811" spans="1:43" s="1" customFormat="1" ht="22.5" customHeight="1" x14ac:dyDescent="0.2">
      <c r="E1811" s="304"/>
      <c r="F1811" s="305"/>
      <c r="G1811" s="305"/>
      <c r="H1811" s="305"/>
      <c r="I1811" s="305"/>
      <c r="J1811" s="305"/>
      <c r="K1811" s="305"/>
      <c r="L1811" s="305"/>
      <c r="M1811" s="304"/>
      <c r="N1811" s="304"/>
      <c r="O1811" s="306"/>
      <c r="P1811" s="307" t="s">
        <v>462</v>
      </c>
      <c r="Q1811" s="308"/>
      <c r="R1811" s="308"/>
      <c r="S1811" s="1007">
        <f>E1819</f>
        <v>257</v>
      </c>
      <c r="T1811" s="1008"/>
      <c r="U1811" s="310" t="str">
        <f>F1819</f>
        <v>หมูที่</v>
      </c>
      <c r="V1811" s="1009">
        <f>G1819</f>
        <v>18</v>
      </c>
      <c r="W1811" s="1009"/>
      <c r="X1811" s="308"/>
      <c r="Y1811" s="311"/>
      <c r="Z1811" s="312" t="str">
        <f>H1819</f>
        <v>ถนน</v>
      </c>
      <c r="AA1811" s="313"/>
      <c r="AB1811" s="308"/>
      <c r="AC1811" s="309"/>
      <c r="AD1811" s="307" t="s">
        <v>462</v>
      </c>
      <c r="AE1811" s="308"/>
      <c r="AF1811" s="728"/>
      <c r="AG1811" s="314">
        <f>E1819</f>
        <v>257</v>
      </c>
      <c r="AH1811" s="308"/>
      <c r="AI1811" s="315" t="str">
        <f>F1819</f>
        <v>หมูที่</v>
      </c>
      <c r="AJ1811" s="727">
        <f>G1819</f>
        <v>18</v>
      </c>
      <c r="AK1811" s="308"/>
      <c r="AL1811" s="315" t="str">
        <f>H1819</f>
        <v>ถนน</v>
      </c>
      <c r="AM1811" s="308"/>
      <c r="AN1811" s="309"/>
      <c r="AO1811" s="753"/>
      <c r="AP1811" s="308"/>
      <c r="AQ1811" s="308"/>
    </row>
    <row r="1812" spans="1:43" s="1" customFormat="1" ht="22.5" customHeight="1" x14ac:dyDescent="0.2">
      <c r="E1812" s="304"/>
      <c r="F1812" s="305"/>
      <c r="G1812" s="305"/>
      <c r="H1812" s="305"/>
      <c r="I1812" s="305"/>
      <c r="J1812" s="305"/>
      <c r="K1812" s="305"/>
      <c r="L1812" s="305"/>
      <c r="M1812" s="304"/>
      <c r="N1812" s="304"/>
      <c r="O1812" s="306"/>
      <c r="P1812" s="307" t="s">
        <v>463</v>
      </c>
      <c r="Q1812" s="308"/>
      <c r="R1812" s="308"/>
      <c r="S1812" s="308"/>
      <c r="T1812" s="308"/>
      <c r="U1812" s="1009" t="str">
        <f>I1819</f>
        <v>ตำบลตะขบ</v>
      </c>
      <c r="V1812" s="993"/>
      <c r="W1812" s="993"/>
      <c r="X1812" s="993"/>
      <c r="Y1812" s="312"/>
      <c r="Z1812" s="315" t="str">
        <f>J1819</f>
        <v>อำเภอปักธงชัย</v>
      </c>
      <c r="AA1812" s="313"/>
      <c r="AB1812" s="308"/>
      <c r="AC1812" s="308"/>
      <c r="AD1812" s="307" t="s">
        <v>463</v>
      </c>
      <c r="AE1812" s="308"/>
      <c r="AF1812" s="308"/>
      <c r="AG1812" s="308"/>
      <c r="AH1812" s="308"/>
      <c r="AI1812" s="315" t="str">
        <f>I1819</f>
        <v>ตำบลตะขบ</v>
      </c>
      <c r="AJ1812" s="308"/>
      <c r="AK1812" s="308"/>
      <c r="AL1812" s="315" t="str">
        <f>J1819</f>
        <v>อำเภอปักธงชัย</v>
      </c>
      <c r="AM1812" s="308"/>
      <c r="AN1812" s="309"/>
      <c r="AO1812" s="753"/>
      <c r="AP1812" s="308"/>
      <c r="AQ1812" s="308"/>
    </row>
    <row r="1813" spans="1:43" s="1" customFormat="1" ht="22.5" customHeight="1" x14ac:dyDescent="0.2">
      <c r="E1813" s="304"/>
      <c r="F1813" s="305"/>
      <c r="G1813" s="305"/>
      <c r="H1813" s="305"/>
      <c r="I1813" s="305"/>
      <c r="J1813" s="305"/>
      <c r="K1813" s="305"/>
      <c r="L1813" s="305"/>
      <c r="M1813" s="304"/>
      <c r="N1813" s="304"/>
      <c r="O1813" s="306"/>
      <c r="P1813" s="316" t="str">
        <f>K1819</f>
        <v>จังหวัดนครราชสีมา</v>
      </c>
      <c r="Q1813" s="317"/>
      <c r="R1813" s="317"/>
      <c r="S1813" s="317"/>
      <c r="T1813" s="317"/>
      <c r="U1813" s="317" t="s">
        <v>464</v>
      </c>
      <c r="V1813" s="317"/>
      <c r="W1813" s="317"/>
      <c r="X1813" s="317"/>
      <c r="Y1813" s="318"/>
      <c r="Z1813" s="317"/>
      <c r="AA1813" s="319"/>
      <c r="AB1813" s="317"/>
      <c r="AC1813" s="317"/>
      <c r="AD1813" s="316" t="str">
        <f>K1819</f>
        <v>จังหวัดนครราชสีมา</v>
      </c>
      <c r="AE1813" s="317"/>
      <c r="AF1813" s="317"/>
      <c r="AG1813" s="317"/>
      <c r="AH1813" s="317"/>
      <c r="AI1813" s="317" t="s">
        <v>464</v>
      </c>
      <c r="AJ1813" s="317"/>
      <c r="AK1813" s="317"/>
      <c r="AL1813" s="317"/>
      <c r="AM1813" s="317"/>
      <c r="AN1813" s="320"/>
      <c r="AO1813" s="753"/>
      <c r="AP1813" s="317"/>
      <c r="AQ1813" s="317"/>
    </row>
    <row r="1814" spans="1:43" s="323" customFormat="1" ht="22.5" customHeight="1" x14ac:dyDescent="0.2">
      <c r="A1814" s="753"/>
      <c r="B1814" s="753"/>
      <c r="C1814" s="753"/>
      <c r="D1814" s="753"/>
      <c r="E1814" s="9"/>
      <c r="F1814" s="321"/>
      <c r="G1814" s="321"/>
      <c r="H1814" s="321"/>
      <c r="I1814" s="321"/>
      <c r="J1814" s="321"/>
      <c r="K1814" s="321"/>
      <c r="L1814" s="321"/>
      <c r="M1814" s="9"/>
      <c r="N1814" s="9"/>
      <c r="O1814" s="306"/>
      <c r="P1814" s="1004" t="s">
        <v>5</v>
      </c>
      <c r="Q1814" s="1005"/>
      <c r="R1814" s="1005"/>
      <c r="S1814" s="1005"/>
      <c r="T1814" s="1005"/>
      <c r="U1814" s="1005"/>
      <c r="V1814" s="1005"/>
      <c r="W1814" s="1005"/>
      <c r="X1814" s="1005"/>
      <c r="Y1814" s="1005"/>
      <c r="Z1814" s="1005"/>
      <c r="AA1814" s="1005"/>
      <c r="AB1814" s="1005"/>
      <c r="AC1814" s="1006"/>
      <c r="AD1814" s="1004" t="s">
        <v>6</v>
      </c>
      <c r="AE1814" s="1005"/>
      <c r="AF1814" s="1005"/>
      <c r="AG1814" s="1005"/>
      <c r="AH1814" s="1005"/>
      <c r="AI1814" s="1005"/>
      <c r="AJ1814" s="1005"/>
      <c r="AK1814" s="1005"/>
      <c r="AL1814" s="1005"/>
      <c r="AM1814" s="1005"/>
      <c r="AN1814" s="1006"/>
      <c r="AO1814" s="429"/>
    </row>
    <row r="1815" spans="1:43" s="323" customFormat="1" ht="24.75" customHeight="1" x14ac:dyDescent="0.2">
      <c r="A1815" s="753"/>
      <c r="B1815" s="753"/>
      <c r="C1815" s="753"/>
      <c r="D1815" s="753"/>
      <c r="E1815" s="9"/>
      <c r="F1815" s="321"/>
      <c r="G1815" s="321"/>
      <c r="H1815" s="321"/>
      <c r="I1815" s="321"/>
      <c r="J1815" s="321"/>
      <c r="K1815" s="321"/>
      <c r="L1815" s="321"/>
      <c r="M1815" s="9"/>
      <c r="N1815" s="9"/>
      <c r="O1815" s="306"/>
      <c r="P1815" s="995" t="s">
        <v>7</v>
      </c>
      <c r="Q1815" s="995" t="s">
        <v>8</v>
      </c>
      <c r="R1815" s="995" t="s">
        <v>9</v>
      </c>
      <c r="S1815" s="1010" t="s">
        <v>10</v>
      </c>
      <c r="T1815" s="1011"/>
      <c r="U1815" s="995" t="s">
        <v>11</v>
      </c>
      <c r="V1815" s="1004" t="s">
        <v>12</v>
      </c>
      <c r="W1815" s="1005"/>
      <c r="X1815" s="1006"/>
      <c r="Y1815" s="1004" t="s">
        <v>13</v>
      </c>
      <c r="Z1815" s="1005"/>
      <c r="AA1815" s="1005"/>
      <c r="AB1815" s="1005"/>
      <c r="AC1815" s="1006"/>
      <c r="AD1815" s="995" t="s">
        <v>7</v>
      </c>
      <c r="AE1815" s="1049" t="s">
        <v>469</v>
      </c>
      <c r="AF1815" s="995" t="s">
        <v>15</v>
      </c>
      <c r="AG1815" s="995" t="s">
        <v>16</v>
      </c>
      <c r="AH1815" s="1021" t="s">
        <v>17</v>
      </c>
      <c r="AI1815" s="1004" t="s">
        <v>18</v>
      </c>
      <c r="AJ1815" s="1005"/>
      <c r="AK1815" s="1005"/>
      <c r="AL1815" s="1006"/>
      <c r="AM1815" s="995" t="s">
        <v>19</v>
      </c>
      <c r="AN1815" s="995" t="s">
        <v>20</v>
      </c>
      <c r="AO1815" s="429"/>
      <c r="AP1815" s="995" t="s">
        <v>19</v>
      </c>
      <c r="AQ1815" s="995" t="s">
        <v>19</v>
      </c>
    </row>
    <row r="1816" spans="1:43" s="323" customFormat="1" ht="24.75" customHeight="1" x14ac:dyDescent="0.2">
      <c r="A1816" s="753"/>
      <c r="B1816" s="753"/>
      <c r="C1816" s="753"/>
      <c r="D1816" s="753"/>
      <c r="E1816" s="9"/>
      <c r="F1816" s="321"/>
      <c r="G1816" s="321"/>
      <c r="H1816" s="321"/>
      <c r="I1816" s="321"/>
      <c r="J1816" s="321"/>
      <c r="K1816" s="321"/>
      <c r="L1816" s="321"/>
      <c r="M1816" s="9"/>
      <c r="N1816" s="9"/>
      <c r="O1816" s="306"/>
      <c r="P1816" s="996"/>
      <c r="Q1816" s="996"/>
      <c r="R1816" s="996"/>
      <c r="S1816" s="995" t="s">
        <v>21</v>
      </c>
      <c r="T1816" s="995" t="s">
        <v>22</v>
      </c>
      <c r="U1816" s="996"/>
      <c r="V1816" s="1015" t="s">
        <v>23</v>
      </c>
      <c r="W1816" s="1015" t="s">
        <v>24</v>
      </c>
      <c r="X1816" s="1015" t="s">
        <v>25</v>
      </c>
      <c r="Y1816" s="1018" t="s">
        <v>26</v>
      </c>
      <c r="Z1816" s="995" t="s">
        <v>27</v>
      </c>
      <c r="AA1816" s="995" t="s">
        <v>28</v>
      </c>
      <c r="AB1816" s="995" t="s">
        <v>29</v>
      </c>
      <c r="AC1816" s="995" t="s">
        <v>30</v>
      </c>
      <c r="AD1816" s="996"/>
      <c r="AE1816" s="1050"/>
      <c r="AF1816" s="996"/>
      <c r="AG1816" s="996"/>
      <c r="AH1816" s="1022"/>
      <c r="AI1816" s="995" t="s">
        <v>31</v>
      </c>
      <c r="AJ1816" s="998" t="s">
        <v>27</v>
      </c>
      <c r="AK1816" s="1001" t="s">
        <v>28</v>
      </c>
      <c r="AL1816" s="995" t="s">
        <v>29</v>
      </c>
      <c r="AM1816" s="996"/>
      <c r="AN1816" s="996"/>
      <c r="AO1816" s="429"/>
      <c r="AP1816" s="996"/>
      <c r="AQ1816" s="996"/>
    </row>
    <row r="1817" spans="1:43" s="323" customFormat="1" ht="48.75" customHeight="1" x14ac:dyDescent="0.2">
      <c r="A1817" s="753"/>
      <c r="B1817" s="753"/>
      <c r="C1817" s="753"/>
      <c r="D1817" s="753"/>
      <c r="E1817" s="9"/>
      <c r="F1817" s="321"/>
      <c r="G1817" s="321"/>
      <c r="H1817" s="321"/>
      <c r="I1817" s="321"/>
      <c r="J1817" s="321"/>
      <c r="K1817" s="321"/>
      <c r="L1817" s="321"/>
      <c r="M1817" s="9"/>
      <c r="N1817" s="9"/>
      <c r="O1817" s="306"/>
      <c r="P1817" s="996"/>
      <c r="Q1817" s="996"/>
      <c r="R1817" s="996"/>
      <c r="S1817" s="996"/>
      <c r="T1817" s="996"/>
      <c r="U1817" s="996"/>
      <c r="V1817" s="1016"/>
      <c r="W1817" s="1016"/>
      <c r="X1817" s="1016"/>
      <c r="Y1817" s="1019"/>
      <c r="Z1817" s="996"/>
      <c r="AA1817" s="996"/>
      <c r="AB1817" s="996"/>
      <c r="AC1817" s="996"/>
      <c r="AD1817" s="996"/>
      <c r="AE1817" s="1050"/>
      <c r="AF1817" s="996"/>
      <c r="AG1817" s="996"/>
      <c r="AH1817" s="1022"/>
      <c r="AI1817" s="996"/>
      <c r="AJ1817" s="999"/>
      <c r="AK1817" s="1002"/>
      <c r="AL1817" s="996"/>
      <c r="AM1817" s="996"/>
      <c r="AN1817" s="996"/>
      <c r="AO1817" s="430"/>
      <c r="AP1817" s="996"/>
      <c r="AQ1817" s="996"/>
    </row>
    <row r="1818" spans="1:43" s="323" customFormat="1" ht="24.75" customHeight="1" x14ac:dyDescent="0.2">
      <c r="A1818" s="753" t="s">
        <v>465</v>
      </c>
      <c r="B1818" s="306" t="s">
        <v>466</v>
      </c>
      <c r="C1818" s="749" t="s">
        <v>467</v>
      </c>
      <c r="D1818" s="749" t="s">
        <v>468</v>
      </c>
      <c r="E1818" s="749" t="s">
        <v>469</v>
      </c>
      <c r="F1818" s="749"/>
      <c r="G1818" s="749" t="s">
        <v>470</v>
      </c>
      <c r="H1818" s="749" t="s">
        <v>471</v>
      </c>
      <c r="I1818" s="749" t="s">
        <v>472</v>
      </c>
      <c r="J1818" s="749" t="s">
        <v>473</v>
      </c>
      <c r="K1818" s="749" t="s">
        <v>474</v>
      </c>
      <c r="L1818" s="520" t="s">
        <v>475</v>
      </c>
      <c r="M1818" s="9" t="s">
        <v>476</v>
      </c>
      <c r="N1818" s="9" t="s">
        <v>477</v>
      </c>
      <c r="O1818" s="306" t="s">
        <v>478</v>
      </c>
      <c r="P1818" s="997"/>
      <c r="Q1818" s="997"/>
      <c r="R1818" s="997"/>
      <c r="S1818" s="997"/>
      <c r="T1818" s="997"/>
      <c r="U1818" s="997"/>
      <c r="V1818" s="1017"/>
      <c r="W1818" s="1017"/>
      <c r="X1818" s="1017"/>
      <c r="Y1818" s="1020"/>
      <c r="Z1818" s="997"/>
      <c r="AA1818" s="997"/>
      <c r="AB1818" s="997"/>
      <c r="AC1818" s="997"/>
      <c r="AD1818" s="997"/>
      <c r="AE1818" s="1051"/>
      <c r="AF1818" s="997"/>
      <c r="AG1818" s="997"/>
      <c r="AH1818" s="1023"/>
      <c r="AI1818" s="997"/>
      <c r="AJ1818" s="1000"/>
      <c r="AK1818" s="1003"/>
      <c r="AL1818" s="997"/>
      <c r="AM1818" s="997"/>
      <c r="AN1818" s="997"/>
      <c r="AO1818" s="430"/>
      <c r="AP1818" s="997"/>
      <c r="AQ1818" s="997"/>
    </row>
    <row r="1819" spans="1:43" s="337" customFormat="1" ht="25.5" customHeight="1" x14ac:dyDescent="0.2">
      <c r="A1819" s="324"/>
      <c r="B1819" s="324" t="s">
        <v>496</v>
      </c>
      <c r="C1819" s="324" t="s">
        <v>906</v>
      </c>
      <c r="D1819" s="324" t="s">
        <v>907</v>
      </c>
      <c r="E1819" s="325">
        <v>257</v>
      </c>
      <c r="F1819" s="305" t="s">
        <v>510</v>
      </c>
      <c r="G1819" s="583">
        <v>18</v>
      </c>
      <c r="H1819" s="305" t="s">
        <v>471</v>
      </c>
      <c r="I1819" s="305" t="s">
        <v>483</v>
      </c>
      <c r="J1819" s="305" t="s">
        <v>484</v>
      </c>
      <c r="K1819" s="305" t="s">
        <v>485</v>
      </c>
      <c r="L1819" s="304">
        <v>30150</v>
      </c>
      <c r="M1819" s="325"/>
      <c r="N1819" s="325"/>
      <c r="O1819" s="329"/>
      <c r="P1819" s="420">
        <v>229</v>
      </c>
      <c r="Q1819" s="420" t="s">
        <v>32</v>
      </c>
      <c r="R1819" s="420">
        <v>18990</v>
      </c>
      <c r="S1819" s="420">
        <v>67</v>
      </c>
      <c r="T1819" s="420">
        <v>1816</v>
      </c>
      <c r="U1819" s="420" t="s">
        <v>181</v>
      </c>
      <c r="V1819" s="420">
        <v>0</v>
      </c>
      <c r="W1819" s="420">
        <v>3</v>
      </c>
      <c r="X1819" s="420">
        <v>15</v>
      </c>
      <c r="Y1819" s="546"/>
      <c r="Z1819" s="420"/>
      <c r="AA1819" s="546">
        <v>41.25</v>
      </c>
      <c r="AB1819" s="420"/>
      <c r="AC1819" s="558">
        <v>273.75</v>
      </c>
      <c r="AD1819" s="420"/>
      <c r="AE1819" s="420"/>
      <c r="AF1819" s="420"/>
      <c r="AG1819" s="420"/>
      <c r="AH1819" s="549"/>
      <c r="AI1819" s="420"/>
      <c r="AJ1819" s="549"/>
      <c r="AK1819" s="549"/>
      <c r="AL1819" s="420"/>
      <c r="AM1819" s="420"/>
      <c r="AN1819" s="420"/>
      <c r="AO1819" s="442"/>
      <c r="AP1819" s="365"/>
      <c r="AQ1819" s="365"/>
    </row>
    <row r="1820" spans="1:43" s="337" customFormat="1" ht="56.25" x14ac:dyDescent="0.2">
      <c r="A1820" s="324"/>
      <c r="B1820" s="324"/>
      <c r="C1820" s="324"/>
      <c r="D1820" s="324"/>
      <c r="E1820" s="325"/>
      <c r="F1820" s="326"/>
      <c r="G1820" s="326"/>
      <c r="H1820" s="326"/>
      <c r="I1820" s="326"/>
      <c r="J1820" s="326"/>
      <c r="K1820" s="326"/>
      <c r="L1820" s="326"/>
      <c r="M1820" s="325"/>
      <c r="N1820" s="325"/>
      <c r="O1820" s="329"/>
      <c r="P1820" s="420"/>
      <c r="Q1820" s="420"/>
      <c r="R1820" s="420"/>
      <c r="S1820" s="420"/>
      <c r="T1820" s="420"/>
      <c r="U1820" s="420"/>
      <c r="V1820" s="420"/>
      <c r="W1820" s="420"/>
      <c r="X1820" s="420"/>
      <c r="Y1820" s="546"/>
      <c r="Z1820" s="420"/>
      <c r="AA1820" s="546"/>
      <c r="AB1820" s="420"/>
      <c r="AC1820" s="558"/>
      <c r="AD1820" s="420">
        <v>1</v>
      </c>
      <c r="AE1820" s="420">
        <v>257</v>
      </c>
      <c r="AF1820" s="413" t="s">
        <v>55</v>
      </c>
      <c r="AG1820" s="420" t="s">
        <v>38</v>
      </c>
      <c r="AH1820" s="549">
        <f>11*15</f>
        <v>165</v>
      </c>
      <c r="AI1820" s="549"/>
      <c r="AJ1820" s="549"/>
      <c r="AK1820" s="549">
        <v>165</v>
      </c>
      <c r="AL1820" s="420"/>
      <c r="AM1820" s="420">
        <f>AP1820+1</f>
        <v>16</v>
      </c>
      <c r="AN1820" s="420" t="s">
        <v>48</v>
      </c>
      <c r="AO1820" s="442"/>
      <c r="AP1820" s="365">
        <v>15</v>
      </c>
      <c r="AQ1820" s="365">
        <v>14</v>
      </c>
    </row>
    <row r="1821" spans="1:43" s="337" customFormat="1" ht="25.5" customHeight="1" x14ac:dyDescent="0.2">
      <c r="A1821" s="324"/>
      <c r="B1821" s="324"/>
      <c r="C1821" s="324"/>
      <c r="D1821" s="324"/>
      <c r="E1821" s="325"/>
      <c r="F1821" s="326"/>
      <c r="G1821" s="326"/>
      <c r="H1821" s="326"/>
      <c r="I1821" s="326"/>
      <c r="J1821" s="326"/>
      <c r="K1821" s="326"/>
      <c r="L1821" s="326"/>
      <c r="M1821" s="325"/>
      <c r="N1821" s="325"/>
      <c r="O1821" s="329"/>
      <c r="P1821" s="420">
        <v>230</v>
      </c>
      <c r="Q1821" s="420" t="s">
        <v>32</v>
      </c>
      <c r="R1821" s="420">
        <v>48219</v>
      </c>
      <c r="S1821" s="420">
        <v>12</v>
      </c>
      <c r="T1821" s="420">
        <v>3307</v>
      </c>
      <c r="U1821" s="420" t="s">
        <v>181</v>
      </c>
      <c r="V1821" s="420">
        <v>7</v>
      </c>
      <c r="W1821" s="420">
        <v>3</v>
      </c>
      <c r="X1821" s="420">
        <v>14</v>
      </c>
      <c r="Y1821" s="546">
        <v>3114</v>
      </c>
      <c r="Z1821" s="420"/>
      <c r="AA1821" s="546"/>
      <c r="AB1821" s="420"/>
      <c r="AC1821" s="558"/>
      <c r="AD1821" s="420"/>
      <c r="AE1821" s="420"/>
      <c r="AF1821" s="420"/>
      <c r="AG1821" s="420"/>
      <c r="AH1821" s="549"/>
      <c r="AI1821" s="420"/>
      <c r="AJ1821" s="549"/>
      <c r="AK1821" s="549"/>
      <c r="AL1821" s="420"/>
      <c r="AM1821" s="420"/>
      <c r="AN1821" s="420"/>
      <c r="AO1821" s="442"/>
      <c r="AP1821" s="365"/>
      <c r="AQ1821" s="365"/>
    </row>
    <row r="1822" spans="1:43" s="337" customFormat="1" ht="25.5" customHeight="1" x14ac:dyDescent="0.2">
      <c r="A1822" s="324"/>
      <c r="B1822" s="324"/>
      <c r="C1822" s="324"/>
      <c r="D1822" s="324"/>
      <c r="E1822" s="325"/>
      <c r="F1822" s="326"/>
      <c r="G1822" s="326"/>
      <c r="H1822" s="326"/>
      <c r="I1822" s="326"/>
      <c r="J1822" s="326"/>
      <c r="K1822" s="326"/>
      <c r="L1822" s="326"/>
      <c r="M1822" s="325"/>
      <c r="N1822" s="325"/>
      <c r="O1822" s="329"/>
      <c r="P1822" s="420">
        <v>231</v>
      </c>
      <c r="Q1822" s="420" t="s">
        <v>32</v>
      </c>
      <c r="R1822" s="420">
        <v>6001</v>
      </c>
      <c r="S1822" s="420">
        <v>111</v>
      </c>
      <c r="T1822" s="420">
        <v>4024</v>
      </c>
      <c r="U1822" s="420" t="s">
        <v>181</v>
      </c>
      <c r="V1822" s="420">
        <v>15</v>
      </c>
      <c r="W1822" s="420">
        <v>1</v>
      </c>
      <c r="X1822" s="420">
        <v>75.400000000000006</v>
      </c>
      <c r="Y1822" s="546">
        <v>6175.4</v>
      </c>
      <c r="Z1822" s="420"/>
      <c r="AA1822" s="546"/>
      <c r="AB1822" s="420"/>
      <c r="AC1822" s="558"/>
      <c r="AD1822" s="420"/>
      <c r="AE1822" s="420"/>
      <c r="AF1822" s="420"/>
      <c r="AG1822" s="420"/>
      <c r="AH1822" s="549"/>
      <c r="AI1822" s="420"/>
      <c r="AJ1822" s="549"/>
      <c r="AK1822" s="549"/>
      <c r="AL1822" s="420"/>
      <c r="AM1822" s="420"/>
      <c r="AN1822" s="420"/>
      <c r="AO1822" s="442"/>
      <c r="AP1822" s="365"/>
      <c r="AQ1822" s="365"/>
    </row>
    <row r="1823" spans="1:43" s="337" customFormat="1" ht="25.5" customHeight="1" x14ac:dyDescent="0.2">
      <c r="A1823" s="324"/>
      <c r="B1823" s="324"/>
      <c r="C1823" s="324"/>
      <c r="D1823" s="324"/>
      <c r="E1823" s="325"/>
      <c r="F1823" s="326"/>
      <c r="G1823" s="326"/>
      <c r="H1823" s="326"/>
      <c r="I1823" s="326"/>
      <c r="J1823" s="326"/>
      <c r="K1823" s="326"/>
      <c r="L1823" s="326"/>
      <c r="M1823" s="325"/>
      <c r="N1823" s="325"/>
      <c r="O1823" s="329"/>
      <c r="P1823" s="420"/>
      <c r="Q1823" s="420"/>
      <c r="R1823" s="420"/>
      <c r="S1823" s="420"/>
      <c r="T1823" s="420"/>
      <c r="U1823" s="420"/>
      <c r="V1823" s="420"/>
      <c r="W1823" s="420"/>
      <c r="X1823" s="420"/>
      <c r="Y1823" s="546"/>
      <c r="Z1823" s="420"/>
      <c r="AA1823" s="546"/>
      <c r="AB1823" s="420"/>
      <c r="AC1823" s="558"/>
      <c r="AD1823" s="420"/>
      <c r="AE1823" s="420"/>
      <c r="AF1823" s="420"/>
      <c r="AG1823" s="420"/>
      <c r="AH1823" s="549"/>
      <c r="AI1823" s="420"/>
      <c r="AJ1823" s="549"/>
      <c r="AK1823" s="549"/>
      <c r="AL1823" s="420"/>
      <c r="AM1823" s="420"/>
      <c r="AN1823" s="420"/>
      <c r="AO1823" s="442"/>
      <c r="AP1823" s="365"/>
      <c r="AQ1823" s="365"/>
    </row>
    <row r="1824" spans="1:43" s="1" customFormat="1" ht="22.5" customHeight="1" x14ac:dyDescent="0.2">
      <c r="E1824" s="304"/>
      <c r="F1824" s="305"/>
      <c r="G1824" s="305"/>
      <c r="H1824" s="305"/>
      <c r="I1824" s="305"/>
      <c r="J1824" s="305"/>
      <c r="K1824" s="305"/>
      <c r="L1824" s="305"/>
      <c r="M1824" s="304"/>
      <c r="N1824" s="304"/>
      <c r="O1824" s="306"/>
      <c r="P1824" s="345" t="s">
        <v>460</v>
      </c>
      <c r="Q1824" s="346"/>
      <c r="R1824" s="346"/>
      <c r="S1824" s="346"/>
      <c r="T1824" s="346"/>
      <c r="U1824" s="346"/>
      <c r="V1824" s="1012" t="str">
        <f>B1833</f>
        <v>นาง</v>
      </c>
      <c r="W1824" s="1012"/>
      <c r="X1824" s="1013" t="str">
        <f>C1833</f>
        <v>ทองแป้</v>
      </c>
      <c r="Y1824" s="1013"/>
      <c r="Z1824" s="1013" t="str">
        <f>D1833</f>
        <v>เดชฉิมพลี</v>
      </c>
      <c r="AA1824" s="1013"/>
      <c r="AB1824" s="1013"/>
      <c r="AC1824" s="1014"/>
      <c r="AD1824" s="345" t="s">
        <v>461</v>
      </c>
      <c r="AE1824" s="346"/>
      <c r="AF1824" s="346"/>
      <c r="AG1824" s="745" t="str">
        <f>B1833</f>
        <v>นาง</v>
      </c>
      <c r="AH1824" s="731" t="str">
        <f>C1833</f>
        <v>ทองแป้</v>
      </c>
      <c r="AI1824" s="346"/>
      <c r="AJ1824" s="346" t="str">
        <f>D1833</f>
        <v>เดชฉิมพลี</v>
      </c>
      <c r="AK1824" s="346"/>
      <c r="AL1824" s="346"/>
      <c r="AM1824" s="346"/>
      <c r="AN1824" s="347"/>
      <c r="AO1824" s="753"/>
      <c r="AP1824" s="346"/>
      <c r="AQ1824" s="346"/>
    </row>
    <row r="1825" spans="1:43" s="1" customFormat="1" ht="22.5" customHeight="1" x14ac:dyDescent="0.2">
      <c r="E1825" s="304"/>
      <c r="F1825" s="305"/>
      <c r="G1825" s="305"/>
      <c r="H1825" s="305"/>
      <c r="I1825" s="305"/>
      <c r="J1825" s="305"/>
      <c r="K1825" s="305"/>
      <c r="L1825" s="305"/>
      <c r="M1825" s="304"/>
      <c r="N1825" s="304"/>
      <c r="O1825" s="306"/>
      <c r="P1825" s="307" t="s">
        <v>462</v>
      </c>
      <c r="Q1825" s="308"/>
      <c r="R1825" s="308"/>
      <c r="S1825" s="1007" t="str">
        <f>E1833</f>
        <v xml:space="preserve">279 </v>
      </c>
      <c r="T1825" s="1008"/>
      <c r="U1825" s="310" t="str">
        <f>F1833</f>
        <v>หมูที่</v>
      </c>
      <c r="V1825" s="1009">
        <f>G1833</f>
        <v>18</v>
      </c>
      <c r="W1825" s="1009"/>
      <c r="X1825" s="308"/>
      <c r="Y1825" s="311"/>
      <c r="Z1825" s="312" t="str">
        <f>H1833</f>
        <v>ถนน</v>
      </c>
      <c r="AA1825" s="313"/>
      <c r="AB1825" s="308"/>
      <c r="AC1825" s="309"/>
      <c r="AD1825" s="307" t="s">
        <v>462</v>
      </c>
      <c r="AE1825" s="308"/>
      <c r="AF1825" s="728"/>
      <c r="AG1825" s="314" t="str">
        <f>E1833</f>
        <v xml:space="preserve">279 </v>
      </c>
      <c r="AH1825" s="308"/>
      <c r="AI1825" s="315" t="str">
        <f>F1833</f>
        <v>หมูที่</v>
      </c>
      <c r="AJ1825" s="727">
        <f>G1833</f>
        <v>18</v>
      </c>
      <c r="AK1825" s="308"/>
      <c r="AL1825" s="315" t="str">
        <f>H1833</f>
        <v>ถนน</v>
      </c>
      <c r="AM1825" s="308"/>
      <c r="AN1825" s="309"/>
      <c r="AO1825" s="753"/>
      <c r="AP1825" s="308"/>
      <c r="AQ1825" s="308"/>
    </row>
    <row r="1826" spans="1:43" s="1" customFormat="1" ht="22.5" customHeight="1" x14ac:dyDescent="0.2">
      <c r="E1826" s="304"/>
      <c r="F1826" s="305"/>
      <c r="G1826" s="305"/>
      <c r="H1826" s="305"/>
      <c r="I1826" s="305"/>
      <c r="J1826" s="305"/>
      <c r="K1826" s="305"/>
      <c r="L1826" s="305"/>
      <c r="M1826" s="304"/>
      <c r="N1826" s="304"/>
      <c r="O1826" s="306"/>
      <c r="P1826" s="307" t="s">
        <v>463</v>
      </c>
      <c r="Q1826" s="308"/>
      <c r="R1826" s="308"/>
      <c r="S1826" s="308"/>
      <c r="T1826" s="308"/>
      <c r="U1826" s="1009" t="str">
        <f>I1833</f>
        <v>ตำบลตะขบ</v>
      </c>
      <c r="V1826" s="993"/>
      <c r="W1826" s="993"/>
      <c r="X1826" s="993"/>
      <c r="Y1826" s="312"/>
      <c r="Z1826" s="315" t="str">
        <f>J1833</f>
        <v>อำเภอปักธงชัย</v>
      </c>
      <c r="AA1826" s="313"/>
      <c r="AB1826" s="308"/>
      <c r="AC1826" s="308"/>
      <c r="AD1826" s="307" t="s">
        <v>463</v>
      </c>
      <c r="AE1826" s="308"/>
      <c r="AF1826" s="308"/>
      <c r="AG1826" s="308"/>
      <c r="AH1826" s="308"/>
      <c r="AI1826" s="315" t="str">
        <f>I1833</f>
        <v>ตำบลตะขบ</v>
      </c>
      <c r="AJ1826" s="308"/>
      <c r="AK1826" s="308"/>
      <c r="AL1826" s="315" t="str">
        <f>J1833</f>
        <v>อำเภอปักธงชัย</v>
      </c>
      <c r="AM1826" s="308"/>
      <c r="AN1826" s="309"/>
      <c r="AO1826" s="753"/>
      <c r="AP1826" s="308"/>
      <c r="AQ1826" s="308"/>
    </row>
    <row r="1827" spans="1:43" s="1" customFormat="1" ht="22.5" customHeight="1" x14ac:dyDescent="0.2">
      <c r="E1827" s="304"/>
      <c r="F1827" s="305"/>
      <c r="G1827" s="305"/>
      <c r="H1827" s="305"/>
      <c r="I1827" s="305"/>
      <c r="J1827" s="305"/>
      <c r="K1827" s="305"/>
      <c r="L1827" s="305"/>
      <c r="M1827" s="304"/>
      <c r="N1827" s="304"/>
      <c r="O1827" s="306"/>
      <c r="P1827" s="316" t="str">
        <f>K1833</f>
        <v>จังหวัดนครราชสีมา</v>
      </c>
      <c r="Q1827" s="317"/>
      <c r="R1827" s="317"/>
      <c r="S1827" s="317"/>
      <c r="T1827" s="317"/>
      <c r="U1827" s="317" t="s">
        <v>464</v>
      </c>
      <c r="V1827" s="317"/>
      <c r="W1827" s="317"/>
      <c r="X1827" s="317"/>
      <c r="Y1827" s="318"/>
      <c r="Z1827" s="317"/>
      <c r="AA1827" s="319"/>
      <c r="AB1827" s="317"/>
      <c r="AC1827" s="317"/>
      <c r="AD1827" s="316" t="str">
        <f>K1833</f>
        <v>จังหวัดนครราชสีมา</v>
      </c>
      <c r="AE1827" s="317"/>
      <c r="AF1827" s="317"/>
      <c r="AG1827" s="317"/>
      <c r="AH1827" s="317"/>
      <c r="AI1827" s="317" t="s">
        <v>464</v>
      </c>
      <c r="AJ1827" s="317"/>
      <c r="AK1827" s="317"/>
      <c r="AL1827" s="317"/>
      <c r="AM1827" s="317"/>
      <c r="AN1827" s="320"/>
      <c r="AO1827" s="753"/>
      <c r="AP1827" s="317"/>
      <c r="AQ1827" s="317"/>
    </row>
    <row r="1828" spans="1:43" s="323" customFormat="1" ht="22.5" customHeight="1" x14ac:dyDescent="0.2">
      <c r="A1828" s="753"/>
      <c r="B1828" s="753"/>
      <c r="C1828" s="753"/>
      <c r="D1828" s="753"/>
      <c r="E1828" s="9"/>
      <c r="F1828" s="321"/>
      <c r="G1828" s="321"/>
      <c r="H1828" s="321"/>
      <c r="I1828" s="321"/>
      <c r="J1828" s="321"/>
      <c r="K1828" s="321"/>
      <c r="L1828" s="321"/>
      <c r="M1828" s="9"/>
      <c r="N1828" s="9"/>
      <c r="O1828" s="306"/>
      <c r="P1828" s="1004" t="s">
        <v>5</v>
      </c>
      <c r="Q1828" s="1005"/>
      <c r="R1828" s="1005"/>
      <c r="S1828" s="1005"/>
      <c r="T1828" s="1005"/>
      <c r="U1828" s="1005"/>
      <c r="V1828" s="1005"/>
      <c r="W1828" s="1005"/>
      <c r="X1828" s="1005"/>
      <c r="Y1828" s="1005"/>
      <c r="Z1828" s="1005"/>
      <c r="AA1828" s="1005"/>
      <c r="AB1828" s="1005"/>
      <c r="AC1828" s="1006"/>
      <c r="AD1828" s="1004" t="s">
        <v>6</v>
      </c>
      <c r="AE1828" s="1005"/>
      <c r="AF1828" s="1005"/>
      <c r="AG1828" s="1005"/>
      <c r="AH1828" s="1005"/>
      <c r="AI1828" s="1005"/>
      <c r="AJ1828" s="1005"/>
      <c r="AK1828" s="1005"/>
      <c r="AL1828" s="1005"/>
      <c r="AM1828" s="1005"/>
      <c r="AN1828" s="1006"/>
      <c r="AO1828" s="429"/>
    </row>
    <row r="1829" spans="1:43" s="323" customFormat="1" ht="24.75" customHeight="1" x14ac:dyDescent="0.2">
      <c r="A1829" s="753"/>
      <c r="B1829" s="753"/>
      <c r="C1829" s="753"/>
      <c r="D1829" s="753"/>
      <c r="E1829" s="9"/>
      <c r="F1829" s="321"/>
      <c r="G1829" s="321"/>
      <c r="H1829" s="321"/>
      <c r="I1829" s="321"/>
      <c r="J1829" s="321"/>
      <c r="K1829" s="321"/>
      <c r="L1829" s="321"/>
      <c r="M1829" s="9"/>
      <c r="N1829" s="9"/>
      <c r="O1829" s="306"/>
      <c r="P1829" s="995" t="s">
        <v>7</v>
      </c>
      <c r="Q1829" s="995" t="s">
        <v>8</v>
      </c>
      <c r="R1829" s="995" t="s">
        <v>9</v>
      </c>
      <c r="S1829" s="1010" t="s">
        <v>10</v>
      </c>
      <c r="T1829" s="1011"/>
      <c r="U1829" s="995" t="s">
        <v>11</v>
      </c>
      <c r="V1829" s="1004" t="s">
        <v>12</v>
      </c>
      <c r="W1829" s="1005"/>
      <c r="X1829" s="1006"/>
      <c r="Y1829" s="1004" t="s">
        <v>13</v>
      </c>
      <c r="Z1829" s="1005"/>
      <c r="AA1829" s="1005"/>
      <c r="AB1829" s="1005"/>
      <c r="AC1829" s="1006"/>
      <c r="AD1829" s="995" t="s">
        <v>7</v>
      </c>
      <c r="AE1829" s="1049" t="s">
        <v>469</v>
      </c>
      <c r="AF1829" s="995" t="s">
        <v>15</v>
      </c>
      <c r="AG1829" s="995" t="s">
        <v>16</v>
      </c>
      <c r="AH1829" s="1021" t="s">
        <v>17</v>
      </c>
      <c r="AI1829" s="1004" t="s">
        <v>18</v>
      </c>
      <c r="AJ1829" s="1005"/>
      <c r="AK1829" s="1005"/>
      <c r="AL1829" s="1006"/>
      <c r="AM1829" s="995" t="s">
        <v>19</v>
      </c>
      <c r="AN1829" s="995" t="s">
        <v>20</v>
      </c>
      <c r="AO1829" s="429"/>
      <c r="AP1829" s="995" t="s">
        <v>19</v>
      </c>
      <c r="AQ1829" s="995" t="s">
        <v>19</v>
      </c>
    </row>
    <row r="1830" spans="1:43" s="323" customFormat="1" ht="24.75" customHeight="1" x14ac:dyDescent="0.2">
      <c r="A1830" s="753"/>
      <c r="B1830" s="753"/>
      <c r="C1830" s="753"/>
      <c r="D1830" s="753"/>
      <c r="E1830" s="9"/>
      <c r="F1830" s="321"/>
      <c r="G1830" s="321"/>
      <c r="H1830" s="321"/>
      <c r="I1830" s="321"/>
      <c r="J1830" s="321"/>
      <c r="K1830" s="321"/>
      <c r="L1830" s="321"/>
      <c r="M1830" s="9"/>
      <c r="N1830" s="9"/>
      <c r="O1830" s="306"/>
      <c r="P1830" s="996"/>
      <c r="Q1830" s="996"/>
      <c r="R1830" s="996"/>
      <c r="S1830" s="995" t="s">
        <v>21</v>
      </c>
      <c r="T1830" s="995" t="s">
        <v>22</v>
      </c>
      <c r="U1830" s="996"/>
      <c r="V1830" s="1015" t="s">
        <v>23</v>
      </c>
      <c r="W1830" s="1015" t="s">
        <v>24</v>
      </c>
      <c r="X1830" s="1015" t="s">
        <v>25</v>
      </c>
      <c r="Y1830" s="1018" t="s">
        <v>26</v>
      </c>
      <c r="Z1830" s="995" t="s">
        <v>27</v>
      </c>
      <c r="AA1830" s="995" t="s">
        <v>28</v>
      </c>
      <c r="AB1830" s="995" t="s">
        <v>29</v>
      </c>
      <c r="AC1830" s="995" t="s">
        <v>30</v>
      </c>
      <c r="AD1830" s="996"/>
      <c r="AE1830" s="1050"/>
      <c r="AF1830" s="996"/>
      <c r="AG1830" s="996"/>
      <c r="AH1830" s="1022"/>
      <c r="AI1830" s="995" t="s">
        <v>31</v>
      </c>
      <c r="AJ1830" s="998" t="s">
        <v>27</v>
      </c>
      <c r="AK1830" s="1001" t="s">
        <v>28</v>
      </c>
      <c r="AL1830" s="995" t="s">
        <v>29</v>
      </c>
      <c r="AM1830" s="996"/>
      <c r="AN1830" s="996"/>
      <c r="AO1830" s="429"/>
      <c r="AP1830" s="996"/>
      <c r="AQ1830" s="996"/>
    </row>
    <row r="1831" spans="1:43" s="323" customFormat="1" ht="48.75" customHeight="1" x14ac:dyDescent="0.2">
      <c r="A1831" s="753"/>
      <c r="B1831" s="753"/>
      <c r="C1831" s="753"/>
      <c r="D1831" s="753"/>
      <c r="E1831" s="9"/>
      <c r="F1831" s="321"/>
      <c r="G1831" s="321"/>
      <c r="H1831" s="321"/>
      <c r="I1831" s="321"/>
      <c r="J1831" s="321"/>
      <c r="K1831" s="321"/>
      <c r="L1831" s="321"/>
      <c r="M1831" s="9"/>
      <c r="N1831" s="9"/>
      <c r="O1831" s="306"/>
      <c r="P1831" s="996"/>
      <c r="Q1831" s="996"/>
      <c r="R1831" s="996"/>
      <c r="S1831" s="996"/>
      <c r="T1831" s="996"/>
      <c r="U1831" s="996"/>
      <c r="V1831" s="1016"/>
      <c r="W1831" s="1016"/>
      <c r="X1831" s="1016"/>
      <c r="Y1831" s="1019"/>
      <c r="Z1831" s="996"/>
      <c r="AA1831" s="996"/>
      <c r="AB1831" s="996"/>
      <c r="AC1831" s="996"/>
      <c r="AD1831" s="996"/>
      <c r="AE1831" s="1050"/>
      <c r="AF1831" s="996"/>
      <c r="AG1831" s="996"/>
      <c r="AH1831" s="1022"/>
      <c r="AI1831" s="996"/>
      <c r="AJ1831" s="999"/>
      <c r="AK1831" s="1002"/>
      <c r="AL1831" s="996"/>
      <c r="AM1831" s="996"/>
      <c r="AN1831" s="996"/>
      <c r="AO1831" s="430"/>
      <c r="AP1831" s="996"/>
      <c r="AQ1831" s="996"/>
    </row>
    <row r="1832" spans="1:43" s="323" customFormat="1" ht="24.75" customHeight="1" x14ac:dyDescent="0.2">
      <c r="A1832" s="753" t="s">
        <v>465</v>
      </c>
      <c r="B1832" s="306" t="s">
        <v>466</v>
      </c>
      <c r="C1832" s="749" t="s">
        <v>467</v>
      </c>
      <c r="D1832" s="749" t="s">
        <v>468</v>
      </c>
      <c r="E1832" s="749" t="s">
        <v>469</v>
      </c>
      <c r="F1832" s="749"/>
      <c r="G1832" s="749" t="s">
        <v>470</v>
      </c>
      <c r="H1832" s="749" t="s">
        <v>471</v>
      </c>
      <c r="I1832" s="749" t="s">
        <v>472</v>
      </c>
      <c r="J1832" s="749" t="s">
        <v>473</v>
      </c>
      <c r="K1832" s="749" t="s">
        <v>474</v>
      </c>
      <c r="L1832" s="520" t="s">
        <v>475</v>
      </c>
      <c r="M1832" s="9" t="s">
        <v>476</v>
      </c>
      <c r="N1832" s="9" t="s">
        <v>477</v>
      </c>
      <c r="O1832" s="306" t="s">
        <v>478</v>
      </c>
      <c r="P1832" s="997"/>
      <c r="Q1832" s="997"/>
      <c r="R1832" s="997"/>
      <c r="S1832" s="997"/>
      <c r="T1832" s="997"/>
      <c r="U1832" s="997"/>
      <c r="V1832" s="1017"/>
      <c r="W1832" s="1017"/>
      <c r="X1832" s="1017"/>
      <c r="Y1832" s="1020"/>
      <c r="Z1832" s="997"/>
      <c r="AA1832" s="997"/>
      <c r="AB1832" s="997"/>
      <c r="AC1832" s="997"/>
      <c r="AD1832" s="997"/>
      <c r="AE1832" s="1051"/>
      <c r="AF1832" s="997"/>
      <c r="AG1832" s="997"/>
      <c r="AH1832" s="1023"/>
      <c r="AI1832" s="997"/>
      <c r="AJ1832" s="1000"/>
      <c r="AK1832" s="1003"/>
      <c r="AL1832" s="997"/>
      <c r="AM1832" s="997"/>
      <c r="AN1832" s="997"/>
      <c r="AO1832" s="430"/>
      <c r="AP1832" s="997"/>
      <c r="AQ1832" s="997"/>
    </row>
    <row r="1833" spans="1:43" s="337" customFormat="1" ht="21" customHeight="1" x14ac:dyDescent="0.2">
      <c r="A1833" s="324"/>
      <c r="B1833" s="324" t="s">
        <v>487</v>
      </c>
      <c r="C1833" s="324" t="s">
        <v>908</v>
      </c>
      <c r="D1833" s="324" t="s">
        <v>899</v>
      </c>
      <c r="E1833" s="325" t="s">
        <v>909</v>
      </c>
      <c r="F1833" s="305" t="s">
        <v>510</v>
      </c>
      <c r="G1833" s="583">
        <v>18</v>
      </c>
      <c r="H1833" s="305" t="s">
        <v>471</v>
      </c>
      <c r="I1833" s="305" t="s">
        <v>483</v>
      </c>
      <c r="J1833" s="305" t="s">
        <v>484</v>
      </c>
      <c r="K1833" s="305" t="s">
        <v>485</v>
      </c>
      <c r="L1833" s="304">
        <v>30150</v>
      </c>
      <c r="M1833" s="325"/>
      <c r="N1833" s="325"/>
      <c r="O1833" s="329"/>
      <c r="P1833" s="420">
        <v>232</v>
      </c>
      <c r="Q1833" s="420" t="s">
        <v>32</v>
      </c>
      <c r="R1833" s="420">
        <v>48246</v>
      </c>
      <c r="S1833" s="420">
        <v>126</v>
      </c>
      <c r="T1833" s="420">
        <v>3334</v>
      </c>
      <c r="U1833" s="420" t="s">
        <v>182</v>
      </c>
      <c r="V1833" s="420">
        <v>35</v>
      </c>
      <c r="W1833" s="420">
        <v>1</v>
      </c>
      <c r="X1833" s="420">
        <v>69</v>
      </c>
      <c r="Y1833" s="546">
        <v>14169</v>
      </c>
      <c r="Z1833" s="420"/>
      <c r="AA1833" s="420"/>
      <c r="AB1833" s="420"/>
      <c r="AC1833" s="420"/>
      <c r="AD1833" s="420"/>
      <c r="AE1833" s="420"/>
      <c r="AF1833" s="420"/>
      <c r="AG1833" s="420"/>
      <c r="AH1833" s="549"/>
      <c r="AI1833" s="420"/>
      <c r="AJ1833" s="549"/>
      <c r="AK1833" s="549"/>
      <c r="AL1833" s="420"/>
      <c r="AM1833" s="420"/>
      <c r="AN1833" s="420"/>
      <c r="AO1833" s="442"/>
      <c r="AP1833" s="365"/>
      <c r="AQ1833" s="365"/>
    </row>
    <row r="1834" spans="1:43" s="337" customFormat="1" ht="21" customHeight="1" x14ac:dyDescent="0.2">
      <c r="A1834" s="324"/>
      <c r="B1834" s="324"/>
      <c r="C1834" s="324"/>
      <c r="D1834" s="324"/>
      <c r="E1834" s="325"/>
      <c r="F1834" s="326"/>
      <c r="G1834" s="326"/>
      <c r="H1834" s="326"/>
      <c r="I1834" s="326"/>
      <c r="J1834" s="326"/>
      <c r="K1834" s="326"/>
      <c r="L1834" s="326"/>
      <c r="M1834" s="325"/>
      <c r="N1834" s="325"/>
      <c r="O1834" s="329"/>
      <c r="P1834" s="420">
        <v>233</v>
      </c>
      <c r="Q1834" s="420" t="s">
        <v>32</v>
      </c>
      <c r="R1834" s="420">
        <v>32055</v>
      </c>
      <c r="S1834" s="420">
        <v>40</v>
      </c>
      <c r="T1834" s="420">
        <v>1794</v>
      </c>
      <c r="U1834" s="420" t="s">
        <v>181</v>
      </c>
      <c r="V1834" s="420">
        <v>0</v>
      </c>
      <c r="W1834" s="420">
        <v>0</v>
      </c>
      <c r="X1834" s="420">
        <v>62</v>
      </c>
      <c r="Y1834" s="546"/>
      <c r="Z1834" s="420"/>
      <c r="AA1834" s="546"/>
      <c r="AB1834" s="420"/>
      <c r="AC1834" s="558">
        <v>62</v>
      </c>
      <c r="AD1834" s="420"/>
      <c r="AE1834" s="420"/>
      <c r="AF1834" s="420"/>
      <c r="AG1834" s="420"/>
      <c r="AH1834" s="549"/>
      <c r="AI1834" s="420"/>
      <c r="AJ1834" s="549"/>
      <c r="AK1834" s="597"/>
      <c r="AL1834" s="420"/>
      <c r="AM1834" s="420"/>
      <c r="AN1834" s="420"/>
      <c r="AO1834" s="442"/>
      <c r="AP1834" s="365"/>
      <c r="AQ1834" s="365"/>
    </row>
    <row r="1835" spans="1:43" s="337" customFormat="1" ht="21" customHeight="1" x14ac:dyDescent="0.2">
      <c r="A1835" s="324"/>
      <c r="B1835" s="324"/>
      <c r="C1835" s="324"/>
      <c r="D1835" s="324"/>
      <c r="E1835" s="325"/>
      <c r="F1835" s="326"/>
      <c r="G1835" s="326"/>
      <c r="H1835" s="326"/>
      <c r="I1835" s="326"/>
      <c r="J1835" s="326"/>
      <c r="K1835" s="326"/>
      <c r="L1835" s="326"/>
      <c r="M1835" s="325"/>
      <c r="N1835" s="325"/>
      <c r="O1835" s="329"/>
      <c r="P1835" s="420">
        <v>234</v>
      </c>
      <c r="Q1835" s="420" t="s">
        <v>32</v>
      </c>
      <c r="R1835" s="420">
        <v>40804</v>
      </c>
      <c r="S1835" s="420">
        <v>162</v>
      </c>
      <c r="T1835" s="420">
        <v>2935</v>
      </c>
      <c r="U1835" s="420" t="s">
        <v>181</v>
      </c>
      <c r="V1835" s="420">
        <v>0</v>
      </c>
      <c r="W1835" s="420">
        <v>1</v>
      </c>
      <c r="X1835" s="420">
        <v>83</v>
      </c>
      <c r="Y1835" s="546">
        <v>183</v>
      </c>
      <c r="Z1835" s="420"/>
      <c r="AA1835" s="546"/>
      <c r="AB1835" s="420"/>
      <c r="AC1835" s="558"/>
      <c r="AD1835" s="420"/>
      <c r="AE1835" s="420"/>
      <c r="AF1835" s="420"/>
      <c r="AG1835" s="420"/>
      <c r="AH1835" s="549"/>
      <c r="AI1835" s="420"/>
      <c r="AJ1835" s="549"/>
      <c r="AK1835" s="597"/>
      <c r="AL1835" s="420"/>
      <c r="AM1835" s="420"/>
      <c r="AN1835" s="420"/>
      <c r="AO1835" s="442"/>
      <c r="AP1835" s="365"/>
      <c r="AQ1835" s="365"/>
    </row>
    <row r="1836" spans="1:43" s="337" customFormat="1" ht="21" customHeight="1" x14ac:dyDescent="0.2">
      <c r="A1836" s="324"/>
      <c r="B1836" s="324"/>
      <c r="C1836" s="324"/>
      <c r="D1836" s="324"/>
      <c r="E1836" s="325"/>
      <c r="F1836" s="326"/>
      <c r="G1836" s="326"/>
      <c r="H1836" s="326"/>
      <c r="I1836" s="326"/>
      <c r="J1836" s="326"/>
      <c r="K1836" s="326"/>
      <c r="L1836" s="326"/>
      <c r="M1836" s="325"/>
      <c r="N1836" s="325"/>
      <c r="O1836" s="329"/>
      <c r="P1836" s="420">
        <v>235</v>
      </c>
      <c r="Q1836" s="420" t="s">
        <v>32</v>
      </c>
      <c r="R1836" s="420">
        <v>32075</v>
      </c>
      <c r="S1836" s="420">
        <v>10</v>
      </c>
      <c r="T1836" s="420">
        <v>1770</v>
      </c>
      <c r="U1836" s="420" t="s">
        <v>181</v>
      </c>
      <c r="V1836" s="420">
        <v>0</v>
      </c>
      <c r="W1836" s="420">
        <v>1</v>
      </c>
      <c r="X1836" s="420">
        <v>82</v>
      </c>
      <c r="Y1836" s="546">
        <v>182</v>
      </c>
      <c r="Z1836" s="420"/>
      <c r="AA1836" s="546"/>
      <c r="AB1836" s="420"/>
      <c r="AC1836" s="558"/>
      <c r="AD1836" s="420"/>
      <c r="AE1836" s="420"/>
      <c r="AF1836" s="420"/>
      <c r="AG1836" s="420"/>
      <c r="AH1836" s="549"/>
      <c r="AI1836" s="420"/>
      <c r="AJ1836" s="549"/>
      <c r="AK1836" s="549"/>
      <c r="AL1836" s="420"/>
      <c r="AM1836" s="420"/>
      <c r="AN1836" s="420"/>
      <c r="AO1836" s="442"/>
      <c r="AP1836" s="365"/>
      <c r="AQ1836" s="365"/>
    </row>
    <row r="1837" spans="1:43" s="337" customFormat="1" ht="21" customHeight="1" x14ac:dyDescent="0.2">
      <c r="A1837" s="324"/>
      <c r="B1837" s="324"/>
      <c r="C1837" s="324"/>
      <c r="D1837" s="324"/>
      <c r="E1837" s="325"/>
      <c r="F1837" s="326"/>
      <c r="G1837" s="326"/>
      <c r="H1837" s="326"/>
      <c r="I1837" s="326"/>
      <c r="J1837" s="326"/>
      <c r="K1837" s="326"/>
      <c r="L1837" s="326"/>
      <c r="M1837" s="325"/>
      <c r="N1837" s="325"/>
      <c r="O1837" s="329"/>
      <c r="P1837" s="420">
        <v>236</v>
      </c>
      <c r="Q1837" s="420" t="s">
        <v>32</v>
      </c>
      <c r="R1837" s="420">
        <v>19111</v>
      </c>
      <c r="S1837" s="420">
        <v>16</v>
      </c>
      <c r="T1837" s="420">
        <v>1713</v>
      </c>
      <c r="U1837" s="420" t="s">
        <v>182</v>
      </c>
      <c r="V1837" s="420">
        <v>9</v>
      </c>
      <c r="W1837" s="420">
        <v>3</v>
      </c>
      <c r="X1837" s="420">
        <v>83</v>
      </c>
      <c r="Y1837" s="546">
        <v>3983</v>
      </c>
      <c r="Z1837" s="420"/>
      <c r="AA1837" s="546"/>
      <c r="AB1837" s="420"/>
      <c r="AC1837" s="558"/>
      <c r="AD1837" s="420"/>
      <c r="AE1837" s="420"/>
      <c r="AF1837" s="420"/>
      <c r="AG1837" s="420"/>
      <c r="AH1837" s="549"/>
      <c r="AI1837" s="420"/>
      <c r="AJ1837" s="549"/>
      <c r="AK1837" s="549"/>
      <c r="AL1837" s="420"/>
      <c r="AM1837" s="420"/>
      <c r="AN1837" s="420"/>
      <c r="AO1837" s="442"/>
      <c r="AP1837" s="365"/>
      <c r="AQ1837" s="365"/>
    </row>
    <row r="1838" spans="1:43" s="337" customFormat="1" ht="21" customHeight="1" x14ac:dyDescent="0.2">
      <c r="A1838" s="324"/>
      <c r="B1838" s="324"/>
      <c r="C1838" s="324"/>
      <c r="D1838" s="324"/>
      <c r="E1838" s="325"/>
      <c r="F1838" s="326"/>
      <c r="G1838" s="326"/>
      <c r="H1838" s="326"/>
      <c r="I1838" s="326"/>
      <c r="J1838" s="326"/>
      <c r="K1838" s="326"/>
      <c r="L1838" s="326"/>
      <c r="M1838" s="325"/>
      <c r="N1838" s="325"/>
      <c r="O1838" s="329"/>
      <c r="P1838" s="420">
        <v>237</v>
      </c>
      <c r="Q1838" s="420" t="s">
        <v>32</v>
      </c>
      <c r="R1838" s="420">
        <v>74224</v>
      </c>
      <c r="S1838" s="420">
        <v>13</v>
      </c>
      <c r="T1838" s="420">
        <v>4734</v>
      </c>
      <c r="U1838" s="420" t="s">
        <v>181</v>
      </c>
      <c r="V1838" s="420">
        <v>3</v>
      </c>
      <c r="W1838" s="420">
        <v>2</v>
      </c>
      <c r="X1838" s="420">
        <v>90</v>
      </c>
      <c r="Y1838" s="546">
        <v>1436</v>
      </c>
      <c r="Z1838" s="420"/>
      <c r="AA1838" s="546">
        <v>54</v>
      </c>
      <c r="AB1838" s="420"/>
      <c r="AC1838" s="558"/>
      <c r="AD1838" s="420"/>
      <c r="AE1838" s="420"/>
      <c r="AF1838" s="420"/>
      <c r="AG1838" s="420"/>
      <c r="AH1838" s="549"/>
      <c r="AI1838" s="558"/>
      <c r="AJ1838" s="549"/>
      <c r="AK1838" s="549"/>
      <c r="AL1838" s="420"/>
      <c r="AM1838" s="420"/>
      <c r="AN1838" s="420"/>
      <c r="AO1838" s="442"/>
      <c r="AP1838" s="365"/>
      <c r="AQ1838" s="365"/>
    </row>
    <row r="1839" spans="1:43" s="337" customFormat="1" ht="56.25" x14ac:dyDescent="0.2">
      <c r="A1839" s="324"/>
      <c r="B1839" s="324"/>
      <c r="C1839" s="324"/>
      <c r="D1839" s="324"/>
      <c r="E1839" s="325"/>
      <c r="F1839" s="326"/>
      <c r="G1839" s="326"/>
      <c r="H1839" s="326"/>
      <c r="I1839" s="326"/>
      <c r="J1839" s="326"/>
      <c r="K1839" s="326"/>
      <c r="L1839" s="326"/>
      <c r="M1839" s="325"/>
      <c r="N1839" s="325"/>
      <c r="O1839" s="329"/>
      <c r="P1839" s="420"/>
      <c r="Q1839" s="420"/>
      <c r="R1839" s="420"/>
      <c r="S1839" s="420"/>
      <c r="T1839" s="420"/>
      <c r="U1839" s="420"/>
      <c r="V1839" s="420"/>
      <c r="W1839" s="420"/>
      <c r="X1839" s="420"/>
      <c r="Y1839" s="546"/>
      <c r="Z1839" s="420"/>
      <c r="AA1839" s="546"/>
      <c r="AB1839" s="420"/>
      <c r="AC1839" s="558"/>
      <c r="AD1839" s="420">
        <v>1</v>
      </c>
      <c r="AE1839" s="420">
        <v>279</v>
      </c>
      <c r="AF1839" s="413" t="s">
        <v>55</v>
      </c>
      <c r="AG1839" s="420" t="s">
        <v>38</v>
      </c>
      <c r="AH1839" s="549">
        <v>216</v>
      </c>
      <c r="AI1839" s="558"/>
      <c r="AJ1839" s="549"/>
      <c r="AK1839" s="558">
        <v>216</v>
      </c>
      <c r="AL1839" s="420"/>
      <c r="AM1839" s="420">
        <f>AP1839+1</f>
        <v>11</v>
      </c>
      <c r="AN1839" s="420" t="s">
        <v>183</v>
      </c>
      <c r="AO1839" s="442"/>
      <c r="AP1839" s="365">
        <v>10</v>
      </c>
      <c r="AQ1839" s="365">
        <v>9</v>
      </c>
    </row>
    <row r="1840" spans="1:43" s="337" customFormat="1" ht="21" customHeight="1" x14ac:dyDescent="0.2">
      <c r="A1840" s="324"/>
      <c r="B1840" s="324"/>
      <c r="C1840" s="326"/>
      <c r="D1840" s="326"/>
      <c r="E1840" s="325"/>
      <c r="F1840" s="326"/>
      <c r="G1840" s="326"/>
      <c r="H1840" s="326"/>
      <c r="I1840" s="326"/>
      <c r="J1840" s="326"/>
      <c r="K1840" s="326"/>
      <c r="L1840" s="326"/>
      <c r="M1840" s="325"/>
      <c r="N1840" s="325"/>
      <c r="O1840" s="329"/>
      <c r="P1840" s="420">
        <v>238</v>
      </c>
      <c r="Q1840" s="420" t="s">
        <v>39</v>
      </c>
      <c r="R1840" s="420" t="s">
        <v>184</v>
      </c>
      <c r="S1840" s="420"/>
      <c r="T1840" s="420"/>
      <c r="U1840" s="420" t="s">
        <v>181</v>
      </c>
      <c r="V1840" s="420">
        <v>5</v>
      </c>
      <c r="W1840" s="420">
        <v>0</v>
      </c>
      <c r="X1840" s="420">
        <v>0</v>
      </c>
      <c r="Y1840" s="546">
        <v>2000</v>
      </c>
      <c r="Z1840" s="420"/>
      <c r="AA1840" s="546"/>
      <c r="AB1840" s="420"/>
      <c r="AC1840" s="558"/>
      <c r="AD1840" s="420"/>
      <c r="AE1840" s="420"/>
      <c r="AF1840" s="420"/>
      <c r="AG1840" s="420"/>
      <c r="AH1840" s="549"/>
      <c r="AI1840" s="420"/>
      <c r="AJ1840" s="549"/>
      <c r="AK1840" s="597"/>
      <c r="AL1840" s="420"/>
      <c r="AM1840" s="420"/>
      <c r="AN1840" s="420"/>
      <c r="AO1840" s="442"/>
      <c r="AP1840" s="365"/>
      <c r="AQ1840" s="365"/>
    </row>
    <row r="1841" spans="1:43" s="337" customFormat="1" ht="30.75" customHeight="1" x14ac:dyDescent="0.2">
      <c r="A1841" s="324"/>
      <c r="B1841" s="324"/>
      <c r="C1841" s="324"/>
      <c r="D1841" s="324"/>
      <c r="E1841" s="325"/>
      <c r="F1841" s="326"/>
      <c r="G1841" s="326"/>
      <c r="H1841" s="326"/>
      <c r="I1841" s="326"/>
      <c r="J1841" s="326"/>
      <c r="K1841" s="326"/>
      <c r="L1841" s="326"/>
      <c r="M1841" s="325"/>
      <c r="N1841" s="325"/>
      <c r="O1841" s="329"/>
      <c r="P1841" s="420"/>
      <c r="Q1841" s="420"/>
      <c r="R1841" s="420"/>
      <c r="S1841" s="420"/>
      <c r="T1841" s="420"/>
      <c r="U1841" s="420"/>
      <c r="V1841" s="420"/>
      <c r="W1841" s="420"/>
      <c r="X1841" s="420"/>
      <c r="Y1841" s="546"/>
      <c r="Z1841" s="420"/>
      <c r="AA1841" s="546"/>
      <c r="AB1841" s="420"/>
      <c r="AC1841" s="558"/>
      <c r="AD1841" s="420"/>
      <c r="AE1841" s="420"/>
      <c r="AF1841" s="420"/>
      <c r="AG1841" s="420"/>
      <c r="AH1841" s="549"/>
      <c r="AI1841" s="420"/>
      <c r="AJ1841" s="549"/>
      <c r="AK1841" s="597"/>
      <c r="AL1841" s="420"/>
      <c r="AM1841" s="420"/>
      <c r="AN1841" s="420"/>
      <c r="AO1841" s="442"/>
      <c r="AP1841" s="358"/>
      <c r="AQ1841" s="358"/>
    </row>
    <row r="1842" spans="1:43" s="1" customFormat="1" ht="22.5" customHeight="1" x14ac:dyDescent="0.2">
      <c r="E1842" s="304"/>
      <c r="F1842" s="305"/>
      <c r="G1842" s="305"/>
      <c r="H1842" s="305"/>
      <c r="I1842" s="305"/>
      <c r="J1842" s="305"/>
      <c r="K1842" s="305"/>
      <c r="L1842" s="305"/>
      <c r="M1842" s="305"/>
      <c r="N1842" s="305"/>
      <c r="O1842" s="306"/>
      <c r="P1842" s="345" t="s">
        <v>460</v>
      </c>
      <c r="Q1842" s="346"/>
      <c r="R1842" s="346"/>
      <c r="S1842" s="346"/>
      <c r="T1842" s="346"/>
      <c r="U1842" s="346"/>
      <c r="V1842" s="1012" t="str">
        <f>B1851</f>
        <v>นาง</v>
      </c>
      <c r="W1842" s="1012"/>
      <c r="X1842" s="1013" t="str">
        <f>C1851</f>
        <v xml:space="preserve">สายบัว </v>
      </c>
      <c r="Y1842" s="1013"/>
      <c r="Z1842" s="1013" t="str">
        <f>D1851</f>
        <v xml:space="preserve"> เนียมสำโรง</v>
      </c>
      <c r="AA1842" s="1013"/>
      <c r="AB1842" s="1013"/>
      <c r="AC1842" s="1014"/>
      <c r="AD1842" s="345" t="s">
        <v>461</v>
      </c>
      <c r="AE1842" s="346"/>
      <c r="AF1842" s="346"/>
      <c r="AG1842" s="745" t="str">
        <f>B1851</f>
        <v>นาง</v>
      </c>
      <c r="AH1842" s="731" t="str">
        <f>C1851</f>
        <v xml:space="preserve">สายบัว </v>
      </c>
      <c r="AI1842" s="346"/>
      <c r="AJ1842" s="346" t="str">
        <f>D1851</f>
        <v xml:space="preserve"> เนียมสำโรง</v>
      </c>
      <c r="AK1842" s="346"/>
      <c r="AL1842" s="346"/>
      <c r="AM1842" s="346"/>
      <c r="AN1842" s="347"/>
      <c r="AO1842" s="753"/>
      <c r="AP1842" s="346"/>
      <c r="AQ1842" s="346"/>
    </row>
    <row r="1843" spans="1:43" s="1" customFormat="1" ht="22.5" customHeight="1" x14ac:dyDescent="0.2">
      <c r="E1843" s="304"/>
      <c r="F1843" s="305"/>
      <c r="G1843" s="305"/>
      <c r="H1843" s="305"/>
      <c r="I1843" s="305"/>
      <c r="J1843" s="305"/>
      <c r="K1843" s="305"/>
      <c r="L1843" s="305"/>
      <c r="M1843" s="305"/>
      <c r="N1843" s="305"/>
      <c r="O1843" s="306"/>
      <c r="P1843" s="307" t="s">
        <v>462</v>
      </c>
      <c r="Q1843" s="308"/>
      <c r="R1843" s="308"/>
      <c r="S1843" s="1007">
        <f>E1851</f>
        <v>192</v>
      </c>
      <c r="T1843" s="1008"/>
      <c r="U1843" s="310" t="str">
        <f>F1851</f>
        <v>หมูที่</v>
      </c>
      <c r="V1843" s="1009">
        <f>G1851</f>
        <v>19</v>
      </c>
      <c r="W1843" s="1009"/>
      <c r="X1843" s="308"/>
      <c r="Y1843" s="311"/>
      <c r="Z1843" s="312" t="str">
        <f>H1851</f>
        <v>ถนน</v>
      </c>
      <c r="AA1843" s="313"/>
      <c r="AB1843" s="308"/>
      <c r="AC1843" s="309"/>
      <c r="AD1843" s="307" t="s">
        <v>462</v>
      </c>
      <c r="AE1843" s="308"/>
      <c r="AF1843" s="728"/>
      <c r="AG1843" s="314">
        <f>E1851</f>
        <v>192</v>
      </c>
      <c r="AH1843" s="308"/>
      <c r="AI1843" s="315" t="str">
        <f>F1851</f>
        <v>หมูที่</v>
      </c>
      <c r="AJ1843" s="727">
        <f>G1851</f>
        <v>19</v>
      </c>
      <c r="AK1843" s="308"/>
      <c r="AL1843" s="315" t="str">
        <f>H1851</f>
        <v>ถนน</v>
      </c>
      <c r="AM1843" s="308"/>
      <c r="AN1843" s="309"/>
      <c r="AO1843" s="753"/>
      <c r="AP1843" s="308"/>
      <c r="AQ1843" s="308"/>
    </row>
    <row r="1844" spans="1:43" s="1" customFormat="1" ht="22.5" customHeight="1" x14ac:dyDescent="0.2">
      <c r="E1844" s="304"/>
      <c r="F1844" s="305"/>
      <c r="G1844" s="305"/>
      <c r="H1844" s="305"/>
      <c r="I1844" s="305"/>
      <c r="J1844" s="305"/>
      <c r="K1844" s="305"/>
      <c r="L1844" s="305"/>
      <c r="M1844" s="305"/>
      <c r="N1844" s="305"/>
      <c r="O1844" s="306"/>
      <c r="P1844" s="307" t="s">
        <v>463</v>
      </c>
      <c r="Q1844" s="308"/>
      <c r="R1844" s="308"/>
      <c r="S1844" s="308"/>
      <c r="T1844" s="308"/>
      <c r="U1844" s="1009" t="str">
        <f>I1851</f>
        <v>ตำบลตะขบ</v>
      </c>
      <c r="V1844" s="993"/>
      <c r="W1844" s="993"/>
      <c r="X1844" s="993"/>
      <c r="Y1844" s="312"/>
      <c r="Z1844" s="315" t="str">
        <f>J1851</f>
        <v>อำเภอปักธงชัย</v>
      </c>
      <c r="AA1844" s="313"/>
      <c r="AB1844" s="308"/>
      <c r="AC1844" s="308"/>
      <c r="AD1844" s="307" t="s">
        <v>463</v>
      </c>
      <c r="AE1844" s="308"/>
      <c r="AF1844" s="308"/>
      <c r="AG1844" s="308"/>
      <c r="AH1844" s="308"/>
      <c r="AI1844" s="315" t="str">
        <f>I1851</f>
        <v>ตำบลตะขบ</v>
      </c>
      <c r="AJ1844" s="308"/>
      <c r="AK1844" s="308"/>
      <c r="AL1844" s="315" t="str">
        <f>J1851</f>
        <v>อำเภอปักธงชัย</v>
      </c>
      <c r="AM1844" s="308"/>
      <c r="AN1844" s="309"/>
      <c r="AO1844" s="753"/>
      <c r="AP1844" s="308"/>
      <c r="AQ1844" s="308"/>
    </row>
    <row r="1845" spans="1:43" s="1" customFormat="1" ht="22.5" customHeight="1" x14ac:dyDescent="0.2">
      <c r="E1845" s="304"/>
      <c r="F1845" s="305"/>
      <c r="G1845" s="305"/>
      <c r="H1845" s="305"/>
      <c r="I1845" s="305"/>
      <c r="J1845" s="305"/>
      <c r="K1845" s="305"/>
      <c r="L1845" s="305"/>
      <c r="M1845" s="305"/>
      <c r="N1845" s="305"/>
      <c r="O1845" s="306"/>
      <c r="P1845" s="316" t="str">
        <f>K1851</f>
        <v>จังหวัดนครราชสีมา</v>
      </c>
      <c r="Q1845" s="317"/>
      <c r="R1845" s="317"/>
      <c r="S1845" s="317"/>
      <c r="T1845" s="317"/>
      <c r="U1845" s="317" t="s">
        <v>464</v>
      </c>
      <c r="V1845" s="317"/>
      <c r="W1845" s="317"/>
      <c r="X1845" s="317"/>
      <c r="Y1845" s="318"/>
      <c r="Z1845" s="317"/>
      <c r="AA1845" s="319"/>
      <c r="AB1845" s="317"/>
      <c r="AC1845" s="317"/>
      <c r="AD1845" s="316" t="str">
        <f>K1851</f>
        <v>จังหวัดนครราชสีมา</v>
      </c>
      <c r="AE1845" s="317"/>
      <c r="AF1845" s="317"/>
      <c r="AG1845" s="317"/>
      <c r="AH1845" s="317"/>
      <c r="AI1845" s="317" t="s">
        <v>464</v>
      </c>
      <c r="AJ1845" s="317"/>
      <c r="AK1845" s="317"/>
      <c r="AL1845" s="317"/>
      <c r="AM1845" s="317"/>
      <c r="AN1845" s="320"/>
      <c r="AO1845" s="753"/>
      <c r="AP1845" s="317"/>
      <c r="AQ1845" s="317"/>
    </row>
    <row r="1846" spans="1:43" s="323" customFormat="1" ht="22.5" customHeight="1" x14ac:dyDescent="0.2">
      <c r="A1846" s="753"/>
      <c r="B1846" s="753"/>
      <c r="C1846" s="753"/>
      <c r="D1846" s="753"/>
      <c r="E1846" s="9"/>
      <c r="F1846" s="321"/>
      <c r="G1846" s="321"/>
      <c r="H1846" s="321"/>
      <c r="I1846" s="321"/>
      <c r="J1846" s="321"/>
      <c r="K1846" s="321"/>
      <c r="L1846" s="321"/>
      <c r="M1846" s="321"/>
      <c r="N1846" s="321"/>
      <c r="O1846" s="306"/>
      <c r="P1846" s="1004" t="s">
        <v>5</v>
      </c>
      <c r="Q1846" s="1005"/>
      <c r="R1846" s="1005"/>
      <c r="S1846" s="1005"/>
      <c r="T1846" s="1005"/>
      <c r="U1846" s="1005"/>
      <c r="V1846" s="1005"/>
      <c r="W1846" s="1005"/>
      <c r="X1846" s="1005"/>
      <c r="Y1846" s="1005"/>
      <c r="Z1846" s="1005"/>
      <c r="AA1846" s="1005"/>
      <c r="AB1846" s="1005"/>
      <c r="AC1846" s="1006"/>
      <c r="AD1846" s="1004" t="s">
        <v>6</v>
      </c>
      <c r="AE1846" s="1005"/>
      <c r="AF1846" s="1005"/>
      <c r="AG1846" s="1005"/>
      <c r="AH1846" s="1005"/>
      <c r="AI1846" s="1005"/>
      <c r="AJ1846" s="1005"/>
      <c r="AK1846" s="1005"/>
      <c r="AL1846" s="1005"/>
      <c r="AM1846" s="1005"/>
      <c r="AN1846" s="1006"/>
      <c r="AO1846" s="429"/>
    </row>
    <row r="1847" spans="1:43" s="323" customFormat="1" ht="24.75" customHeight="1" x14ac:dyDescent="0.2">
      <c r="A1847" s="753"/>
      <c r="B1847" s="753"/>
      <c r="C1847" s="753"/>
      <c r="D1847" s="753"/>
      <c r="E1847" s="9"/>
      <c r="F1847" s="321"/>
      <c r="G1847" s="321"/>
      <c r="H1847" s="321"/>
      <c r="I1847" s="321"/>
      <c r="J1847" s="321"/>
      <c r="K1847" s="321"/>
      <c r="L1847" s="321"/>
      <c r="M1847" s="321"/>
      <c r="N1847" s="321"/>
      <c r="O1847" s="306"/>
      <c r="P1847" s="995" t="s">
        <v>7</v>
      </c>
      <c r="Q1847" s="995" t="s">
        <v>8</v>
      </c>
      <c r="R1847" s="995" t="s">
        <v>9</v>
      </c>
      <c r="S1847" s="1010" t="s">
        <v>10</v>
      </c>
      <c r="T1847" s="1011"/>
      <c r="U1847" s="995" t="s">
        <v>11</v>
      </c>
      <c r="V1847" s="1004" t="s">
        <v>12</v>
      </c>
      <c r="W1847" s="1005"/>
      <c r="X1847" s="1006"/>
      <c r="Y1847" s="1004" t="s">
        <v>13</v>
      </c>
      <c r="Z1847" s="1005"/>
      <c r="AA1847" s="1005"/>
      <c r="AB1847" s="1005"/>
      <c r="AC1847" s="1006"/>
      <c r="AD1847" s="995" t="s">
        <v>7</v>
      </c>
      <c r="AE1847" s="1049" t="s">
        <v>469</v>
      </c>
      <c r="AF1847" s="995" t="s">
        <v>15</v>
      </c>
      <c r="AG1847" s="995" t="s">
        <v>16</v>
      </c>
      <c r="AH1847" s="1021" t="s">
        <v>17</v>
      </c>
      <c r="AI1847" s="1004" t="s">
        <v>18</v>
      </c>
      <c r="AJ1847" s="1005"/>
      <c r="AK1847" s="1005"/>
      <c r="AL1847" s="1006"/>
      <c r="AM1847" s="995" t="s">
        <v>19</v>
      </c>
      <c r="AN1847" s="995" t="s">
        <v>20</v>
      </c>
      <c r="AO1847" s="429"/>
      <c r="AP1847" s="995" t="s">
        <v>19</v>
      </c>
      <c r="AQ1847" s="995" t="s">
        <v>19</v>
      </c>
    </row>
    <row r="1848" spans="1:43" s="323" customFormat="1" ht="24.75" customHeight="1" x14ac:dyDescent="0.2">
      <c r="A1848" s="753"/>
      <c r="B1848" s="753"/>
      <c r="C1848" s="753"/>
      <c r="D1848" s="753"/>
      <c r="E1848" s="9"/>
      <c r="F1848" s="321"/>
      <c r="G1848" s="321"/>
      <c r="H1848" s="321"/>
      <c r="I1848" s="321"/>
      <c r="J1848" s="321"/>
      <c r="K1848" s="321"/>
      <c r="L1848" s="321"/>
      <c r="M1848" s="321"/>
      <c r="N1848" s="321"/>
      <c r="O1848" s="306"/>
      <c r="P1848" s="996"/>
      <c r="Q1848" s="996"/>
      <c r="R1848" s="996"/>
      <c r="S1848" s="995" t="s">
        <v>21</v>
      </c>
      <c r="T1848" s="995" t="s">
        <v>22</v>
      </c>
      <c r="U1848" s="996"/>
      <c r="V1848" s="1015" t="s">
        <v>23</v>
      </c>
      <c r="W1848" s="1015" t="s">
        <v>24</v>
      </c>
      <c r="X1848" s="1015" t="s">
        <v>25</v>
      </c>
      <c r="Y1848" s="1018" t="s">
        <v>26</v>
      </c>
      <c r="Z1848" s="995" t="s">
        <v>27</v>
      </c>
      <c r="AA1848" s="995" t="s">
        <v>28</v>
      </c>
      <c r="AB1848" s="995" t="s">
        <v>29</v>
      </c>
      <c r="AC1848" s="995" t="s">
        <v>30</v>
      </c>
      <c r="AD1848" s="996"/>
      <c r="AE1848" s="1050"/>
      <c r="AF1848" s="996"/>
      <c r="AG1848" s="996"/>
      <c r="AH1848" s="1022"/>
      <c r="AI1848" s="995" t="s">
        <v>31</v>
      </c>
      <c r="AJ1848" s="998" t="s">
        <v>27</v>
      </c>
      <c r="AK1848" s="1001" t="s">
        <v>28</v>
      </c>
      <c r="AL1848" s="995" t="s">
        <v>29</v>
      </c>
      <c r="AM1848" s="996"/>
      <c r="AN1848" s="996"/>
      <c r="AO1848" s="429"/>
      <c r="AP1848" s="996"/>
      <c r="AQ1848" s="996"/>
    </row>
    <row r="1849" spans="1:43" s="323" customFormat="1" ht="53.25" customHeight="1" x14ac:dyDescent="0.2">
      <c r="A1849" s="753"/>
      <c r="B1849" s="753"/>
      <c r="C1849" s="753"/>
      <c r="D1849" s="753"/>
      <c r="E1849" s="9"/>
      <c r="F1849" s="321"/>
      <c r="G1849" s="321"/>
      <c r="H1849" s="321"/>
      <c r="I1849" s="321"/>
      <c r="J1849" s="321"/>
      <c r="K1849" s="321"/>
      <c r="L1849" s="321"/>
      <c r="M1849" s="321"/>
      <c r="N1849" s="321"/>
      <c r="O1849" s="306"/>
      <c r="P1849" s="996"/>
      <c r="Q1849" s="996"/>
      <c r="R1849" s="996"/>
      <c r="S1849" s="996"/>
      <c r="T1849" s="996"/>
      <c r="U1849" s="996"/>
      <c r="V1849" s="1016"/>
      <c r="W1849" s="1016"/>
      <c r="X1849" s="1016"/>
      <c r="Y1849" s="1019"/>
      <c r="Z1849" s="996"/>
      <c r="AA1849" s="996"/>
      <c r="AB1849" s="996"/>
      <c r="AC1849" s="996"/>
      <c r="AD1849" s="996"/>
      <c r="AE1849" s="1050"/>
      <c r="AF1849" s="996"/>
      <c r="AG1849" s="996"/>
      <c r="AH1849" s="1022"/>
      <c r="AI1849" s="996"/>
      <c r="AJ1849" s="999"/>
      <c r="AK1849" s="1002"/>
      <c r="AL1849" s="996"/>
      <c r="AM1849" s="996"/>
      <c r="AN1849" s="996"/>
      <c r="AO1849" s="430"/>
      <c r="AP1849" s="996"/>
      <c r="AQ1849" s="996"/>
    </row>
    <row r="1850" spans="1:43" s="323" customFormat="1" ht="30.75" customHeight="1" x14ac:dyDescent="0.2">
      <c r="A1850" s="753" t="s">
        <v>465</v>
      </c>
      <c r="B1850" s="306" t="s">
        <v>466</v>
      </c>
      <c r="C1850" s="749" t="s">
        <v>467</v>
      </c>
      <c r="D1850" s="749" t="s">
        <v>468</v>
      </c>
      <c r="E1850" s="749" t="s">
        <v>469</v>
      </c>
      <c r="F1850" s="749"/>
      <c r="G1850" s="749" t="s">
        <v>470</v>
      </c>
      <c r="H1850" s="749" t="s">
        <v>471</v>
      </c>
      <c r="I1850" s="749" t="s">
        <v>472</v>
      </c>
      <c r="J1850" s="749" t="s">
        <v>473</v>
      </c>
      <c r="K1850" s="749" t="s">
        <v>474</v>
      </c>
      <c r="L1850" s="520" t="s">
        <v>475</v>
      </c>
      <c r="M1850" s="9" t="s">
        <v>476</v>
      </c>
      <c r="N1850" s="9" t="s">
        <v>477</v>
      </c>
      <c r="O1850" s="306" t="s">
        <v>478</v>
      </c>
      <c r="P1850" s="997"/>
      <c r="Q1850" s="997"/>
      <c r="R1850" s="997"/>
      <c r="S1850" s="997"/>
      <c r="T1850" s="997"/>
      <c r="U1850" s="997"/>
      <c r="V1850" s="1017"/>
      <c r="W1850" s="1017"/>
      <c r="X1850" s="1017"/>
      <c r="Y1850" s="1020"/>
      <c r="Z1850" s="997"/>
      <c r="AA1850" s="997"/>
      <c r="AB1850" s="997"/>
      <c r="AC1850" s="997"/>
      <c r="AD1850" s="997"/>
      <c r="AE1850" s="1051"/>
      <c r="AF1850" s="997"/>
      <c r="AG1850" s="997"/>
      <c r="AH1850" s="1023"/>
      <c r="AI1850" s="997"/>
      <c r="AJ1850" s="1000"/>
      <c r="AK1850" s="1003"/>
      <c r="AL1850" s="997"/>
      <c r="AM1850" s="997"/>
      <c r="AN1850" s="997"/>
      <c r="AO1850" s="430"/>
      <c r="AP1850" s="997"/>
      <c r="AQ1850" s="997"/>
    </row>
    <row r="1851" spans="1:43" s="324" customFormat="1" ht="25.5" customHeight="1" x14ac:dyDescent="0.2">
      <c r="B1851" s="324" t="s">
        <v>487</v>
      </c>
      <c r="C1851" s="324" t="s">
        <v>910</v>
      </c>
      <c r="D1851" s="324" t="s">
        <v>911</v>
      </c>
      <c r="E1851" s="325">
        <v>192</v>
      </c>
      <c r="F1851" s="305" t="s">
        <v>510</v>
      </c>
      <c r="G1851" s="583">
        <v>19</v>
      </c>
      <c r="H1851" s="305" t="s">
        <v>471</v>
      </c>
      <c r="I1851" s="305" t="s">
        <v>483</v>
      </c>
      <c r="J1851" s="305" t="s">
        <v>484</v>
      </c>
      <c r="K1851" s="305" t="s">
        <v>485</v>
      </c>
      <c r="L1851" s="304">
        <v>30150</v>
      </c>
      <c r="M1851" s="325"/>
      <c r="N1851" s="325" t="s">
        <v>912</v>
      </c>
      <c r="O1851" s="329"/>
      <c r="P1851" s="420">
        <v>239</v>
      </c>
      <c r="Q1851" s="420"/>
      <c r="R1851" s="420"/>
      <c r="S1851" s="420"/>
      <c r="T1851" s="420"/>
      <c r="U1851" s="420"/>
      <c r="V1851" s="420"/>
      <c r="W1851" s="420"/>
      <c r="X1851" s="420"/>
      <c r="Y1851" s="420"/>
      <c r="Z1851" s="420"/>
      <c r="AA1851" s="420"/>
      <c r="AB1851" s="420"/>
      <c r="AC1851" s="420"/>
      <c r="AD1851" s="420"/>
      <c r="AE1851" s="420"/>
      <c r="AF1851" s="420"/>
      <c r="AG1851" s="420"/>
      <c r="AH1851" s="549"/>
      <c r="AI1851" s="558"/>
      <c r="AJ1851" s="549"/>
      <c r="AK1851" s="549"/>
      <c r="AL1851" s="420"/>
      <c r="AM1851" s="420"/>
      <c r="AN1851" s="420"/>
      <c r="AO1851" s="474"/>
      <c r="AP1851" s="420"/>
      <c r="AQ1851" s="420"/>
    </row>
    <row r="1852" spans="1:43" s="324" customFormat="1" ht="56.25" x14ac:dyDescent="0.2">
      <c r="E1852" s="325"/>
      <c r="F1852" s="326"/>
      <c r="G1852" s="326"/>
      <c r="H1852" s="326"/>
      <c r="I1852" s="326"/>
      <c r="J1852" s="326"/>
      <c r="K1852" s="326"/>
      <c r="L1852" s="326"/>
      <c r="M1852" s="325"/>
      <c r="N1852" s="325"/>
      <c r="O1852" s="329"/>
      <c r="P1852" s="420"/>
      <c r="Q1852" s="420"/>
      <c r="R1852" s="420"/>
      <c r="S1852" s="420"/>
      <c r="T1852" s="420"/>
      <c r="U1852" s="420"/>
      <c r="V1852" s="420"/>
      <c r="W1852" s="420"/>
      <c r="X1852" s="420"/>
      <c r="Y1852" s="420"/>
      <c r="Z1852" s="420"/>
      <c r="AA1852" s="420"/>
      <c r="AB1852" s="420"/>
      <c r="AC1852" s="420"/>
      <c r="AD1852" s="420">
        <v>1</v>
      </c>
      <c r="AE1852" s="420">
        <v>192</v>
      </c>
      <c r="AF1852" s="413" t="s">
        <v>55</v>
      </c>
      <c r="AG1852" s="420" t="s">
        <v>35</v>
      </c>
      <c r="AH1852" s="549">
        <f>32</f>
        <v>32</v>
      </c>
      <c r="AI1852" s="558"/>
      <c r="AJ1852" s="549"/>
      <c r="AK1852" s="549">
        <v>32</v>
      </c>
      <c r="AL1852" s="420"/>
      <c r="AM1852" s="420">
        <f>AP1852+1</f>
        <v>5</v>
      </c>
      <c r="AN1852" s="413" t="s">
        <v>53</v>
      </c>
      <c r="AO1852" s="474"/>
      <c r="AP1852" s="420">
        <v>4</v>
      </c>
      <c r="AQ1852" s="420">
        <v>3</v>
      </c>
    </row>
    <row r="1853" spans="1:43" s="324" customFormat="1" ht="25.5" customHeight="1" x14ac:dyDescent="0.2">
      <c r="E1853" s="325"/>
      <c r="F1853" s="326"/>
      <c r="G1853" s="326"/>
      <c r="H1853" s="326"/>
      <c r="I1853" s="326"/>
      <c r="J1853" s="326"/>
      <c r="K1853" s="326"/>
      <c r="L1853" s="326"/>
      <c r="M1853" s="325"/>
      <c r="N1853" s="325"/>
      <c r="O1853" s="329"/>
      <c r="P1853" s="420"/>
      <c r="Q1853" s="420"/>
      <c r="R1853" s="420"/>
      <c r="S1853" s="420"/>
      <c r="T1853" s="420"/>
      <c r="U1853" s="420"/>
      <c r="V1853" s="420"/>
      <c r="W1853" s="420"/>
      <c r="X1853" s="420"/>
      <c r="Y1853" s="420"/>
      <c r="Z1853" s="420"/>
      <c r="AA1853" s="420"/>
      <c r="AB1853" s="420"/>
      <c r="AC1853" s="420"/>
      <c r="AD1853" s="420"/>
      <c r="AE1853" s="420"/>
      <c r="AF1853" s="420"/>
      <c r="AG1853" s="420"/>
      <c r="AH1853" s="549"/>
      <c r="AI1853" s="558"/>
      <c r="AJ1853" s="549"/>
      <c r="AK1853" s="549"/>
      <c r="AL1853" s="420"/>
      <c r="AM1853" s="420"/>
      <c r="AN1853" s="420"/>
      <c r="AO1853" s="474"/>
      <c r="AP1853" s="420"/>
      <c r="AQ1853" s="420"/>
    </row>
    <row r="1854" spans="1:43" s="324" customFormat="1" ht="25.5" customHeight="1" x14ac:dyDescent="0.2">
      <c r="E1854" s="325"/>
      <c r="F1854" s="326"/>
      <c r="G1854" s="326"/>
      <c r="H1854" s="326"/>
      <c r="I1854" s="326"/>
      <c r="J1854" s="326"/>
      <c r="K1854" s="326"/>
      <c r="L1854" s="326"/>
      <c r="M1854" s="325"/>
      <c r="N1854" s="325"/>
      <c r="O1854" s="329"/>
      <c r="P1854" s="420"/>
      <c r="Q1854" s="420"/>
      <c r="R1854" s="420"/>
      <c r="S1854" s="420"/>
      <c r="T1854" s="420"/>
      <c r="U1854" s="420"/>
      <c r="V1854" s="420"/>
      <c r="W1854" s="420"/>
      <c r="X1854" s="420"/>
      <c r="Y1854" s="420"/>
      <c r="Z1854" s="420"/>
      <c r="AA1854" s="420"/>
      <c r="AB1854" s="420"/>
      <c r="AC1854" s="420"/>
      <c r="AD1854" s="420"/>
      <c r="AE1854" s="420"/>
      <c r="AF1854" s="420"/>
      <c r="AG1854" s="420"/>
      <c r="AH1854" s="549"/>
      <c r="AI1854" s="558"/>
      <c r="AJ1854" s="549"/>
      <c r="AK1854" s="549"/>
      <c r="AL1854" s="420"/>
      <c r="AM1854" s="420"/>
      <c r="AN1854" s="420"/>
      <c r="AO1854" s="474"/>
      <c r="AP1854" s="420"/>
      <c r="AQ1854" s="420"/>
    </row>
    <row r="1855" spans="1:43" s="1" customFormat="1" ht="22.5" customHeight="1" x14ac:dyDescent="0.2">
      <c r="E1855" s="304"/>
      <c r="F1855" s="305"/>
      <c r="G1855" s="305"/>
      <c r="H1855" s="305"/>
      <c r="I1855" s="305"/>
      <c r="J1855" s="305"/>
      <c r="K1855" s="305"/>
      <c r="L1855" s="305"/>
      <c r="M1855" s="304"/>
      <c r="N1855" s="304"/>
      <c r="O1855" s="306"/>
      <c r="P1855" s="307" t="s">
        <v>460</v>
      </c>
      <c r="Q1855" s="308"/>
      <c r="R1855" s="308"/>
      <c r="S1855" s="308"/>
      <c r="T1855" s="308"/>
      <c r="U1855" s="308"/>
      <c r="V1855" s="992" t="str">
        <f>B1864</f>
        <v>นาย</v>
      </c>
      <c r="W1855" s="992"/>
      <c r="X1855" s="993" t="str">
        <f>C1864</f>
        <v xml:space="preserve">วิโรจน์  </v>
      </c>
      <c r="Y1855" s="993"/>
      <c r="Z1855" s="993" t="str">
        <f>D1864</f>
        <v>จอมเกษม</v>
      </c>
      <c r="AA1855" s="993"/>
      <c r="AB1855" s="993"/>
      <c r="AC1855" s="994"/>
      <c r="AD1855" s="307" t="s">
        <v>461</v>
      </c>
      <c r="AE1855" s="308"/>
      <c r="AF1855" s="308"/>
      <c r="AG1855" s="748" t="str">
        <f>B1864</f>
        <v>นาย</v>
      </c>
      <c r="AH1855" s="740" t="str">
        <f>C1864</f>
        <v xml:space="preserve">วิโรจน์  </v>
      </c>
      <c r="AI1855" s="308"/>
      <c r="AJ1855" s="308" t="str">
        <f>D1864</f>
        <v>จอมเกษม</v>
      </c>
      <c r="AK1855" s="308"/>
      <c r="AL1855" s="308"/>
      <c r="AM1855" s="308"/>
      <c r="AN1855" s="309"/>
      <c r="AO1855" s="753"/>
      <c r="AP1855" s="308"/>
      <c r="AQ1855" s="308"/>
    </row>
    <row r="1856" spans="1:43" s="1" customFormat="1" ht="22.5" customHeight="1" x14ac:dyDescent="0.2">
      <c r="E1856" s="304"/>
      <c r="F1856" s="305"/>
      <c r="G1856" s="305"/>
      <c r="H1856" s="305"/>
      <c r="I1856" s="305"/>
      <c r="J1856" s="305"/>
      <c r="K1856" s="305"/>
      <c r="L1856" s="305"/>
      <c r="M1856" s="304"/>
      <c r="N1856" s="304"/>
      <c r="O1856" s="306"/>
      <c r="P1856" s="307" t="s">
        <v>462</v>
      </c>
      <c r="Q1856" s="308"/>
      <c r="R1856" s="308"/>
      <c r="S1856" s="1007" t="str">
        <f>E1864</f>
        <v>181</v>
      </c>
      <c r="T1856" s="1008"/>
      <c r="U1856" s="310" t="str">
        <f>F1864</f>
        <v>หมูที่</v>
      </c>
      <c r="V1856" s="1009">
        <f>G1864</f>
        <v>19</v>
      </c>
      <c r="W1856" s="1009"/>
      <c r="X1856" s="308"/>
      <c r="Y1856" s="311"/>
      <c r="Z1856" s="312" t="str">
        <f>H1864</f>
        <v>ถนน</v>
      </c>
      <c r="AA1856" s="313"/>
      <c r="AB1856" s="308"/>
      <c r="AC1856" s="309"/>
      <c r="AD1856" s="307" t="s">
        <v>462</v>
      </c>
      <c r="AE1856" s="308"/>
      <c r="AF1856" s="728"/>
      <c r="AG1856" s="314" t="str">
        <f>E1864</f>
        <v>181</v>
      </c>
      <c r="AH1856" s="308"/>
      <c r="AI1856" s="315" t="str">
        <f>F1864</f>
        <v>หมูที่</v>
      </c>
      <c r="AJ1856" s="727">
        <f>G1864</f>
        <v>19</v>
      </c>
      <c r="AK1856" s="308"/>
      <c r="AL1856" s="315" t="str">
        <f>H1864</f>
        <v>ถนน</v>
      </c>
      <c r="AM1856" s="308"/>
      <c r="AN1856" s="309"/>
      <c r="AO1856" s="753"/>
      <c r="AP1856" s="308"/>
      <c r="AQ1856" s="308"/>
    </row>
    <row r="1857" spans="1:43" s="1" customFormat="1" ht="22.5" customHeight="1" x14ac:dyDescent="0.2">
      <c r="E1857" s="304"/>
      <c r="F1857" s="305"/>
      <c r="G1857" s="305"/>
      <c r="H1857" s="305"/>
      <c r="I1857" s="305"/>
      <c r="J1857" s="305"/>
      <c r="K1857" s="305"/>
      <c r="L1857" s="305"/>
      <c r="M1857" s="304"/>
      <c r="N1857" s="304"/>
      <c r="O1857" s="306"/>
      <c r="P1857" s="307" t="s">
        <v>463</v>
      </c>
      <c r="Q1857" s="308"/>
      <c r="R1857" s="308"/>
      <c r="S1857" s="308"/>
      <c r="T1857" s="308"/>
      <c r="U1857" s="1009" t="str">
        <f>I1864</f>
        <v>ตำบลตะขบ</v>
      </c>
      <c r="V1857" s="993"/>
      <c r="W1857" s="993"/>
      <c r="X1857" s="993"/>
      <c r="Y1857" s="312"/>
      <c r="Z1857" s="315" t="str">
        <f>J1864</f>
        <v>อำเภอปักธงชัย</v>
      </c>
      <c r="AA1857" s="313"/>
      <c r="AB1857" s="308"/>
      <c r="AC1857" s="308"/>
      <c r="AD1857" s="307" t="s">
        <v>463</v>
      </c>
      <c r="AE1857" s="308"/>
      <c r="AF1857" s="308"/>
      <c r="AG1857" s="308"/>
      <c r="AH1857" s="308"/>
      <c r="AI1857" s="315" t="str">
        <f>I1864</f>
        <v>ตำบลตะขบ</v>
      </c>
      <c r="AJ1857" s="308"/>
      <c r="AK1857" s="308"/>
      <c r="AL1857" s="315" t="str">
        <f>J1864</f>
        <v>อำเภอปักธงชัย</v>
      </c>
      <c r="AM1857" s="308"/>
      <c r="AN1857" s="309"/>
      <c r="AO1857" s="753"/>
      <c r="AP1857" s="308"/>
      <c r="AQ1857" s="308"/>
    </row>
    <row r="1858" spans="1:43" s="1" customFormat="1" ht="22.5" customHeight="1" x14ac:dyDescent="0.2">
      <c r="E1858" s="304"/>
      <c r="F1858" s="305"/>
      <c r="G1858" s="305"/>
      <c r="H1858" s="305"/>
      <c r="I1858" s="305"/>
      <c r="J1858" s="305"/>
      <c r="K1858" s="305"/>
      <c r="L1858" s="305"/>
      <c r="M1858" s="304"/>
      <c r="N1858" s="304"/>
      <c r="O1858" s="306"/>
      <c r="P1858" s="316" t="str">
        <f>K1864</f>
        <v>จังหวัดนครราชสีมา</v>
      </c>
      <c r="Q1858" s="317"/>
      <c r="R1858" s="317"/>
      <c r="S1858" s="317"/>
      <c r="T1858" s="317"/>
      <c r="U1858" s="317" t="s">
        <v>464</v>
      </c>
      <c r="V1858" s="317"/>
      <c r="W1858" s="317"/>
      <c r="X1858" s="317"/>
      <c r="Y1858" s="318"/>
      <c r="Z1858" s="317"/>
      <c r="AA1858" s="319"/>
      <c r="AB1858" s="317"/>
      <c r="AC1858" s="317"/>
      <c r="AD1858" s="316" t="str">
        <f>K1864</f>
        <v>จังหวัดนครราชสีมา</v>
      </c>
      <c r="AE1858" s="317"/>
      <c r="AF1858" s="317"/>
      <c r="AG1858" s="317"/>
      <c r="AH1858" s="317"/>
      <c r="AI1858" s="317" t="s">
        <v>464</v>
      </c>
      <c r="AJ1858" s="317"/>
      <c r="AK1858" s="317"/>
      <c r="AL1858" s="317"/>
      <c r="AM1858" s="317"/>
      <c r="AN1858" s="320"/>
      <c r="AO1858" s="753"/>
      <c r="AP1858" s="317"/>
      <c r="AQ1858" s="317"/>
    </row>
    <row r="1859" spans="1:43" s="1" customFormat="1" ht="22.5" customHeight="1" x14ac:dyDescent="0.2">
      <c r="A1859" s="753"/>
      <c r="B1859" s="753"/>
      <c r="C1859" s="753"/>
      <c r="D1859" s="753"/>
      <c r="E1859" s="9"/>
      <c r="F1859" s="321"/>
      <c r="G1859" s="321"/>
      <c r="H1859" s="321"/>
      <c r="I1859" s="321"/>
      <c r="J1859" s="321"/>
      <c r="K1859" s="321"/>
      <c r="L1859" s="321"/>
      <c r="M1859" s="9"/>
      <c r="N1859" s="9"/>
      <c r="O1859" s="306"/>
      <c r="P1859" s="1004" t="s">
        <v>5</v>
      </c>
      <c r="Q1859" s="1005"/>
      <c r="R1859" s="1005"/>
      <c r="S1859" s="1005"/>
      <c r="T1859" s="1005"/>
      <c r="U1859" s="1005"/>
      <c r="V1859" s="1005"/>
      <c r="W1859" s="1005"/>
      <c r="X1859" s="1005"/>
      <c r="Y1859" s="1005"/>
      <c r="Z1859" s="1005"/>
      <c r="AA1859" s="1005"/>
      <c r="AB1859" s="1005"/>
      <c r="AC1859" s="1006"/>
      <c r="AD1859" s="1004" t="s">
        <v>6</v>
      </c>
      <c r="AE1859" s="1005"/>
      <c r="AF1859" s="1005"/>
      <c r="AG1859" s="1005"/>
      <c r="AH1859" s="1005"/>
      <c r="AI1859" s="1005"/>
      <c r="AJ1859" s="1005"/>
      <c r="AK1859" s="1005"/>
      <c r="AL1859" s="1005"/>
      <c r="AM1859" s="1005"/>
      <c r="AN1859" s="1006"/>
      <c r="AO1859" s="753"/>
    </row>
    <row r="1860" spans="1:43" s="1" customFormat="1" ht="24.75" customHeight="1" x14ac:dyDescent="0.2">
      <c r="A1860" s="753"/>
      <c r="B1860" s="753"/>
      <c r="C1860" s="753"/>
      <c r="D1860" s="753"/>
      <c r="E1860" s="9"/>
      <c r="F1860" s="321"/>
      <c r="G1860" s="321"/>
      <c r="H1860" s="321"/>
      <c r="I1860" s="321"/>
      <c r="J1860" s="321"/>
      <c r="K1860" s="321"/>
      <c r="L1860" s="321"/>
      <c r="M1860" s="9"/>
      <c r="N1860" s="9"/>
      <c r="O1860" s="306"/>
      <c r="P1860" s="995" t="s">
        <v>7</v>
      </c>
      <c r="Q1860" s="995" t="s">
        <v>8</v>
      </c>
      <c r="R1860" s="995" t="s">
        <v>9</v>
      </c>
      <c r="S1860" s="1010" t="s">
        <v>10</v>
      </c>
      <c r="T1860" s="1011"/>
      <c r="U1860" s="995" t="s">
        <v>11</v>
      </c>
      <c r="V1860" s="1004" t="s">
        <v>12</v>
      </c>
      <c r="W1860" s="1005"/>
      <c r="X1860" s="1006"/>
      <c r="Y1860" s="1004" t="s">
        <v>13</v>
      </c>
      <c r="Z1860" s="1005"/>
      <c r="AA1860" s="1005"/>
      <c r="AB1860" s="1005"/>
      <c r="AC1860" s="1006"/>
      <c r="AD1860" s="995" t="s">
        <v>7</v>
      </c>
      <c r="AE1860" s="1049" t="s">
        <v>469</v>
      </c>
      <c r="AF1860" s="995" t="s">
        <v>15</v>
      </c>
      <c r="AG1860" s="995" t="s">
        <v>16</v>
      </c>
      <c r="AH1860" s="1021" t="s">
        <v>17</v>
      </c>
      <c r="AI1860" s="1004" t="s">
        <v>18</v>
      </c>
      <c r="AJ1860" s="1005"/>
      <c r="AK1860" s="1005"/>
      <c r="AL1860" s="1006"/>
      <c r="AM1860" s="995" t="s">
        <v>19</v>
      </c>
      <c r="AN1860" s="995" t="s">
        <v>20</v>
      </c>
      <c r="AO1860" s="753"/>
      <c r="AP1860" s="995" t="s">
        <v>19</v>
      </c>
      <c r="AQ1860" s="995" t="s">
        <v>19</v>
      </c>
    </row>
    <row r="1861" spans="1:43" s="1" customFormat="1" ht="24.75" customHeight="1" x14ac:dyDescent="0.2">
      <c r="A1861" s="753"/>
      <c r="B1861" s="753"/>
      <c r="C1861" s="753"/>
      <c r="D1861" s="753"/>
      <c r="E1861" s="9"/>
      <c r="F1861" s="321"/>
      <c r="G1861" s="321"/>
      <c r="H1861" s="321"/>
      <c r="I1861" s="321"/>
      <c r="J1861" s="321"/>
      <c r="K1861" s="321"/>
      <c r="L1861" s="321"/>
      <c r="M1861" s="9"/>
      <c r="N1861" s="9"/>
      <c r="O1861" s="306"/>
      <c r="P1861" s="996"/>
      <c r="Q1861" s="996"/>
      <c r="R1861" s="996"/>
      <c r="S1861" s="995" t="s">
        <v>21</v>
      </c>
      <c r="T1861" s="995" t="s">
        <v>22</v>
      </c>
      <c r="U1861" s="996"/>
      <c r="V1861" s="1015" t="s">
        <v>23</v>
      </c>
      <c r="W1861" s="1015" t="s">
        <v>24</v>
      </c>
      <c r="X1861" s="1015" t="s">
        <v>25</v>
      </c>
      <c r="Y1861" s="1018" t="s">
        <v>26</v>
      </c>
      <c r="Z1861" s="995" t="s">
        <v>27</v>
      </c>
      <c r="AA1861" s="995" t="s">
        <v>28</v>
      </c>
      <c r="AB1861" s="995" t="s">
        <v>29</v>
      </c>
      <c r="AC1861" s="995" t="s">
        <v>30</v>
      </c>
      <c r="AD1861" s="996"/>
      <c r="AE1861" s="1050"/>
      <c r="AF1861" s="996"/>
      <c r="AG1861" s="996"/>
      <c r="AH1861" s="1022"/>
      <c r="AI1861" s="995" t="s">
        <v>31</v>
      </c>
      <c r="AJ1861" s="998" t="s">
        <v>27</v>
      </c>
      <c r="AK1861" s="1001" t="s">
        <v>28</v>
      </c>
      <c r="AL1861" s="995" t="s">
        <v>29</v>
      </c>
      <c r="AM1861" s="996"/>
      <c r="AN1861" s="996"/>
      <c r="AO1861" s="753"/>
      <c r="AP1861" s="996"/>
      <c r="AQ1861" s="996"/>
    </row>
    <row r="1862" spans="1:43" s="1" customFormat="1" ht="48.75" customHeight="1" x14ac:dyDescent="0.2">
      <c r="A1862" s="753"/>
      <c r="B1862" s="753"/>
      <c r="C1862" s="753"/>
      <c r="D1862" s="753"/>
      <c r="E1862" s="9"/>
      <c r="F1862" s="321"/>
      <c r="G1862" s="321"/>
      <c r="H1862" s="321"/>
      <c r="I1862" s="321"/>
      <c r="J1862" s="321"/>
      <c r="K1862" s="321"/>
      <c r="L1862" s="321"/>
      <c r="M1862" s="9"/>
      <c r="N1862" s="9"/>
      <c r="O1862" s="306"/>
      <c r="P1862" s="996"/>
      <c r="Q1862" s="996"/>
      <c r="R1862" s="996"/>
      <c r="S1862" s="996"/>
      <c r="T1862" s="996"/>
      <c r="U1862" s="996"/>
      <c r="V1862" s="1016"/>
      <c r="W1862" s="1016"/>
      <c r="X1862" s="1016"/>
      <c r="Y1862" s="1019"/>
      <c r="Z1862" s="996"/>
      <c r="AA1862" s="996"/>
      <c r="AB1862" s="996"/>
      <c r="AC1862" s="996"/>
      <c r="AD1862" s="996"/>
      <c r="AE1862" s="1050"/>
      <c r="AF1862" s="996"/>
      <c r="AG1862" s="996"/>
      <c r="AH1862" s="1022"/>
      <c r="AI1862" s="996"/>
      <c r="AJ1862" s="999"/>
      <c r="AK1862" s="1002"/>
      <c r="AL1862" s="996"/>
      <c r="AM1862" s="996"/>
      <c r="AN1862" s="996"/>
      <c r="AO1862" s="448"/>
      <c r="AP1862" s="996"/>
      <c r="AQ1862" s="996"/>
    </row>
    <row r="1863" spans="1:43" s="1" customFormat="1" ht="35.25" customHeight="1" x14ac:dyDescent="0.2">
      <c r="A1863" s="753" t="s">
        <v>465</v>
      </c>
      <c r="B1863" s="306" t="s">
        <v>466</v>
      </c>
      <c r="C1863" s="749" t="s">
        <v>467</v>
      </c>
      <c r="D1863" s="749" t="s">
        <v>468</v>
      </c>
      <c r="E1863" s="749" t="s">
        <v>469</v>
      </c>
      <c r="F1863" s="749"/>
      <c r="G1863" s="749" t="s">
        <v>470</v>
      </c>
      <c r="H1863" s="749" t="s">
        <v>471</v>
      </c>
      <c r="I1863" s="749" t="s">
        <v>472</v>
      </c>
      <c r="J1863" s="749" t="s">
        <v>473</v>
      </c>
      <c r="K1863" s="749" t="s">
        <v>474</v>
      </c>
      <c r="L1863" s="520" t="s">
        <v>475</v>
      </c>
      <c r="M1863" s="9" t="s">
        <v>476</v>
      </c>
      <c r="N1863" s="9" t="s">
        <v>477</v>
      </c>
      <c r="O1863" s="306" t="s">
        <v>478</v>
      </c>
      <c r="P1863" s="997"/>
      <c r="Q1863" s="997"/>
      <c r="R1863" s="997"/>
      <c r="S1863" s="997"/>
      <c r="T1863" s="997"/>
      <c r="U1863" s="997"/>
      <c r="V1863" s="1017"/>
      <c r="W1863" s="1017"/>
      <c r="X1863" s="1017"/>
      <c r="Y1863" s="1020"/>
      <c r="Z1863" s="997"/>
      <c r="AA1863" s="997"/>
      <c r="AB1863" s="997"/>
      <c r="AC1863" s="997"/>
      <c r="AD1863" s="997"/>
      <c r="AE1863" s="1051"/>
      <c r="AF1863" s="997"/>
      <c r="AG1863" s="997"/>
      <c r="AH1863" s="1023"/>
      <c r="AI1863" s="997"/>
      <c r="AJ1863" s="1000"/>
      <c r="AK1863" s="1003"/>
      <c r="AL1863" s="997"/>
      <c r="AM1863" s="997"/>
      <c r="AN1863" s="997"/>
      <c r="AO1863" s="448"/>
      <c r="AP1863" s="997"/>
      <c r="AQ1863" s="997"/>
    </row>
    <row r="1864" spans="1:43" s="324" customFormat="1" ht="25.5" customHeight="1" x14ac:dyDescent="0.2">
      <c r="B1864" s="324" t="s">
        <v>479</v>
      </c>
      <c r="C1864" s="324" t="s">
        <v>913</v>
      </c>
      <c r="D1864" s="324" t="s">
        <v>914</v>
      </c>
      <c r="E1864" s="325" t="s">
        <v>915</v>
      </c>
      <c r="F1864" s="305" t="s">
        <v>510</v>
      </c>
      <c r="G1864" s="583">
        <v>19</v>
      </c>
      <c r="H1864" s="305" t="s">
        <v>471</v>
      </c>
      <c r="I1864" s="305" t="s">
        <v>483</v>
      </c>
      <c r="J1864" s="305" t="s">
        <v>484</v>
      </c>
      <c r="K1864" s="305" t="s">
        <v>485</v>
      </c>
      <c r="L1864" s="304">
        <v>30150</v>
      </c>
      <c r="M1864" s="325"/>
      <c r="N1864" s="325"/>
      <c r="O1864" s="329"/>
      <c r="P1864" s="420">
        <v>240</v>
      </c>
      <c r="Q1864" s="420"/>
      <c r="R1864" s="420"/>
      <c r="S1864" s="420"/>
      <c r="T1864" s="420"/>
      <c r="U1864" s="420"/>
      <c r="V1864" s="420"/>
      <c r="W1864" s="420"/>
      <c r="X1864" s="420"/>
      <c r="Y1864" s="420"/>
      <c r="Z1864" s="420"/>
      <c r="AA1864" s="420"/>
      <c r="AB1864" s="420"/>
      <c r="AC1864" s="420"/>
      <c r="AD1864" s="420"/>
      <c r="AE1864" s="420"/>
      <c r="AF1864" s="420"/>
      <c r="AG1864" s="420"/>
      <c r="AH1864" s="549"/>
      <c r="AI1864" s="558"/>
      <c r="AJ1864" s="549"/>
      <c r="AK1864" s="549"/>
      <c r="AL1864" s="420"/>
      <c r="AM1864" s="420"/>
      <c r="AN1864" s="420"/>
      <c r="AO1864" s="474"/>
      <c r="AP1864" s="420"/>
      <c r="AQ1864" s="420"/>
    </row>
    <row r="1865" spans="1:43" s="324" customFormat="1" ht="42.75" customHeight="1" x14ac:dyDescent="0.2">
      <c r="E1865" s="325"/>
      <c r="F1865" s="326"/>
      <c r="G1865" s="326"/>
      <c r="H1865" s="326"/>
      <c r="I1865" s="326"/>
      <c r="J1865" s="326"/>
      <c r="K1865" s="326"/>
      <c r="L1865" s="326"/>
      <c r="M1865" s="325"/>
      <c r="N1865" s="325"/>
      <c r="O1865" s="329"/>
      <c r="P1865" s="420"/>
      <c r="Q1865" s="420"/>
      <c r="R1865" s="420"/>
      <c r="S1865" s="420"/>
      <c r="T1865" s="420"/>
      <c r="U1865" s="420"/>
      <c r="V1865" s="420"/>
      <c r="W1865" s="420"/>
      <c r="X1865" s="420"/>
      <c r="Y1865" s="420"/>
      <c r="Z1865" s="420"/>
      <c r="AA1865" s="420"/>
      <c r="AB1865" s="420"/>
      <c r="AC1865" s="420"/>
      <c r="AD1865" s="420">
        <v>1</v>
      </c>
      <c r="AE1865" s="420">
        <v>181</v>
      </c>
      <c r="AF1865" s="413" t="s">
        <v>37</v>
      </c>
      <c r="AG1865" s="420" t="s">
        <v>38</v>
      </c>
      <c r="AH1865" s="549">
        <f>170</f>
        <v>170</v>
      </c>
      <c r="AI1865" s="558"/>
      <c r="AJ1865" s="549"/>
      <c r="AK1865" s="549">
        <v>170</v>
      </c>
      <c r="AL1865" s="420"/>
      <c r="AM1865" s="420">
        <f>AP1865+1</f>
        <v>12</v>
      </c>
      <c r="AN1865" s="413" t="s">
        <v>185</v>
      </c>
      <c r="AO1865" s="474"/>
      <c r="AP1865" s="420">
        <v>11</v>
      </c>
      <c r="AQ1865" s="420">
        <v>10</v>
      </c>
    </row>
    <row r="1866" spans="1:43" s="324" customFormat="1" ht="43.5" customHeight="1" x14ac:dyDescent="0.2">
      <c r="E1866" s="325"/>
      <c r="F1866" s="326"/>
      <c r="G1866" s="326"/>
      <c r="H1866" s="326"/>
      <c r="I1866" s="326"/>
      <c r="J1866" s="326"/>
      <c r="K1866" s="326"/>
      <c r="L1866" s="326"/>
      <c r="M1866" s="325"/>
      <c r="N1866" s="325"/>
      <c r="O1866" s="329"/>
      <c r="P1866" s="420"/>
      <c r="Q1866" s="420"/>
      <c r="R1866" s="420"/>
      <c r="S1866" s="420"/>
      <c r="T1866" s="420"/>
      <c r="U1866" s="420"/>
      <c r="V1866" s="420"/>
      <c r="W1866" s="420"/>
      <c r="X1866" s="420"/>
      <c r="Y1866" s="420"/>
      <c r="Z1866" s="420"/>
      <c r="AA1866" s="420"/>
      <c r="AB1866" s="420"/>
      <c r="AC1866" s="420"/>
      <c r="AD1866" s="420">
        <v>2</v>
      </c>
      <c r="AE1866" s="420">
        <v>181</v>
      </c>
      <c r="AF1866" s="413" t="s">
        <v>37</v>
      </c>
      <c r="AG1866" s="420" t="s">
        <v>38</v>
      </c>
      <c r="AH1866" s="549">
        <f>42</f>
        <v>42</v>
      </c>
      <c r="AI1866" s="558"/>
      <c r="AJ1866" s="549"/>
      <c r="AK1866" s="549">
        <v>42</v>
      </c>
      <c r="AL1866" s="420"/>
      <c r="AM1866" s="420">
        <f>AP1866+1</f>
        <v>12</v>
      </c>
      <c r="AN1866" s="413" t="s">
        <v>185</v>
      </c>
      <c r="AO1866" s="474"/>
      <c r="AP1866" s="420">
        <v>11</v>
      </c>
      <c r="AQ1866" s="420">
        <v>10</v>
      </c>
    </row>
    <row r="1867" spans="1:43" s="324" customFormat="1" ht="25.5" customHeight="1" x14ac:dyDescent="0.2">
      <c r="E1867" s="325"/>
      <c r="F1867" s="326"/>
      <c r="G1867" s="326"/>
      <c r="H1867" s="326"/>
      <c r="I1867" s="326"/>
      <c r="J1867" s="326"/>
      <c r="K1867" s="326"/>
      <c r="L1867" s="326"/>
      <c r="M1867" s="325"/>
      <c r="N1867" s="325"/>
      <c r="O1867" s="329"/>
      <c r="P1867" s="420"/>
      <c r="Q1867" s="420"/>
      <c r="R1867" s="420"/>
      <c r="S1867" s="420"/>
      <c r="T1867" s="420"/>
      <c r="U1867" s="420"/>
      <c r="V1867" s="420"/>
      <c r="W1867" s="420"/>
      <c r="X1867" s="420"/>
      <c r="Y1867" s="420"/>
      <c r="Z1867" s="420"/>
      <c r="AA1867" s="420"/>
      <c r="AB1867" s="420"/>
      <c r="AC1867" s="420"/>
      <c r="AD1867" s="420"/>
      <c r="AE1867" s="420"/>
      <c r="AF1867" s="420"/>
      <c r="AG1867" s="420"/>
      <c r="AH1867" s="549"/>
      <c r="AI1867" s="558"/>
      <c r="AJ1867" s="549"/>
      <c r="AK1867" s="549"/>
      <c r="AL1867" s="420"/>
      <c r="AM1867" s="420"/>
      <c r="AN1867" s="420"/>
      <c r="AO1867" s="474"/>
      <c r="AP1867" s="420"/>
      <c r="AQ1867" s="420"/>
    </row>
    <row r="1868" spans="1:43" s="324" customFormat="1" ht="25.5" customHeight="1" x14ac:dyDescent="0.2">
      <c r="E1868" s="325"/>
      <c r="F1868" s="326"/>
      <c r="G1868" s="326"/>
      <c r="H1868" s="326"/>
      <c r="I1868" s="326"/>
      <c r="J1868" s="326"/>
      <c r="K1868" s="326"/>
      <c r="L1868" s="326"/>
      <c r="M1868" s="325"/>
      <c r="N1868" s="325"/>
      <c r="O1868" s="329"/>
      <c r="P1868" s="420"/>
      <c r="Q1868" s="420"/>
      <c r="R1868" s="420"/>
      <c r="S1868" s="420"/>
      <c r="T1868" s="420"/>
      <c r="U1868" s="420"/>
      <c r="V1868" s="420"/>
      <c r="W1868" s="420"/>
      <c r="X1868" s="420"/>
      <c r="Y1868" s="420"/>
      <c r="Z1868" s="420"/>
      <c r="AA1868" s="420"/>
      <c r="AB1868" s="420"/>
      <c r="AC1868" s="420"/>
      <c r="AD1868" s="420"/>
      <c r="AE1868" s="420"/>
      <c r="AF1868" s="420"/>
      <c r="AG1868" s="420"/>
      <c r="AH1868" s="549"/>
      <c r="AI1868" s="558"/>
      <c r="AJ1868" s="549"/>
      <c r="AK1868" s="549"/>
      <c r="AL1868" s="420"/>
      <c r="AM1868" s="420"/>
      <c r="AN1868" s="420"/>
      <c r="AO1868" s="474"/>
      <c r="AP1868" s="420"/>
      <c r="AQ1868" s="420"/>
    </row>
    <row r="1869" spans="1:43" s="1" customFormat="1" ht="22.5" customHeight="1" x14ac:dyDescent="0.2">
      <c r="E1869" s="304"/>
      <c r="F1869" s="305"/>
      <c r="G1869" s="305"/>
      <c r="H1869" s="305"/>
      <c r="I1869" s="305"/>
      <c r="J1869" s="305"/>
      <c r="K1869" s="305"/>
      <c r="L1869" s="305"/>
      <c r="M1869" s="304"/>
      <c r="N1869" s="304"/>
      <c r="O1869" s="306"/>
      <c r="P1869" s="307" t="s">
        <v>460</v>
      </c>
      <c r="Q1869" s="308"/>
      <c r="R1869" s="308"/>
      <c r="S1869" s="308"/>
      <c r="T1869" s="308"/>
      <c r="U1869" s="308"/>
      <c r="V1869" s="992" t="str">
        <f>B1878</f>
        <v>นาง</v>
      </c>
      <c r="W1869" s="992"/>
      <c r="X1869" s="993" t="str">
        <f>C1878</f>
        <v>อุย</v>
      </c>
      <c r="Y1869" s="993"/>
      <c r="Z1869" s="993" t="str">
        <f>D1878</f>
        <v>จอมเกษม</v>
      </c>
      <c r="AA1869" s="993"/>
      <c r="AB1869" s="993"/>
      <c r="AC1869" s="994"/>
      <c r="AD1869" s="307" t="s">
        <v>461</v>
      </c>
      <c r="AE1869" s="308"/>
      <c r="AF1869" s="308"/>
      <c r="AG1869" s="748" t="str">
        <f>B1878</f>
        <v>นาง</v>
      </c>
      <c r="AH1869" s="740" t="str">
        <f>C1878</f>
        <v>อุย</v>
      </c>
      <c r="AI1869" s="308"/>
      <c r="AJ1869" s="308" t="str">
        <f>D1878</f>
        <v>จอมเกษม</v>
      </c>
      <c r="AK1869" s="308"/>
      <c r="AL1869" s="308"/>
      <c r="AM1869" s="308"/>
      <c r="AN1869" s="309"/>
      <c r="AO1869" s="753"/>
      <c r="AP1869" s="308"/>
      <c r="AQ1869" s="308"/>
    </row>
    <row r="1870" spans="1:43" s="1" customFormat="1" ht="22.5" customHeight="1" x14ac:dyDescent="0.2">
      <c r="E1870" s="304"/>
      <c r="F1870" s="305"/>
      <c r="G1870" s="305"/>
      <c r="H1870" s="305"/>
      <c r="I1870" s="305"/>
      <c r="J1870" s="305"/>
      <c r="K1870" s="305"/>
      <c r="L1870" s="305"/>
      <c r="M1870" s="304"/>
      <c r="N1870" s="304"/>
      <c r="O1870" s="306"/>
      <c r="P1870" s="307" t="s">
        <v>462</v>
      </c>
      <c r="Q1870" s="308"/>
      <c r="R1870" s="308"/>
      <c r="S1870" s="1007">
        <f>E1878</f>
        <v>186</v>
      </c>
      <c r="T1870" s="1008"/>
      <c r="U1870" s="310" t="str">
        <f>F1878</f>
        <v>หมูที่</v>
      </c>
      <c r="V1870" s="1009">
        <f>G1878</f>
        <v>19</v>
      </c>
      <c r="W1870" s="1009"/>
      <c r="X1870" s="308"/>
      <c r="Y1870" s="311"/>
      <c r="Z1870" s="312" t="str">
        <f>H1878</f>
        <v>ถนน</v>
      </c>
      <c r="AA1870" s="313"/>
      <c r="AB1870" s="308"/>
      <c r="AC1870" s="309"/>
      <c r="AD1870" s="307" t="s">
        <v>462</v>
      </c>
      <c r="AE1870" s="308"/>
      <c r="AF1870" s="728"/>
      <c r="AG1870" s="314">
        <f>E1878</f>
        <v>186</v>
      </c>
      <c r="AH1870" s="308"/>
      <c r="AI1870" s="315" t="str">
        <f>F1878</f>
        <v>หมูที่</v>
      </c>
      <c r="AJ1870" s="727">
        <f>G1878</f>
        <v>19</v>
      </c>
      <c r="AK1870" s="308"/>
      <c r="AL1870" s="315" t="str">
        <f>H1878</f>
        <v>ถนน</v>
      </c>
      <c r="AM1870" s="308"/>
      <c r="AN1870" s="309"/>
      <c r="AO1870" s="753"/>
      <c r="AP1870" s="308"/>
      <c r="AQ1870" s="308"/>
    </row>
    <row r="1871" spans="1:43" s="1" customFormat="1" ht="22.5" customHeight="1" x14ac:dyDescent="0.2">
      <c r="E1871" s="304"/>
      <c r="F1871" s="305"/>
      <c r="G1871" s="305"/>
      <c r="H1871" s="305"/>
      <c r="I1871" s="305"/>
      <c r="J1871" s="305"/>
      <c r="K1871" s="305"/>
      <c r="L1871" s="305"/>
      <c r="M1871" s="304"/>
      <c r="N1871" s="304"/>
      <c r="O1871" s="306"/>
      <c r="P1871" s="307" t="s">
        <v>463</v>
      </c>
      <c r="Q1871" s="308"/>
      <c r="R1871" s="308"/>
      <c r="S1871" s="308"/>
      <c r="T1871" s="308"/>
      <c r="U1871" s="1009" t="str">
        <f>I1878</f>
        <v>ตำบลตะขบ</v>
      </c>
      <c r="V1871" s="993"/>
      <c r="W1871" s="993"/>
      <c r="X1871" s="993"/>
      <c r="Y1871" s="312"/>
      <c r="Z1871" s="315" t="str">
        <f>J1878</f>
        <v>อำเภอปักธงชัย</v>
      </c>
      <c r="AA1871" s="313"/>
      <c r="AB1871" s="308"/>
      <c r="AC1871" s="308"/>
      <c r="AD1871" s="307" t="s">
        <v>463</v>
      </c>
      <c r="AE1871" s="308"/>
      <c r="AF1871" s="308"/>
      <c r="AG1871" s="308"/>
      <c r="AH1871" s="308"/>
      <c r="AI1871" s="315" t="str">
        <f>I1878</f>
        <v>ตำบลตะขบ</v>
      </c>
      <c r="AJ1871" s="308"/>
      <c r="AK1871" s="308"/>
      <c r="AL1871" s="315" t="str">
        <f>J1878</f>
        <v>อำเภอปักธงชัย</v>
      </c>
      <c r="AM1871" s="308"/>
      <c r="AN1871" s="309"/>
      <c r="AO1871" s="753"/>
      <c r="AP1871" s="308"/>
      <c r="AQ1871" s="308"/>
    </row>
    <row r="1872" spans="1:43" s="1" customFormat="1" ht="22.5" customHeight="1" x14ac:dyDescent="0.2">
      <c r="E1872" s="304"/>
      <c r="F1872" s="305"/>
      <c r="G1872" s="305"/>
      <c r="H1872" s="305"/>
      <c r="I1872" s="305"/>
      <c r="J1872" s="305"/>
      <c r="K1872" s="305"/>
      <c r="L1872" s="305"/>
      <c r="M1872" s="304"/>
      <c r="N1872" s="304"/>
      <c r="O1872" s="306"/>
      <c r="P1872" s="316" t="str">
        <f>K1878</f>
        <v>จังหวัดนครราชสีมา</v>
      </c>
      <c r="Q1872" s="317"/>
      <c r="R1872" s="317"/>
      <c r="S1872" s="317"/>
      <c r="T1872" s="317"/>
      <c r="U1872" s="317" t="s">
        <v>464</v>
      </c>
      <c r="V1872" s="317"/>
      <c r="W1872" s="317"/>
      <c r="X1872" s="317"/>
      <c r="Y1872" s="318"/>
      <c r="Z1872" s="317"/>
      <c r="AA1872" s="319"/>
      <c r="AB1872" s="317"/>
      <c r="AC1872" s="317"/>
      <c r="AD1872" s="316" t="str">
        <f>K1878</f>
        <v>จังหวัดนครราชสีมา</v>
      </c>
      <c r="AE1872" s="317"/>
      <c r="AF1872" s="317"/>
      <c r="AG1872" s="317"/>
      <c r="AH1872" s="317"/>
      <c r="AI1872" s="317" t="s">
        <v>464</v>
      </c>
      <c r="AJ1872" s="317"/>
      <c r="AK1872" s="317"/>
      <c r="AL1872" s="317"/>
      <c r="AM1872" s="317"/>
      <c r="AN1872" s="320"/>
      <c r="AO1872" s="753"/>
      <c r="AP1872" s="317"/>
      <c r="AQ1872" s="317"/>
    </row>
    <row r="1873" spans="1:43" s="1" customFormat="1" ht="22.5" customHeight="1" x14ac:dyDescent="0.2">
      <c r="A1873" s="753"/>
      <c r="B1873" s="753"/>
      <c r="C1873" s="753"/>
      <c r="D1873" s="753"/>
      <c r="E1873" s="9"/>
      <c r="F1873" s="321"/>
      <c r="G1873" s="321"/>
      <c r="H1873" s="321"/>
      <c r="I1873" s="321"/>
      <c r="J1873" s="321"/>
      <c r="K1873" s="321"/>
      <c r="L1873" s="321"/>
      <c r="M1873" s="9"/>
      <c r="N1873" s="9"/>
      <c r="O1873" s="306"/>
      <c r="P1873" s="1004" t="s">
        <v>5</v>
      </c>
      <c r="Q1873" s="1005"/>
      <c r="R1873" s="1005"/>
      <c r="S1873" s="1005"/>
      <c r="T1873" s="1005"/>
      <c r="U1873" s="1005"/>
      <c r="V1873" s="1005"/>
      <c r="W1873" s="1005"/>
      <c r="X1873" s="1005"/>
      <c r="Y1873" s="1005"/>
      <c r="Z1873" s="1005"/>
      <c r="AA1873" s="1005"/>
      <c r="AB1873" s="1005"/>
      <c r="AC1873" s="1006"/>
      <c r="AD1873" s="1004" t="s">
        <v>6</v>
      </c>
      <c r="AE1873" s="1005"/>
      <c r="AF1873" s="1005"/>
      <c r="AG1873" s="1005"/>
      <c r="AH1873" s="1005"/>
      <c r="AI1873" s="1005"/>
      <c r="AJ1873" s="1005"/>
      <c r="AK1873" s="1005"/>
      <c r="AL1873" s="1005"/>
      <c r="AM1873" s="1005"/>
      <c r="AN1873" s="1006"/>
      <c r="AO1873" s="753"/>
    </row>
    <row r="1874" spans="1:43" s="1" customFormat="1" ht="24.75" customHeight="1" x14ac:dyDescent="0.2">
      <c r="A1874" s="753"/>
      <c r="B1874" s="753"/>
      <c r="C1874" s="753"/>
      <c r="D1874" s="753"/>
      <c r="E1874" s="9"/>
      <c r="F1874" s="321"/>
      <c r="G1874" s="321"/>
      <c r="H1874" s="321"/>
      <c r="I1874" s="321"/>
      <c r="J1874" s="321"/>
      <c r="K1874" s="321"/>
      <c r="L1874" s="321"/>
      <c r="M1874" s="9"/>
      <c r="N1874" s="9"/>
      <c r="O1874" s="306"/>
      <c r="P1874" s="995" t="s">
        <v>7</v>
      </c>
      <c r="Q1874" s="995" t="s">
        <v>8</v>
      </c>
      <c r="R1874" s="995" t="s">
        <v>9</v>
      </c>
      <c r="S1874" s="1010" t="s">
        <v>10</v>
      </c>
      <c r="T1874" s="1011"/>
      <c r="U1874" s="995" t="s">
        <v>11</v>
      </c>
      <c r="V1874" s="1004" t="s">
        <v>12</v>
      </c>
      <c r="W1874" s="1005"/>
      <c r="X1874" s="1006"/>
      <c r="Y1874" s="1004" t="s">
        <v>13</v>
      </c>
      <c r="Z1874" s="1005"/>
      <c r="AA1874" s="1005"/>
      <c r="AB1874" s="1005"/>
      <c r="AC1874" s="1006"/>
      <c r="AD1874" s="995" t="s">
        <v>7</v>
      </c>
      <c r="AE1874" s="1049" t="s">
        <v>469</v>
      </c>
      <c r="AF1874" s="995" t="s">
        <v>15</v>
      </c>
      <c r="AG1874" s="995" t="s">
        <v>16</v>
      </c>
      <c r="AH1874" s="1021" t="s">
        <v>17</v>
      </c>
      <c r="AI1874" s="1004" t="s">
        <v>18</v>
      </c>
      <c r="AJ1874" s="1005"/>
      <c r="AK1874" s="1005"/>
      <c r="AL1874" s="1006"/>
      <c r="AM1874" s="995" t="s">
        <v>19</v>
      </c>
      <c r="AN1874" s="995" t="s">
        <v>20</v>
      </c>
      <c r="AO1874" s="753"/>
      <c r="AP1874" s="995" t="s">
        <v>19</v>
      </c>
      <c r="AQ1874" s="995" t="s">
        <v>19</v>
      </c>
    </row>
    <row r="1875" spans="1:43" s="1" customFormat="1" ht="24.75" customHeight="1" x14ac:dyDescent="0.2">
      <c r="A1875" s="753"/>
      <c r="B1875" s="753"/>
      <c r="C1875" s="753"/>
      <c r="D1875" s="753"/>
      <c r="E1875" s="9"/>
      <c r="F1875" s="321"/>
      <c r="G1875" s="321"/>
      <c r="H1875" s="321"/>
      <c r="I1875" s="321"/>
      <c r="J1875" s="321"/>
      <c r="K1875" s="321"/>
      <c r="L1875" s="321"/>
      <c r="M1875" s="9"/>
      <c r="N1875" s="9"/>
      <c r="O1875" s="306"/>
      <c r="P1875" s="996"/>
      <c r="Q1875" s="996"/>
      <c r="R1875" s="996"/>
      <c r="S1875" s="995" t="s">
        <v>21</v>
      </c>
      <c r="T1875" s="995" t="s">
        <v>22</v>
      </c>
      <c r="U1875" s="996"/>
      <c r="V1875" s="1015" t="s">
        <v>23</v>
      </c>
      <c r="W1875" s="1015" t="s">
        <v>24</v>
      </c>
      <c r="X1875" s="1015" t="s">
        <v>25</v>
      </c>
      <c r="Y1875" s="1018" t="s">
        <v>26</v>
      </c>
      <c r="Z1875" s="995" t="s">
        <v>27</v>
      </c>
      <c r="AA1875" s="995" t="s">
        <v>28</v>
      </c>
      <c r="AB1875" s="995" t="s">
        <v>29</v>
      </c>
      <c r="AC1875" s="995" t="s">
        <v>30</v>
      </c>
      <c r="AD1875" s="996"/>
      <c r="AE1875" s="1050"/>
      <c r="AF1875" s="996"/>
      <c r="AG1875" s="996"/>
      <c r="AH1875" s="1022"/>
      <c r="AI1875" s="995" t="s">
        <v>31</v>
      </c>
      <c r="AJ1875" s="998" t="s">
        <v>27</v>
      </c>
      <c r="AK1875" s="1001" t="s">
        <v>28</v>
      </c>
      <c r="AL1875" s="995" t="s">
        <v>29</v>
      </c>
      <c r="AM1875" s="996"/>
      <c r="AN1875" s="996"/>
      <c r="AO1875" s="753"/>
      <c r="AP1875" s="996"/>
      <c r="AQ1875" s="996"/>
    </row>
    <row r="1876" spans="1:43" s="1" customFormat="1" ht="48.75" customHeight="1" x14ac:dyDescent="0.2">
      <c r="A1876" s="753"/>
      <c r="B1876" s="753"/>
      <c r="C1876" s="753"/>
      <c r="D1876" s="753"/>
      <c r="E1876" s="9"/>
      <c r="F1876" s="321"/>
      <c r="G1876" s="321"/>
      <c r="H1876" s="321"/>
      <c r="I1876" s="321"/>
      <c r="J1876" s="321"/>
      <c r="K1876" s="321"/>
      <c r="L1876" s="321"/>
      <c r="M1876" s="9"/>
      <c r="N1876" s="9"/>
      <c r="O1876" s="306"/>
      <c r="P1876" s="996"/>
      <c r="Q1876" s="996"/>
      <c r="R1876" s="996"/>
      <c r="S1876" s="996"/>
      <c r="T1876" s="996"/>
      <c r="U1876" s="996"/>
      <c r="V1876" s="1016"/>
      <c r="W1876" s="1016"/>
      <c r="X1876" s="1016"/>
      <c r="Y1876" s="1019"/>
      <c r="Z1876" s="996"/>
      <c r="AA1876" s="996"/>
      <c r="AB1876" s="996"/>
      <c r="AC1876" s="996"/>
      <c r="AD1876" s="996"/>
      <c r="AE1876" s="1050"/>
      <c r="AF1876" s="996"/>
      <c r="AG1876" s="996"/>
      <c r="AH1876" s="1022"/>
      <c r="AI1876" s="996"/>
      <c r="AJ1876" s="999"/>
      <c r="AK1876" s="1002"/>
      <c r="AL1876" s="996"/>
      <c r="AM1876" s="996"/>
      <c r="AN1876" s="996"/>
      <c r="AO1876" s="448"/>
      <c r="AP1876" s="996"/>
      <c r="AQ1876" s="996"/>
    </row>
    <row r="1877" spans="1:43" s="1" customFormat="1" ht="33.75" customHeight="1" x14ac:dyDescent="0.2">
      <c r="A1877" s="753" t="s">
        <v>465</v>
      </c>
      <c r="B1877" s="306" t="s">
        <v>466</v>
      </c>
      <c r="C1877" s="749" t="s">
        <v>467</v>
      </c>
      <c r="D1877" s="749" t="s">
        <v>468</v>
      </c>
      <c r="E1877" s="749" t="s">
        <v>469</v>
      </c>
      <c r="F1877" s="749"/>
      <c r="G1877" s="749" t="s">
        <v>470</v>
      </c>
      <c r="H1877" s="749" t="s">
        <v>471</v>
      </c>
      <c r="I1877" s="749" t="s">
        <v>472</v>
      </c>
      <c r="J1877" s="749" t="s">
        <v>473</v>
      </c>
      <c r="K1877" s="749" t="s">
        <v>474</v>
      </c>
      <c r="L1877" s="520" t="s">
        <v>475</v>
      </c>
      <c r="M1877" s="9" t="s">
        <v>476</v>
      </c>
      <c r="N1877" s="9" t="s">
        <v>477</v>
      </c>
      <c r="O1877" s="306" t="s">
        <v>478</v>
      </c>
      <c r="P1877" s="997"/>
      <c r="Q1877" s="997"/>
      <c r="R1877" s="997"/>
      <c r="S1877" s="997"/>
      <c r="T1877" s="997"/>
      <c r="U1877" s="997"/>
      <c r="V1877" s="1017"/>
      <c r="W1877" s="1017"/>
      <c r="X1877" s="1017"/>
      <c r="Y1877" s="1020"/>
      <c r="Z1877" s="997"/>
      <c r="AA1877" s="997"/>
      <c r="AB1877" s="997"/>
      <c r="AC1877" s="997"/>
      <c r="AD1877" s="997"/>
      <c r="AE1877" s="1051"/>
      <c r="AF1877" s="997"/>
      <c r="AG1877" s="997"/>
      <c r="AH1877" s="1023"/>
      <c r="AI1877" s="997"/>
      <c r="AJ1877" s="1000"/>
      <c r="AK1877" s="1003"/>
      <c r="AL1877" s="997"/>
      <c r="AM1877" s="997"/>
      <c r="AN1877" s="997"/>
      <c r="AO1877" s="448"/>
      <c r="AP1877" s="997"/>
      <c r="AQ1877" s="997"/>
    </row>
    <row r="1878" spans="1:43" s="324" customFormat="1" ht="25.5" customHeight="1" x14ac:dyDescent="0.2">
      <c r="B1878" s="324" t="s">
        <v>487</v>
      </c>
      <c r="C1878" s="324" t="s">
        <v>916</v>
      </c>
      <c r="D1878" s="324" t="s">
        <v>914</v>
      </c>
      <c r="E1878" s="325">
        <v>186</v>
      </c>
      <c r="F1878" s="305" t="s">
        <v>510</v>
      </c>
      <c r="G1878" s="583">
        <v>19</v>
      </c>
      <c r="H1878" s="305" t="s">
        <v>471</v>
      </c>
      <c r="I1878" s="305" t="s">
        <v>483</v>
      </c>
      <c r="J1878" s="305" t="s">
        <v>484</v>
      </c>
      <c r="K1878" s="305" t="s">
        <v>485</v>
      </c>
      <c r="L1878" s="304">
        <v>30150</v>
      </c>
      <c r="M1878" s="325"/>
      <c r="N1878" s="325" t="s">
        <v>917</v>
      </c>
      <c r="O1878" s="329"/>
      <c r="P1878" s="420">
        <v>241</v>
      </c>
      <c r="Q1878" s="420"/>
      <c r="R1878" s="420"/>
      <c r="S1878" s="420"/>
      <c r="T1878" s="420"/>
      <c r="U1878" s="420"/>
      <c r="V1878" s="420"/>
      <c r="W1878" s="420"/>
      <c r="X1878" s="420"/>
      <c r="Y1878" s="420"/>
      <c r="Z1878" s="420"/>
      <c r="AA1878" s="420"/>
      <c r="AB1878" s="420"/>
      <c r="AC1878" s="420"/>
      <c r="AD1878" s="420"/>
      <c r="AE1878" s="420"/>
      <c r="AF1878" s="420"/>
      <c r="AG1878" s="420"/>
      <c r="AH1878" s="549"/>
      <c r="AI1878" s="558"/>
      <c r="AJ1878" s="549"/>
      <c r="AK1878" s="549"/>
      <c r="AL1878" s="420"/>
      <c r="AM1878" s="420"/>
      <c r="AN1878" s="420"/>
      <c r="AO1878" s="474"/>
      <c r="AP1878" s="420"/>
      <c r="AQ1878" s="420"/>
    </row>
    <row r="1879" spans="1:43" s="324" customFormat="1" ht="42.75" customHeight="1" x14ac:dyDescent="0.2">
      <c r="E1879" s="325"/>
      <c r="F1879" s="326"/>
      <c r="G1879" s="326"/>
      <c r="H1879" s="326"/>
      <c r="I1879" s="326"/>
      <c r="J1879" s="326"/>
      <c r="K1879" s="326"/>
      <c r="L1879" s="326"/>
      <c r="M1879" s="325"/>
      <c r="N1879" s="325"/>
      <c r="O1879" s="329"/>
      <c r="P1879" s="420"/>
      <c r="Q1879" s="420"/>
      <c r="R1879" s="420"/>
      <c r="S1879" s="420"/>
      <c r="T1879" s="420"/>
      <c r="U1879" s="420"/>
      <c r="V1879" s="420"/>
      <c r="W1879" s="420"/>
      <c r="X1879" s="420"/>
      <c r="Y1879" s="420"/>
      <c r="Z1879" s="420"/>
      <c r="AA1879" s="420"/>
      <c r="AB1879" s="420"/>
      <c r="AC1879" s="420"/>
      <c r="AD1879" s="420">
        <v>1</v>
      </c>
      <c r="AE1879" s="420">
        <v>186</v>
      </c>
      <c r="AF1879" s="413" t="s">
        <v>37</v>
      </c>
      <c r="AG1879" s="420" t="s">
        <v>35</v>
      </c>
      <c r="AH1879" s="549">
        <f>44</f>
        <v>44</v>
      </c>
      <c r="AI1879" s="558"/>
      <c r="AJ1879" s="549"/>
      <c r="AK1879" s="549">
        <v>44</v>
      </c>
      <c r="AL1879" s="420"/>
      <c r="AM1879" s="420">
        <f>AP1879+1</f>
        <v>32</v>
      </c>
      <c r="AN1879" s="413" t="s">
        <v>185</v>
      </c>
      <c r="AO1879" s="474"/>
      <c r="AP1879" s="420">
        <v>31</v>
      </c>
      <c r="AQ1879" s="420">
        <v>30</v>
      </c>
    </row>
    <row r="1880" spans="1:43" s="324" customFormat="1" ht="25.5" customHeight="1" x14ac:dyDescent="0.2">
      <c r="E1880" s="325"/>
      <c r="F1880" s="326"/>
      <c r="G1880" s="326"/>
      <c r="H1880" s="326"/>
      <c r="I1880" s="326"/>
      <c r="J1880" s="326"/>
      <c r="K1880" s="326"/>
      <c r="L1880" s="326"/>
      <c r="M1880" s="325"/>
      <c r="N1880" s="325"/>
      <c r="O1880" s="329"/>
      <c r="P1880" s="420"/>
      <c r="Q1880" s="420"/>
      <c r="R1880" s="420"/>
      <c r="S1880" s="420"/>
      <c r="T1880" s="420"/>
      <c r="U1880" s="420"/>
      <c r="V1880" s="420"/>
      <c r="W1880" s="420"/>
      <c r="X1880" s="420"/>
      <c r="Y1880" s="420"/>
      <c r="Z1880" s="420"/>
      <c r="AA1880" s="420"/>
      <c r="AB1880" s="420"/>
      <c r="AC1880" s="420"/>
      <c r="AD1880" s="420"/>
      <c r="AE1880" s="420"/>
      <c r="AF1880" s="420"/>
      <c r="AG1880" s="420"/>
      <c r="AH1880" s="549"/>
      <c r="AI1880" s="558"/>
      <c r="AJ1880" s="549"/>
      <c r="AK1880" s="549"/>
      <c r="AL1880" s="420"/>
      <c r="AM1880" s="420"/>
      <c r="AN1880" s="420"/>
      <c r="AO1880" s="474"/>
      <c r="AP1880" s="420"/>
      <c r="AQ1880" s="420"/>
    </row>
    <row r="1881" spans="1:43" s="324" customFormat="1" ht="25.5" customHeight="1" x14ac:dyDescent="0.2">
      <c r="E1881" s="325"/>
      <c r="F1881" s="326"/>
      <c r="G1881" s="326"/>
      <c r="H1881" s="326"/>
      <c r="I1881" s="326"/>
      <c r="J1881" s="326"/>
      <c r="K1881" s="326"/>
      <c r="L1881" s="326"/>
      <c r="M1881" s="325"/>
      <c r="N1881" s="325"/>
      <c r="O1881" s="329"/>
      <c r="P1881" s="420"/>
      <c r="Q1881" s="420"/>
      <c r="R1881" s="420"/>
      <c r="S1881" s="420"/>
      <c r="T1881" s="420"/>
      <c r="U1881" s="420"/>
      <c r="V1881" s="420"/>
      <c r="W1881" s="420"/>
      <c r="X1881" s="420"/>
      <c r="Y1881" s="420"/>
      <c r="Z1881" s="420"/>
      <c r="AA1881" s="420"/>
      <c r="AB1881" s="420"/>
      <c r="AC1881" s="420"/>
      <c r="AD1881" s="420"/>
      <c r="AE1881" s="420"/>
      <c r="AF1881" s="420"/>
      <c r="AG1881" s="420"/>
      <c r="AH1881" s="549"/>
      <c r="AI1881" s="558"/>
      <c r="AJ1881" s="549"/>
      <c r="AK1881" s="549"/>
      <c r="AL1881" s="420"/>
      <c r="AM1881" s="420"/>
      <c r="AN1881" s="420"/>
      <c r="AO1881" s="474"/>
      <c r="AP1881" s="420"/>
      <c r="AQ1881" s="420"/>
    </row>
    <row r="1882" spans="1:43" s="324" customFormat="1" ht="25.5" customHeight="1" x14ac:dyDescent="0.2">
      <c r="E1882" s="325"/>
      <c r="F1882" s="326"/>
      <c r="G1882" s="326"/>
      <c r="H1882" s="326"/>
      <c r="I1882" s="326"/>
      <c r="J1882" s="326"/>
      <c r="K1882" s="326"/>
      <c r="L1882" s="326"/>
      <c r="M1882" s="325"/>
      <c r="N1882" s="325"/>
      <c r="O1882" s="329"/>
      <c r="P1882" s="420"/>
      <c r="Q1882" s="420"/>
      <c r="R1882" s="420"/>
      <c r="S1882" s="420"/>
      <c r="T1882" s="420"/>
      <c r="U1882" s="420"/>
      <c r="V1882" s="420"/>
      <c r="W1882" s="420"/>
      <c r="X1882" s="420"/>
      <c r="Y1882" s="420"/>
      <c r="Z1882" s="420"/>
      <c r="AA1882" s="420"/>
      <c r="AB1882" s="420"/>
      <c r="AC1882" s="420"/>
      <c r="AD1882" s="420"/>
      <c r="AE1882" s="420"/>
      <c r="AF1882" s="420"/>
      <c r="AG1882" s="420"/>
      <c r="AH1882" s="549"/>
      <c r="AI1882" s="558"/>
      <c r="AJ1882" s="549"/>
      <c r="AK1882" s="549"/>
      <c r="AL1882" s="420"/>
      <c r="AM1882" s="420"/>
      <c r="AN1882" s="420"/>
      <c r="AO1882" s="474"/>
      <c r="AP1882" s="420"/>
      <c r="AQ1882" s="420"/>
    </row>
    <row r="1883" spans="1:43" s="1" customFormat="1" ht="22.5" customHeight="1" x14ac:dyDescent="0.2">
      <c r="E1883" s="304"/>
      <c r="F1883" s="305"/>
      <c r="G1883" s="305"/>
      <c r="H1883" s="305"/>
      <c r="I1883" s="305"/>
      <c r="J1883" s="305"/>
      <c r="K1883" s="305"/>
      <c r="L1883" s="305"/>
      <c r="M1883" s="304"/>
      <c r="N1883" s="304"/>
      <c r="O1883" s="306"/>
      <c r="P1883" s="307" t="s">
        <v>460</v>
      </c>
      <c r="Q1883" s="308"/>
      <c r="R1883" s="308"/>
      <c r="S1883" s="308"/>
      <c r="T1883" s="308"/>
      <c r="U1883" s="308"/>
      <c r="V1883" s="992" t="str">
        <f>B1892</f>
        <v>นางสาว</v>
      </c>
      <c r="W1883" s="992"/>
      <c r="X1883" s="993" t="str">
        <f>C1892</f>
        <v xml:space="preserve">รุ่งฤดี  </v>
      </c>
      <c r="Y1883" s="993"/>
      <c r="Z1883" s="993" t="str">
        <f>D1892</f>
        <v>ศรีสำโรง</v>
      </c>
      <c r="AA1883" s="993"/>
      <c r="AB1883" s="993"/>
      <c r="AC1883" s="994"/>
      <c r="AD1883" s="307" t="s">
        <v>461</v>
      </c>
      <c r="AE1883" s="308"/>
      <c r="AF1883" s="308"/>
      <c r="AG1883" s="748" t="str">
        <f>B1892</f>
        <v>นางสาว</v>
      </c>
      <c r="AH1883" s="740" t="str">
        <f>C1892</f>
        <v xml:space="preserve">รุ่งฤดี  </v>
      </c>
      <c r="AI1883" s="308"/>
      <c r="AJ1883" s="308" t="str">
        <f>D1892</f>
        <v>ศรีสำโรง</v>
      </c>
      <c r="AK1883" s="308"/>
      <c r="AL1883" s="308"/>
      <c r="AM1883" s="308"/>
      <c r="AN1883" s="309"/>
      <c r="AO1883" s="753"/>
      <c r="AP1883" s="308"/>
      <c r="AQ1883" s="308"/>
    </row>
    <row r="1884" spans="1:43" s="1" customFormat="1" ht="22.5" customHeight="1" x14ac:dyDescent="0.2">
      <c r="E1884" s="304"/>
      <c r="F1884" s="305"/>
      <c r="G1884" s="305"/>
      <c r="H1884" s="305"/>
      <c r="I1884" s="305"/>
      <c r="J1884" s="305"/>
      <c r="K1884" s="305"/>
      <c r="L1884" s="305"/>
      <c r="M1884" s="304"/>
      <c r="N1884" s="304"/>
      <c r="O1884" s="306"/>
      <c r="P1884" s="307" t="s">
        <v>462</v>
      </c>
      <c r="Q1884" s="308"/>
      <c r="R1884" s="308"/>
      <c r="S1884" s="1007">
        <f>E1892</f>
        <v>44</v>
      </c>
      <c r="T1884" s="1008"/>
      <c r="U1884" s="310" t="str">
        <f>F1892</f>
        <v>หมูที่</v>
      </c>
      <c r="V1884" s="1009">
        <f>G1892</f>
        <v>19</v>
      </c>
      <c r="W1884" s="1009"/>
      <c r="X1884" s="308"/>
      <c r="Y1884" s="311"/>
      <c r="Z1884" s="312" t="str">
        <f>H1892</f>
        <v>ถนน</v>
      </c>
      <c r="AA1884" s="313"/>
      <c r="AB1884" s="308"/>
      <c r="AC1884" s="309"/>
      <c r="AD1884" s="307" t="s">
        <v>462</v>
      </c>
      <c r="AE1884" s="308"/>
      <c r="AF1884" s="728"/>
      <c r="AG1884" s="314">
        <f>E1892</f>
        <v>44</v>
      </c>
      <c r="AH1884" s="308"/>
      <c r="AI1884" s="315" t="str">
        <f>F1892</f>
        <v>หมูที่</v>
      </c>
      <c r="AJ1884" s="727">
        <f>G1892</f>
        <v>19</v>
      </c>
      <c r="AK1884" s="308"/>
      <c r="AL1884" s="315" t="str">
        <f>H1892</f>
        <v>ถนน</v>
      </c>
      <c r="AM1884" s="308"/>
      <c r="AN1884" s="309"/>
      <c r="AO1884" s="753"/>
      <c r="AP1884" s="308"/>
      <c r="AQ1884" s="308"/>
    </row>
    <row r="1885" spans="1:43" s="1" customFormat="1" ht="22.5" customHeight="1" x14ac:dyDescent="0.2">
      <c r="E1885" s="304"/>
      <c r="F1885" s="305"/>
      <c r="G1885" s="305"/>
      <c r="H1885" s="305"/>
      <c r="I1885" s="305"/>
      <c r="J1885" s="305"/>
      <c r="K1885" s="305"/>
      <c r="L1885" s="305"/>
      <c r="M1885" s="304"/>
      <c r="N1885" s="304"/>
      <c r="O1885" s="306"/>
      <c r="P1885" s="307" t="s">
        <v>463</v>
      </c>
      <c r="Q1885" s="308"/>
      <c r="R1885" s="308"/>
      <c r="S1885" s="308"/>
      <c r="T1885" s="308"/>
      <c r="U1885" s="1009" t="str">
        <f>I1892</f>
        <v>ตำบลตะขบ</v>
      </c>
      <c r="V1885" s="993"/>
      <c r="W1885" s="993"/>
      <c r="X1885" s="993"/>
      <c r="Y1885" s="312"/>
      <c r="Z1885" s="315" t="str">
        <f>J1892</f>
        <v>อำเภอปักธงชัย</v>
      </c>
      <c r="AA1885" s="313"/>
      <c r="AB1885" s="308"/>
      <c r="AC1885" s="308"/>
      <c r="AD1885" s="307" t="s">
        <v>463</v>
      </c>
      <c r="AE1885" s="308"/>
      <c r="AF1885" s="308"/>
      <c r="AG1885" s="308"/>
      <c r="AH1885" s="308"/>
      <c r="AI1885" s="315" t="str">
        <f>I1892</f>
        <v>ตำบลตะขบ</v>
      </c>
      <c r="AJ1885" s="308"/>
      <c r="AK1885" s="308"/>
      <c r="AL1885" s="315" t="str">
        <f>J1892</f>
        <v>อำเภอปักธงชัย</v>
      </c>
      <c r="AM1885" s="308"/>
      <c r="AN1885" s="309"/>
      <c r="AO1885" s="753"/>
      <c r="AP1885" s="308"/>
      <c r="AQ1885" s="308"/>
    </row>
    <row r="1886" spans="1:43" s="1" customFormat="1" ht="22.5" customHeight="1" x14ac:dyDescent="0.2">
      <c r="E1886" s="304"/>
      <c r="F1886" s="305"/>
      <c r="G1886" s="305"/>
      <c r="H1886" s="305"/>
      <c r="I1886" s="305"/>
      <c r="J1886" s="305"/>
      <c r="K1886" s="305"/>
      <c r="L1886" s="305"/>
      <c r="M1886" s="304"/>
      <c r="N1886" s="304"/>
      <c r="O1886" s="306"/>
      <c r="P1886" s="316" t="str">
        <f>K1892</f>
        <v>จังหวัดนครราชสีมา</v>
      </c>
      <c r="Q1886" s="317"/>
      <c r="R1886" s="317"/>
      <c r="S1886" s="317"/>
      <c r="T1886" s="317"/>
      <c r="U1886" s="317" t="s">
        <v>464</v>
      </c>
      <c r="V1886" s="317"/>
      <c r="W1886" s="317"/>
      <c r="X1886" s="317"/>
      <c r="Y1886" s="318"/>
      <c r="Z1886" s="317"/>
      <c r="AA1886" s="319"/>
      <c r="AB1886" s="317"/>
      <c r="AC1886" s="317"/>
      <c r="AD1886" s="316" t="str">
        <f>K1892</f>
        <v>จังหวัดนครราชสีมา</v>
      </c>
      <c r="AE1886" s="317"/>
      <c r="AF1886" s="317"/>
      <c r="AG1886" s="317"/>
      <c r="AH1886" s="317"/>
      <c r="AI1886" s="317" t="s">
        <v>464</v>
      </c>
      <c r="AJ1886" s="317"/>
      <c r="AK1886" s="317"/>
      <c r="AL1886" s="317"/>
      <c r="AM1886" s="317"/>
      <c r="AN1886" s="320"/>
      <c r="AO1886" s="753"/>
      <c r="AP1886" s="317"/>
      <c r="AQ1886" s="317"/>
    </row>
    <row r="1887" spans="1:43" s="1" customFormat="1" ht="22.5" customHeight="1" x14ac:dyDescent="0.2">
      <c r="A1887" s="753"/>
      <c r="B1887" s="753"/>
      <c r="C1887" s="753"/>
      <c r="D1887" s="753"/>
      <c r="E1887" s="9"/>
      <c r="F1887" s="321"/>
      <c r="G1887" s="321"/>
      <c r="H1887" s="321"/>
      <c r="I1887" s="321"/>
      <c r="J1887" s="321"/>
      <c r="K1887" s="321"/>
      <c r="L1887" s="321"/>
      <c r="M1887" s="9"/>
      <c r="N1887" s="9"/>
      <c r="O1887" s="306"/>
      <c r="P1887" s="1004" t="s">
        <v>5</v>
      </c>
      <c r="Q1887" s="1005"/>
      <c r="R1887" s="1005"/>
      <c r="S1887" s="1005"/>
      <c r="T1887" s="1005"/>
      <c r="U1887" s="1005"/>
      <c r="V1887" s="1005"/>
      <c r="W1887" s="1005"/>
      <c r="X1887" s="1005"/>
      <c r="Y1887" s="1005"/>
      <c r="Z1887" s="1005"/>
      <c r="AA1887" s="1005"/>
      <c r="AB1887" s="1005"/>
      <c r="AC1887" s="1006"/>
      <c r="AD1887" s="1004" t="s">
        <v>6</v>
      </c>
      <c r="AE1887" s="1005"/>
      <c r="AF1887" s="1005"/>
      <c r="AG1887" s="1005"/>
      <c r="AH1887" s="1005"/>
      <c r="AI1887" s="1005"/>
      <c r="AJ1887" s="1005"/>
      <c r="AK1887" s="1005"/>
      <c r="AL1887" s="1005"/>
      <c r="AM1887" s="1005"/>
      <c r="AN1887" s="1006"/>
      <c r="AO1887" s="753"/>
    </row>
    <row r="1888" spans="1:43" s="1" customFormat="1" ht="24.75" customHeight="1" x14ac:dyDescent="0.2">
      <c r="A1888" s="753"/>
      <c r="B1888" s="753"/>
      <c r="C1888" s="753"/>
      <c r="D1888" s="753"/>
      <c r="E1888" s="9"/>
      <c r="F1888" s="321"/>
      <c r="G1888" s="321"/>
      <c r="H1888" s="321"/>
      <c r="I1888" s="321"/>
      <c r="J1888" s="321"/>
      <c r="K1888" s="321"/>
      <c r="L1888" s="321"/>
      <c r="M1888" s="9"/>
      <c r="N1888" s="9"/>
      <c r="O1888" s="306"/>
      <c r="P1888" s="995" t="s">
        <v>7</v>
      </c>
      <c r="Q1888" s="995" t="s">
        <v>8</v>
      </c>
      <c r="R1888" s="995" t="s">
        <v>9</v>
      </c>
      <c r="S1888" s="1010" t="s">
        <v>10</v>
      </c>
      <c r="T1888" s="1011"/>
      <c r="U1888" s="995" t="s">
        <v>11</v>
      </c>
      <c r="V1888" s="1004" t="s">
        <v>12</v>
      </c>
      <c r="W1888" s="1005"/>
      <c r="X1888" s="1006"/>
      <c r="Y1888" s="1004" t="s">
        <v>13</v>
      </c>
      <c r="Z1888" s="1005"/>
      <c r="AA1888" s="1005"/>
      <c r="AB1888" s="1005"/>
      <c r="AC1888" s="1006"/>
      <c r="AD1888" s="995" t="s">
        <v>7</v>
      </c>
      <c r="AE1888" s="1049" t="s">
        <v>469</v>
      </c>
      <c r="AF1888" s="995" t="s">
        <v>15</v>
      </c>
      <c r="AG1888" s="995" t="s">
        <v>16</v>
      </c>
      <c r="AH1888" s="1021" t="s">
        <v>17</v>
      </c>
      <c r="AI1888" s="1004" t="s">
        <v>18</v>
      </c>
      <c r="AJ1888" s="1005"/>
      <c r="AK1888" s="1005"/>
      <c r="AL1888" s="1006"/>
      <c r="AM1888" s="995" t="s">
        <v>19</v>
      </c>
      <c r="AN1888" s="995" t="s">
        <v>20</v>
      </c>
      <c r="AO1888" s="753"/>
      <c r="AP1888" s="995" t="s">
        <v>19</v>
      </c>
      <c r="AQ1888" s="995" t="s">
        <v>19</v>
      </c>
    </row>
    <row r="1889" spans="1:43" s="1" customFormat="1" ht="24.75" customHeight="1" x14ac:dyDescent="0.2">
      <c r="A1889" s="753"/>
      <c r="B1889" s="753"/>
      <c r="C1889" s="753"/>
      <c r="D1889" s="753"/>
      <c r="E1889" s="9"/>
      <c r="F1889" s="321"/>
      <c r="G1889" s="321"/>
      <c r="H1889" s="321"/>
      <c r="I1889" s="321"/>
      <c r="J1889" s="321"/>
      <c r="K1889" s="321"/>
      <c r="L1889" s="321"/>
      <c r="M1889" s="9"/>
      <c r="N1889" s="9"/>
      <c r="O1889" s="306"/>
      <c r="P1889" s="996"/>
      <c r="Q1889" s="996"/>
      <c r="R1889" s="996"/>
      <c r="S1889" s="995" t="s">
        <v>21</v>
      </c>
      <c r="T1889" s="995" t="s">
        <v>22</v>
      </c>
      <c r="U1889" s="996"/>
      <c r="V1889" s="1015" t="s">
        <v>23</v>
      </c>
      <c r="W1889" s="1015" t="s">
        <v>24</v>
      </c>
      <c r="X1889" s="1015" t="s">
        <v>25</v>
      </c>
      <c r="Y1889" s="1018" t="s">
        <v>26</v>
      </c>
      <c r="Z1889" s="995" t="s">
        <v>27</v>
      </c>
      <c r="AA1889" s="995" t="s">
        <v>28</v>
      </c>
      <c r="AB1889" s="995" t="s">
        <v>29</v>
      </c>
      <c r="AC1889" s="995" t="s">
        <v>30</v>
      </c>
      <c r="AD1889" s="996"/>
      <c r="AE1889" s="1050"/>
      <c r="AF1889" s="996"/>
      <c r="AG1889" s="996"/>
      <c r="AH1889" s="1022"/>
      <c r="AI1889" s="995" t="s">
        <v>31</v>
      </c>
      <c r="AJ1889" s="998" t="s">
        <v>27</v>
      </c>
      <c r="AK1889" s="1001" t="s">
        <v>28</v>
      </c>
      <c r="AL1889" s="995" t="s">
        <v>29</v>
      </c>
      <c r="AM1889" s="996"/>
      <c r="AN1889" s="996"/>
      <c r="AO1889" s="753"/>
      <c r="AP1889" s="996"/>
      <c r="AQ1889" s="996"/>
    </row>
    <row r="1890" spans="1:43" s="1" customFormat="1" ht="48.75" customHeight="1" x14ac:dyDescent="0.2">
      <c r="A1890" s="753"/>
      <c r="B1890" s="753"/>
      <c r="C1890" s="753"/>
      <c r="D1890" s="753"/>
      <c r="E1890" s="9"/>
      <c r="F1890" s="321"/>
      <c r="G1890" s="321"/>
      <c r="H1890" s="321"/>
      <c r="I1890" s="321"/>
      <c r="J1890" s="321"/>
      <c r="K1890" s="321"/>
      <c r="L1890" s="321"/>
      <c r="M1890" s="9"/>
      <c r="N1890" s="9"/>
      <c r="O1890" s="306"/>
      <c r="P1890" s="996"/>
      <c r="Q1890" s="996"/>
      <c r="R1890" s="996"/>
      <c r="S1890" s="996"/>
      <c r="T1890" s="996"/>
      <c r="U1890" s="996"/>
      <c r="V1890" s="1016"/>
      <c r="W1890" s="1016"/>
      <c r="X1890" s="1016"/>
      <c r="Y1890" s="1019"/>
      <c r="Z1890" s="996"/>
      <c r="AA1890" s="996"/>
      <c r="AB1890" s="996"/>
      <c r="AC1890" s="996"/>
      <c r="AD1890" s="996"/>
      <c r="AE1890" s="1050"/>
      <c r="AF1890" s="996"/>
      <c r="AG1890" s="996"/>
      <c r="AH1890" s="1022"/>
      <c r="AI1890" s="996"/>
      <c r="AJ1890" s="999"/>
      <c r="AK1890" s="1002"/>
      <c r="AL1890" s="996"/>
      <c r="AM1890" s="996"/>
      <c r="AN1890" s="996"/>
      <c r="AO1890" s="448"/>
      <c r="AP1890" s="996"/>
      <c r="AQ1890" s="996"/>
    </row>
    <row r="1891" spans="1:43" s="1" customFormat="1" ht="33" customHeight="1" x14ac:dyDescent="0.2">
      <c r="A1891" s="753" t="s">
        <v>465</v>
      </c>
      <c r="B1891" s="306" t="s">
        <v>466</v>
      </c>
      <c r="C1891" s="749" t="s">
        <v>467</v>
      </c>
      <c r="D1891" s="749" t="s">
        <v>468</v>
      </c>
      <c r="E1891" s="749" t="s">
        <v>469</v>
      </c>
      <c r="F1891" s="749"/>
      <c r="G1891" s="749" t="s">
        <v>470</v>
      </c>
      <c r="H1891" s="749" t="s">
        <v>471</v>
      </c>
      <c r="I1891" s="749" t="s">
        <v>472</v>
      </c>
      <c r="J1891" s="749" t="s">
        <v>473</v>
      </c>
      <c r="K1891" s="749" t="s">
        <v>474</v>
      </c>
      <c r="L1891" s="520" t="s">
        <v>475</v>
      </c>
      <c r="M1891" s="9" t="s">
        <v>476</v>
      </c>
      <c r="N1891" s="9" t="s">
        <v>477</v>
      </c>
      <c r="O1891" s="306" t="s">
        <v>478</v>
      </c>
      <c r="P1891" s="997"/>
      <c r="Q1891" s="997"/>
      <c r="R1891" s="997"/>
      <c r="S1891" s="997"/>
      <c r="T1891" s="997"/>
      <c r="U1891" s="997"/>
      <c r="V1891" s="1017"/>
      <c r="W1891" s="1017"/>
      <c r="X1891" s="1017"/>
      <c r="Y1891" s="1020"/>
      <c r="Z1891" s="997"/>
      <c r="AA1891" s="997"/>
      <c r="AB1891" s="997"/>
      <c r="AC1891" s="997"/>
      <c r="AD1891" s="997"/>
      <c r="AE1891" s="1051"/>
      <c r="AF1891" s="997"/>
      <c r="AG1891" s="997"/>
      <c r="AH1891" s="1023"/>
      <c r="AI1891" s="997"/>
      <c r="AJ1891" s="1000"/>
      <c r="AK1891" s="1003"/>
      <c r="AL1891" s="997"/>
      <c r="AM1891" s="997"/>
      <c r="AN1891" s="997"/>
      <c r="AO1891" s="448"/>
      <c r="AP1891" s="997"/>
      <c r="AQ1891" s="997"/>
    </row>
    <row r="1892" spans="1:43" s="324" customFormat="1" ht="25.5" customHeight="1" x14ac:dyDescent="0.2">
      <c r="B1892" s="324" t="s">
        <v>496</v>
      </c>
      <c r="C1892" s="324" t="s">
        <v>918</v>
      </c>
      <c r="D1892" s="324" t="s">
        <v>919</v>
      </c>
      <c r="E1892" s="325">
        <v>44</v>
      </c>
      <c r="F1892" s="305" t="s">
        <v>510</v>
      </c>
      <c r="G1892" s="583">
        <v>19</v>
      </c>
      <c r="H1892" s="305" t="s">
        <v>471</v>
      </c>
      <c r="I1892" s="305" t="s">
        <v>483</v>
      </c>
      <c r="J1892" s="305" t="s">
        <v>484</v>
      </c>
      <c r="K1892" s="305" t="s">
        <v>485</v>
      </c>
      <c r="L1892" s="304">
        <v>30150</v>
      </c>
      <c r="M1892" s="325"/>
      <c r="N1892" s="325" t="s">
        <v>920</v>
      </c>
      <c r="O1892" s="329"/>
      <c r="P1892" s="420"/>
      <c r="Q1892" s="420"/>
      <c r="R1892" s="420"/>
      <c r="S1892" s="420"/>
      <c r="T1892" s="420"/>
      <c r="U1892" s="420"/>
      <c r="V1892" s="420"/>
      <c r="W1892" s="420"/>
      <c r="X1892" s="420"/>
      <c r="Y1892" s="420"/>
      <c r="Z1892" s="420"/>
      <c r="AA1892" s="558"/>
      <c r="AB1892" s="420"/>
      <c r="AC1892" s="420"/>
      <c r="AD1892" s="420"/>
      <c r="AE1892" s="420"/>
      <c r="AF1892" s="420"/>
      <c r="AG1892" s="420"/>
      <c r="AH1892" s="549"/>
      <c r="AI1892" s="558"/>
      <c r="AJ1892" s="549"/>
      <c r="AK1892" s="549"/>
      <c r="AL1892" s="420"/>
      <c r="AM1892" s="420"/>
      <c r="AN1892" s="420"/>
      <c r="AO1892" s="474"/>
      <c r="AP1892" s="420"/>
      <c r="AQ1892" s="420"/>
    </row>
    <row r="1893" spans="1:43" s="324" customFormat="1" ht="42.75" customHeight="1" x14ac:dyDescent="0.2">
      <c r="E1893" s="325"/>
      <c r="F1893" s="326"/>
      <c r="G1893" s="326"/>
      <c r="H1893" s="326"/>
      <c r="I1893" s="326"/>
      <c r="J1893" s="326"/>
      <c r="K1893" s="326"/>
      <c r="L1893" s="326"/>
      <c r="M1893" s="325"/>
      <c r="N1893" s="325"/>
      <c r="O1893" s="329"/>
      <c r="P1893" s="420"/>
      <c r="Q1893" s="420"/>
      <c r="R1893" s="420"/>
      <c r="S1893" s="420"/>
      <c r="T1893" s="420"/>
      <c r="U1893" s="420"/>
      <c r="V1893" s="420"/>
      <c r="W1893" s="420"/>
      <c r="X1893" s="420"/>
      <c r="Y1893" s="420"/>
      <c r="Z1893" s="420"/>
      <c r="AA1893" s="420"/>
      <c r="AB1893" s="420"/>
      <c r="AC1893" s="420"/>
      <c r="AD1893" s="420">
        <v>1</v>
      </c>
      <c r="AE1893" s="420">
        <v>44</v>
      </c>
      <c r="AF1893" s="413" t="s">
        <v>37</v>
      </c>
      <c r="AG1893" s="420" t="s">
        <v>35</v>
      </c>
      <c r="AH1893" s="549">
        <f>144</f>
        <v>144</v>
      </c>
      <c r="AI1893" s="558"/>
      <c r="AJ1893" s="549"/>
      <c r="AK1893" s="549">
        <v>144</v>
      </c>
      <c r="AL1893" s="420"/>
      <c r="AM1893" s="420">
        <f>AP1893+1</f>
        <v>17</v>
      </c>
      <c r="AN1893" s="413" t="s">
        <v>185</v>
      </c>
      <c r="AO1893" s="474"/>
      <c r="AP1893" s="420">
        <v>16</v>
      </c>
      <c r="AQ1893" s="420">
        <v>15</v>
      </c>
    </row>
    <row r="1894" spans="1:43" s="324" customFormat="1" ht="25.5" customHeight="1" x14ac:dyDescent="0.2">
      <c r="E1894" s="325"/>
      <c r="F1894" s="326"/>
      <c r="G1894" s="326"/>
      <c r="H1894" s="326"/>
      <c r="I1894" s="326"/>
      <c r="J1894" s="326"/>
      <c r="K1894" s="326"/>
      <c r="L1894" s="326"/>
      <c r="M1894" s="325"/>
      <c r="N1894" s="325"/>
      <c r="O1894" s="329"/>
      <c r="P1894" s="420">
        <v>242</v>
      </c>
      <c r="Q1894" s="420" t="s">
        <v>32</v>
      </c>
      <c r="R1894" s="420">
        <v>83847</v>
      </c>
      <c r="S1894" s="420">
        <v>500</v>
      </c>
      <c r="T1894" s="420">
        <v>5659</v>
      </c>
      <c r="U1894" s="420" t="s">
        <v>136</v>
      </c>
      <c r="V1894" s="420">
        <v>2</v>
      </c>
      <c r="W1894" s="420">
        <v>3</v>
      </c>
      <c r="X1894" s="420">
        <v>43</v>
      </c>
      <c r="Y1894" s="558">
        <v>1143</v>
      </c>
      <c r="Z1894" s="420"/>
      <c r="AA1894" s="420"/>
      <c r="AB1894" s="420"/>
      <c r="AC1894" s="420"/>
      <c r="AD1894" s="420"/>
      <c r="AE1894" s="420"/>
      <c r="AF1894" s="420"/>
      <c r="AG1894" s="420"/>
      <c r="AH1894" s="549"/>
      <c r="AI1894" s="558"/>
      <c r="AJ1894" s="549"/>
      <c r="AK1894" s="549"/>
      <c r="AL1894" s="420"/>
      <c r="AM1894" s="420"/>
      <c r="AN1894" s="420"/>
      <c r="AO1894" s="474"/>
      <c r="AP1894" s="420"/>
      <c r="AQ1894" s="420"/>
    </row>
    <row r="1895" spans="1:43" s="324" customFormat="1" ht="25.5" customHeight="1" x14ac:dyDescent="0.2">
      <c r="E1895" s="325"/>
      <c r="F1895" s="326"/>
      <c r="G1895" s="326"/>
      <c r="H1895" s="326"/>
      <c r="I1895" s="326"/>
      <c r="J1895" s="326"/>
      <c r="K1895" s="326"/>
      <c r="L1895" s="326"/>
      <c r="M1895" s="325"/>
      <c r="N1895" s="325"/>
      <c r="O1895" s="329"/>
      <c r="P1895" s="420">
        <v>243</v>
      </c>
      <c r="Q1895" s="420" t="s">
        <v>32</v>
      </c>
      <c r="R1895" s="420">
        <v>83848</v>
      </c>
      <c r="S1895" s="420">
        <v>501</v>
      </c>
      <c r="T1895" s="420">
        <v>5660</v>
      </c>
      <c r="U1895" s="420" t="s">
        <v>136</v>
      </c>
      <c r="V1895" s="420">
        <v>3</v>
      </c>
      <c r="W1895" s="420">
        <v>0</v>
      </c>
      <c r="X1895" s="420">
        <v>0</v>
      </c>
      <c r="Y1895" s="420"/>
      <c r="Z1895" s="420"/>
      <c r="AA1895" s="420"/>
      <c r="AB1895" s="420"/>
      <c r="AC1895" s="558">
        <v>1200</v>
      </c>
      <c r="AD1895" s="420"/>
      <c r="AE1895" s="420"/>
      <c r="AF1895" s="420"/>
      <c r="AG1895" s="420"/>
      <c r="AH1895" s="549"/>
      <c r="AI1895" s="558"/>
      <c r="AJ1895" s="549"/>
      <c r="AK1895" s="549"/>
      <c r="AL1895" s="420"/>
      <c r="AM1895" s="420"/>
      <c r="AN1895" s="420"/>
      <c r="AO1895" s="474"/>
      <c r="AP1895" s="420"/>
      <c r="AQ1895" s="420"/>
    </row>
    <row r="1896" spans="1:43" s="324" customFormat="1" ht="25.5" customHeight="1" x14ac:dyDescent="0.2">
      <c r="E1896" s="325"/>
      <c r="F1896" s="326"/>
      <c r="G1896" s="326"/>
      <c r="H1896" s="326"/>
      <c r="I1896" s="326"/>
      <c r="J1896" s="326"/>
      <c r="K1896" s="326"/>
      <c r="L1896" s="326"/>
      <c r="M1896" s="325"/>
      <c r="N1896" s="325"/>
      <c r="O1896" s="329"/>
      <c r="P1896" s="420"/>
      <c r="Q1896" s="420"/>
      <c r="R1896" s="420"/>
      <c r="S1896" s="420"/>
      <c r="T1896" s="420"/>
      <c r="U1896" s="420"/>
      <c r="V1896" s="420"/>
      <c r="W1896" s="420"/>
      <c r="X1896" s="420"/>
      <c r="Y1896" s="420"/>
      <c r="Z1896" s="420"/>
      <c r="AA1896" s="420"/>
      <c r="AB1896" s="420"/>
      <c r="AC1896" s="420"/>
      <c r="AD1896" s="420"/>
      <c r="AE1896" s="420"/>
      <c r="AF1896" s="420"/>
      <c r="AG1896" s="420"/>
      <c r="AH1896" s="549"/>
      <c r="AI1896" s="558"/>
      <c r="AJ1896" s="549"/>
      <c r="AK1896" s="549"/>
      <c r="AL1896" s="420"/>
      <c r="AM1896" s="420"/>
      <c r="AN1896" s="420"/>
      <c r="AO1896" s="474"/>
      <c r="AP1896" s="420"/>
      <c r="AQ1896" s="420"/>
    </row>
    <row r="1897" spans="1:43" s="1" customFormat="1" ht="22.5" customHeight="1" x14ac:dyDescent="0.2">
      <c r="E1897" s="304"/>
      <c r="F1897" s="305"/>
      <c r="G1897" s="305"/>
      <c r="H1897" s="305"/>
      <c r="I1897" s="305"/>
      <c r="J1897" s="305"/>
      <c r="K1897" s="305"/>
      <c r="L1897" s="305"/>
      <c r="M1897" s="304"/>
      <c r="N1897" s="304"/>
      <c r="O1897" s="306"/>
      <c r="P1897" s="307" t="s">
        <v>460</v>
      </c>
      <c r="Q1897" s="308"/>
      <c r="R1897" s="308"/>
      <c r="S1897" s="308"/>
      <c r="T1897" s="308"/>
      <c r="U1897" s="308"/>
      <c r="V1897" s="992" t="str">
        <f>B1906</f>
        <v>นาง</v>
      </c>
      <c r="W1897" s="992"/>
      <c r="X1897" s="993" t="str">
        <f>C1906</f>
        <v xml:space="preserve">ลำไพ  </v>
      </c>
      <c r="Y1897" s="993"/>
      <c r="Z1897" s="993" t="str">
        <f>D1906</f>
        <v>บริบูรณ์</v>
      </c>
      <c r="AA1897" s="993"/>
      <c r="AB1897" s="993"/>
      <c r="AC1897" s="994"/>
      <c r="AD1897" s="307" t="s">
        <v>461</v>
      </c>
      <c r="AE1897" s="308"/>
      <c r="AF1897" s="308"/>
      <c r="AG1897" s="748" t="str">
        <f>B1906</f>
        <v>นาง</v>
      </c>
      <c r="AH1897" s="740" t="str">
        <f>C1906</f>
        <v xml:space="preserve">ลำไพ  </v>
      </c>
      <c r="AI1897" s="308"/>
      <c r="AJ1897" s="308" t="str">
        <f>D1906</f>
        <v>บริบูรณ์</v>
      </c>
      <c r="AK1897" s="308"/>
      <c r="AL1897" s="308"/>
      <c r="AM1897" s="308"/>
      <c r="AN1897" s="309"/>
      <c r="AO1897" s="753"/>
      <c r="AP1897" s="308"/>
      <c r="AQ1897" s="308"/>
    </row>
    <row r="1898" spans="1:43" s="1" customFormat="1" ht="22.5" customHeight="1" x14ac:dyDescent="0.2">
      <c r="E1898" s="304"/>
      <c r="F1898" s="305"/>
      <c r="G1898" s="305"/>
      <c r="H1898" s="305"/>
      <c r="I1898" s="305"/>
      <c r="J1898" s="305"/>
      <c r="K1898" s="305"/>
      <c r="L1898" s="305"/>
      <c r="M1898" s="304"/>
      <c r="N1898" s="304"/>
      <c r="O1898" s="306"/>
      <c r="P1898" s="307" t="s">
        <v>462</v>
      </c>
      <c r="Q1898" s="308"/>
      <c r="R1898" s="308"/>
      <c r="S1898" s="1007">
        <f>E1906</f>
        <v>49</v>
      </c>
      <c r="T1898" s="1008"/>
      <c r="U1898" s="310" t="str">
        <f>F1906</f>
        <v>หมูที่</v>
      </c>
      <c r="V1898" s="1009">
        <f>G1906</f>
        <v>19</v>
      </c>
      <c r="W1898" s="1009"/>
      <c r="X1898" s="308"/>
      <c r="Y1898" s="311"/>
      <c r="Z1898" s="312" t="str">
        <f>H1906</f>
        <v>ถนน</v>
      </c>
      <c r="AA1898" s="313"/>
      <c r="AB1898" s="308"/>
      <c r="AC1898" s="309"/>
      <c r="AD1898" s="307" t="s">
        <v>462</v>
      </c>
      <c r="AE1898" s="308"/>
      <c r="AF1898" s="728"/>
      <c r="AG1898" s="314">
        <f>E1906</f>
        <v>49</v>
      </c>
      <c r="AH1898" s="308"/>
      <c r="AI1898" s="315" t="str">
        <f>F1906</f>
        <v>หมูที่</v>
      </c>
      <c r="AJ1898" s="727">
        <f>G1906</f>
        <v>19</v>
      </c>
      <c r="AK1898" s="308"/>
      <c r="AL1898" s="315" t="str">
        <f>H1906</f>
        <v>ถนน</v>
      </c>
      <c r="AM1898" s="308"/>
      <c r="AN1898" s="309"/>
      <c r="AO1898" s="753"/>
      <c r="AP1898" s="308"/>
      <c r="AQ1898" s="308"/>
    </row>
    <row r="1899" spans="1:43" s="1" customFormat="1" ht="22.5" customHeight="1" x14ac:dyDescent="0.2">
      <c r="E1899" s="304"/>
      <c r="F1899" s="305"/>
      <c r="G1899" s="305"/>
      <c r="H1899" s="305"/>
      <c r="I1899" s="305"/>
      <c r="J1899" s="305"/>
      <c r="K1899" s="305"/>
      <c r="L1899" s="305"/>
      <c r="M1899" s="304"/>
      <c r="N1899" s="304"/>
      <c r="O1899" s="306"/>
      <c r="P1899" s="307" t="s">
        <v>463</v>
      </c>
      <c r="Q1899" s="308"/>
      <c r="R1899" s="308"/>
      <c r="S1899" s="308"/>
      <c r="T1899" s="308"/>
      <c r="U1899" s="1009" t="str">
        <f>I1906</f>
        <v>ตำบลตะขบ</v>
      </c>
      <c r="V1899" s="993"/>
      <c r="W1899" s="993"/>
      <c r="X1899" s="993"/>
      <c r="Y1899" s="312"/>
      <c r="Z1899" s="315" t="str">
        <f>J1906</f>
        <v>อำเภอปักธงชัย</v>
      </c>
      <c r="AA1899" s="313"/>
      <c r="AB1899" s="308"/>
      <c r="AC1899" s="308"/>
      <c r="AD1899" s="307" t="s">
        <v>463</v>
      </c>
      <c r="AE1899" s="308"/>
      <c r="AF1899" s="308"/>
      <c r="AG1899" s="308"/>
      <c r="AH1899" s="308"/>
      <c r="AI1899" s="315" t="str">
        <f>I1906</f>
        <v>ตำบลตะขบ</v>
      </c>
      <c r="AJ1899" s="308"/>
      <c r="AK1899" s="308"/>
      <c r="AL1899" s="315" t="str">
        <f>J1906</f>
        <v>อำเภอปักธงชัย</v>
      </c>
      <c r="AM1899" s="308"/>
      <c r="AN1899" s="309"/>
      <c r="AO1899" s="753"/>
      <c r="AP1899" s="308"/>
      <c r="AQ1899" s="308"/>
    </row>
    <row r="1900" spans="1:43" s="1" customFormat="1" ht="22.5" customHeight="1" x14ac:dyDescent="0.2">
      <c r="E1900" s="304"/>
      <c r="F1900" s="305"/>
      <c r="G1900" s="305"/>
      <c r="H1900" s="305"/>
      <c r="I1900" s="305"/>
      <c r="J1900" s="305"/>
      <c r="K1900" s="305"/>
      <c r="L1900" s="305"/>
      <c r="M1900" s="304"/>
      <c r="N1900" s="304"/>
      <c r="O1900" s="306"/>
      <c r="P1900" s="316" t="str">
        <f>K1906</f>
        <v>จังหวัดนครราชสีมา</v>
      </c>
      <c r="Q1900" s="317"/>
      <c r="R1900" s="317"/>
      <c r="S1900" s="317"/>
      <c r="T1900" s="317"/>
      <c r="U1900" s="317" t="s">
        <v>464</v>
      </c>
      <c r="V1900" s="317"/>
      <c r="W1900" s="317"/>
      <c r="X1900" s="317"/>
      <c r="Y1900" s="318"/>
      <c r="Z1900" s="317"/>
      <c r="AA1900" s="319"/>
      <c r="AB1900" s="317"/>
      <c r="AC1900" s="317"/>
      <c r="AD1900" s="316" t="str">
        <f>K1906</f>
        <v>จังหวัดนครราชสีมา</v>
      </c>
      <c r="AE1900" s="317"/>
      <c r="AF1900" s="317"/>
      <c r="AG1900" s="317"/>
      <c r="AH1900" s="317"/>
      <c r="AI1900" s="317" t="s">
        <v>464</v>
      </c>
      <c r="AJ1900" s="317"/>
      <c r="AK1900" s="317"/>
      <c r="AL1900" s="317"/>
      <c r="AM1900" s="317"/>
      <c r="AN1900" s="320"/>
      <c r="AO1900" s="753"/>
      <c r="AP1900" s="317"/>
      <c r="AQ1900" s="317"/>
    </row>
    <row r="1901" spans="1:43" s="1" customFormat="1" ht="22.5" customHeight="1" x14ac:dyDescent="0.2">
      <c r="A1901" s="753"/>
      <c r="B1901" s="753"/>
      <c r="C1901" s="753"/>
      <c r="D1901" s="753"/>
      <c r="E1901" s="9"/>
      <c r="F1901" s="321"/>
      <c r="G1901" s="321"/>
      <c r="H1901" s="321"/>
      <c r="I1901" s="321"/>
      <c r="J1901" s="321"/>
      <c r="K1901" s="321"/>
      <c r="L1901" s="321"/>
      <c r="M1901" s="9"/>
      <c r="N1901" s="9"/>
      <c r="O1901" s="306"/>
      <c r="P1901" s="1004" t="s">
        <v>5</v>
      </c>
      <c r="Q1901" s="1005"/>
      <c r="R1901" s="1005"/>
      <c r="S1901" s="1005"/>
      <c r="T1901" s="1005"/>
      <c r="U1901" s="1005"/>
      <c r="V1901" s="1005"/>
      <c r="W1901" s="1005"/>
      <c r="X1901" s="1005"/>
      <c r="Y1901" s="1005"/>
      <c r="Z1901" s="1005"/>
      <c r="AA1901" s="1005"/>
      <c r="AB1901" s="1005"/>
      <c r="AC1901" s="1006"/>
      <c r="AD1901" s="1004" t="s">
        <v>6</v>
      </c>
      <c r="AE1901" s="1005"/>
      <c r="AF1901" s="1005"/>
      <c r="AG1901" s="1005"/>
      <c r="AH1901" s="1005"/>
      <c r="AI1901" s="1005"/>
      <c r="AJ1901" s="1005"/>
      <c r="AK1901" s="1005"/>
      <c r="AL1901" s="1005"/>
      <c r="AM1901" s="1005"/>
      <c r="AN1901" s="1006"/>
      <c r="AO1901" s="753"/>
    </row>
    <row r="1902" spans="1:43" s="1" customFormat="1" ht="24.75" customHeight="1" x14ac:dyDescent="0.2">
      <c r="A1902" s="753"/>
      <c r="B1902" s="753"/>
      <c r="C1902" s="753"/>
      <c r="D1902" s="753"/>
      <c r="E1902" s="9"/>
      <c r="F1902" s="321"/>
      <c r="G1902" s="321"/>
      <c r="H1902" s="321"/>
      <c r="I1902" s="321"/>
      <c r="J1902" s="321"/>
      <c r="K1902" s="321"/>
      <c r="L1902" s="321"/>
      <c r="M1902" s="9"/>
      <c r="N1902" s="9"/>
      <c r="O1902" s="306"/>
      <c r="P1902" s="995" t="s">
        <v>7</v>
      </c>
      <c r="Q1902" s="995" t="s">
        <v>8</v>
      </c>
      <c r="R1902" s="995" t="s">
        <v>9</v>
      </c>
      <c r="S1902" s="1010" t="s">
        <v>10</v>
      </c>
      <c r="T1902" s="1011"/>
      <c r="U1902" s="995" t="s">
        <v>11</v>
      </c>
      <c r="V1902" s="1004" t="s">
        <v>12</v>
      </c>
      <c r="W1902" s="1005"/>
      <c r="X1902" s="1006"/>
      <c r="Y1902" s="1004" t="s">
        <v>13</v>
      </c>
      <c r="Z1902" s="1005"/>
      <c r="AA1902" s="1005"/>
      <c r="AB1902" s="1005"/>
      <c r="AC1902" s="1006"/>
      <c r="AD1902" s="995" t="s">
        <v>7</v>
      </c>
      <c r="AE1902" s="1049" t="s">
        <v>469</v>
      </c>
      <c r="AF1902" s="995" t="s">
        <v>15</v>
      </c>
      <c r="AG1902" s="995" t="s">
        <v>16</v>
      </c>
      <c r="AH1902" s="1021" t="s">
        <v>17</v>
      </c>
      <c r="AI1902" s="1004" t="s">
        <v>18</v>
      </c>
      <c r="AJ1902" s="1005"/>
      <c r="AK1902" s="1005"/>
      <c r="AL1902" s="1006"/>
      <c r="AM1902" s="995" t="s">
        <v>19</v>
      </c>
      <c r="AN1902" s="995" t="s">
        <v>20</v>
      </c>
      <c r="AO1902" s="753"/>
      <c r="AP1902" s="995" t="s">
        <v>19</v>
      </c>
      <c r="AQ1902" s="995" t="s">
        <v>19</v>
      </c>
    </row>
    <row r="1903" spans="1:43" s="1" customFormat="1" ht="24.75" customHeight="1" x14ac:dyDescent="0.2">
      <c r="A1903" s="753"/>
      <c r="B1903" s="753"/>
      <c r="C1903" s="753"/>
      <c r="D1903" s="753"/>
      <c r="E1903" s="9"/>
      <c r="F1903" s="321"/>
      <c r="G1903" s="321"/>
      <c r="H1903" s="321"/>
      <c r="I1903" s="321"/>
      <c r="J1903" s="321"/>
      <c r="K1903" s="321"/>
      <c r="L1903" s="321"/>
      <c r="M1903" s="9"/>
      <c r="N1903" s="9"/>
      <c r="O1903" s="306"/>
      <c r="P1903" s="996"/>
      <c r="Q1903" s="996"/>
      <c r="R1903" s="996"/>
      <c r="S1903" s="995" t="s">
        <v>21</v>
      </c>
      <c r="T1903" s="995" t="s">
        <v>22</v>
      </c>
      <c r="U1903" s="996"/>
      <c r="V1903" s="1015" t="s">
        <v>23</v>
      </c>
      <c r="W1903" s="1015" t="s">
        <v>24</v>
      </c>
      <c r="X1903" s="1015" t="s">
        <v>25</v>
      </c>
      <c r="Y1903" s="1018" t="s">
        <v>26</v>
      </c>
      <c r="Z1903" s="995" t="s">
        <v>27</v>
      </c>
      <c r="AA1903" s="995" t="s">
        <v>28</v>
      </c>
      <c r="AB1903" s="995" t="s">
        <v>29</v>
      </c>
      <c r="AC1903" s="995" t="s">
        <v>30</v>
      </c>
      <c r="AD1903" s="996"/>
      <c r="AE1903" s="1050"/>
      <c r="AF1903" s="996"/>
      <c r="AG1903" s="996"/>
      <c r="AH1903" s="1022"/>
      <c r="AI1903" s="995" t="s">
        <v>31</v>
      </c>
      <c r="AJ1903" s="998" t="s">
        <v>27</v>
      </c>
      <c r="AK1903" s="1001" t="s">
        <v>28</v>
      </c>
      <c r="AL1903" s="995" t="s">
        <v>29</v>
      </c>
      <c r="AM1903" s="996"/>
      <c r="AN1903" s="996"/>
      <c r="AO1903" s="753"/>
      <c r="AP1903" s="996"/>
      <c r="AQ1903" s="996"/>
    </row>
    <row r="1904" spans="1:43" s="1" customFormat="1" ht="48.75" customHeight="1" x14ac:dyDescent="0.2">
      <c r="A1904" s="753"/>
      <c r="B1904" s="753"/>
      <c r="C1904" s="753"/>
      <c r="D1904" s="753"/>
      <c r="E1904" s="9"/>
      <c r="F1904" s="321"/>
      <c r="G1904" s="321"/>
      <c r="H1904" s="321"/>
      <c r="I1904" s="321"/>
      <c r="J1904" s="321"/>
      <c r="K1904" s="321"/>
      <c r="L1904" s="321"/>
      <c r="M1904" s="9"/>
      <c r="N1904" s="9"/>
      <c r="O1904" s="306"/>
      <c r="P1904" s="996"/>
      <c r="Q1904" s="996"/>
      <c r="R1904" s="996"/>
      <c r="S1904" s="996"/>
      <c r="T1904" s="996"/>
      <c r="U1904" s="996"/>
      <c r="V1904" s="1016"/>
      <c r="W1904" s="1016"/>
      <c r="X1904" s="1016"/>
      <c r="Y1904" s="1019"/>
      <c r="Z1904" s="996"/>
      <c r="AA1904" s="996"/>
      <c r="AB1904" s="996"/>
      <c r="AC1904" s="996"/>
      <c r="AD1904" s="996"/>
      <c r="AE1904" s="1050"/>
      <c r="AF1904" s="996"/>
      <c r="AG1904" s="996"/>
      <c r="AH1904" s="1022"/>
      <c r="AI1904" s="996"/>
      <c r="AJ1904" s="999"/>
      <c r="AK1904" s="1002"/>
      <c r="AL1904" s="996"/>
      <c r="AM1904" s="996"/>
      <c r="AN1904" s="996"/>
      <c r="AO1904" s="448"/>
      <c r="AP1904" s="996"/>
      <c r="AQ1904" s="996"/>
    </row>
    <row r="1905" spans="1:43" s="1" customFormat="1" ht="33.75" customHeight="1" x14ac:dyDescent="0.2">
      <c r="A1905" s="753" t="s">
        <v>465</v>
      </c>
      <c r="B1905" s="306" t="s">
        <v>466</v>
      </c>
      <c r="C1905" s="749" t="s">
        <v>467</v>
      </c>
      <c r="D1905" s="749" t="s">
        <v>468</v>
      </c>
      <c r="E1905" s="749" t="s">
        <v>469</v>
      </c>
      <c r="F1905" s="749"/>
      <c r="G1905" s="749" t="s">
        <v>470</v>
      </c>
      <c r="H1905" s="749" t="s">
        <v>471</v>
      </c>
      <c r="I1905" s="749" t="s">
        <v>472</v>
      </c>
      <c r="J1905" s="749" t="s">
        <v>473</v>
      </c>
      <c r="K1905" s="749" t="s">
        <v>474</v>
      </c>
      <c r="L1905" s="520" t="s">
        <v>475</v>
      </c>
      <c r="M1905" s="9" t="s">
        <v>476</v>
      </c>
      <c r="N1905" s="9" t="s">
        <v>477</v>
      </c>
      <c r="O1905" s="306" t="s">
        <v>478</v>
      </c>
      <c r="P1905" s="997"/>
      <c r="Q1905" s="997"/>
      <c r="R1905" s="997"/>
      <c r="S1905" s="997"/>
      <c r="T1905" s="997"/>
      <c r="U1905" s="997"/>
      <c r="V1905" s="1017"/>
      <c r="W1905" s="1017"/>
      <c r="X1905" s="1017"/>
      <c r="Y1905" s="1020"/>
      <c r="Z1905" s="997"/>
      <c r="AA1905" s="997"/>
      <c r="AB1905" s="997"/>
      <c r="AC1905" s="997"/>
      <c r="AD1905" s="997"/>
      <c r="AE1905" s="1051"/>
      <c r="AF1905" s="997"/>
      <c r="AG1905" s="997"/>
      <c r="AH1905" s="1023"/>
      <c r="AI1905" s="997"/>
      <c r="AJ1905" s="1000"/>
      <c r="AK1905" s="1003"/>
      <c r="AL1905" s="997"/>
      <c r="AM1905" s="997"/>
      <c r="AN1905" s="997"/>
      <c r="AO1905" s="448"/>
      <c r="AP1905" s="997"/>
      <c r="AQ1905" s="997"/>
    </row>
    <row r="1906" spans="1:43" s="324" customFormat="1" ht="25.5" customHeight="1" x14ac:dyDescent="0.2">
      <c r="B1906" s="324" t="s">
        <v>487</v>
      </c>
      <c r="C1906" s="324" t="s">
        <v>921</v>
      </c>
      <c r="D1906" s="324" t="s">
        <v>922</v>
      </c>
      <c r="E1906" s="325">
        <v>49</v>
      </c>
      <c r="F1906" s="305" t="s">
        <v>510</v>
      </c>
      <c r="G1906" s="583">
        <v>19</v>
      </c>
      <c r="H1906" s="305" t="s">
        <v>471</v>
      </c>
      <c r="I1906" s="305" t="s">
        <v>483</v>
      </c>
      <c r="J1906" s="305" t="s">
        <v>484</v>
      </c>
      <c r="K1906" s="305" t="s">
        <v>485</v>
      </c>
      <c r="L1906" s="304">
        <v>30150</v>
      </c>
      <c r="M1906" s="325"/>
      <c r="N1906" s="325" t="s">
        <v>923</v>
      </c>
      <c r="O1906" s="329"/>
      <c r="P1906" s="420">
        <v>244</v>
      </c>
      <c r="Q1906" s="420"/>
      <c r="R1906" s="420"/>
      <c r="S1906" s="420"/>
      <c r="T1906" s="420"/>
      <c r="U1906" s="420"/>
      <c r="V1906" s="420"/>
      <c r="W1906" s="420"/>
      <c r="X1906" s="420"/>
      <c r="Y1906" s="420"/>
      <c r="Z1906" s="420"/>
      <c r="AA1906" s="420"/>
      <c r="AB1906" s="420"/>
      <c r="AC1906" s="420"/>
      <c r="AD1906" s="420"/>
      <c r="AE1906" s="420"/>
      <c r="AF1906" s="420"/>
      <c r="AG1906" s="420"/>
      <c r="AH1906" s="549"/>
      <c r="AI1906" s="558"/>
      <c r="AJ1906" s="549"/>
      <c r="AK1906" s="549"/>
      <c r="AL1906" s="420"/>
      <c r="AM1906" s="420"/>
      <c r="AN1906" s="420"/>
      <c r="AO1906" s="474"/>
      <c r="AP1906" s="420"/>
      <c r="AQ1906" s="420"/>
    </row>
    <row r="1907" spans="1:43" s="324" customFormat="1" ht="56.25" x14ac:dyDescent="0.2">
      <c r="E1907" s="325"/>
      <c r="F1907" s="326"/>
      <c r="G1907" s="326"/>
      <c r="H1907" s="326"/>
      <c r="I1907" s="326"/>
      <c r="J1907" s="326"/>
      <c r="K1907" s="326"/>
      <c r="L1907" s="326"/>
      <c r="M1907" s="325"/>
      <c r="N1907" s="325"/>
      <c r="O1907" s="329"/>
      <c r="P1907" s="420"/>
      <c r="Q1907" s="420"/>
      <c r="R1907" s="420"/>
      <c r="S1907" s="420"/>
      <c r="T1907" s="420"/>
      <c r="U1907" s="420"/>
      <c r="V1907" s="420"/>
      <c r="W1907" s="420"/>
      <c r="X1907" s="420"/>
      <c r="Y1907" s="420"/>
      <c r="Z1907" s="420"/>
      <c r="AA1907" s="420"/>
      <c r="AB1907" s="420"/>
      <c r="AC1907" s="420"/>
      <c r="AD1907" s="420">
        <v>1</v>
      </c>
      <c r="AE1907" s="420">
        <v>49</v>
      </c>
      <c r="AF1907" s="413" t="s">
        <v>55</v>
      </c>
      <c r="AG1907" s="420" t="s">
        <v>38</v>
      </c>
      <c r="AH1907" s="549">
        <f>3</f>
        <v>3</v>
      </c>
      <c r="AI1907" s="558"/>
      <c r="AJ1907" s="549"/>
      <c r="AK1907" s="549">
        <v>3</v>
      </c>
      <c r="AL1907" s="420"/>
      <c r="AM1907" s="420">
        <f>AP1907+1</f>
        <v>3</v>
      </c>
      <c r="AN1907" s="413" t="s">
        <v>53</v>
      </c>
      <c r="AO1907" s="474"/>
      <c r="AP1907" s="420">
        <v>2</v>
      </c>
      <c r="AQ1907" s="420">
        <v>1</v>
      </c>
    </row>
    <row r="1908" spans="1:43" s="324" customFormat="1" ht="25.5" customHeight="1" x14ac:dyDescent="0.2">
      <c r="E1908" s="325"/>
      <c r="F1908" s="326"/>
      <c r="G1908" s="326"/>
      <c r="H1908" s="326"/>
      <c r="I1908" s="326"/>
      <c r="J1908" s="326"/>
      <c r="K1908" s="326"/>
      <c r="L1908" s="326"/>
      <c r="M1908" s="325"/>
      <c r="N1908" s="325"/>
      <c r="O1908" s="329"/>
      <c r="P1908" s="420"/>
      <c r="Q1908" s="420"/>
      <c r="R1908" s="420"/>
      <c r="S1908" s="420"/>
      <c r="T1908" s="420"/>
      <c r="U1908" s="420"/>
      <c r="V1908" s="420"/>
      <c r="W1908" s="420"/>
      <c r="X1908" s="420"/>
      <c r="Y1908" s="420"/>
      <c r="Z1908" s="420"/>
      <c r="AA1908" s="420"/>
      <c r="AB1908" s="420"/>
      <c r="AC1908" s="420"/>
      <c r="AD1908" s="420"/>
      <c r="AE1908" s="420"/>
      <c r="AF1908" s="420"/>
      <c r="AG1908" s="420"/>
      <c r="AH1908" s="549"/>
      <c r="AI1908" s="558"/>
      <c r="AJ1908" s="549"/>
      <c r="AK1908" s="549"/>
      <c r="AL1908" s="420"/>
      <c r="AM1908" s="420"/>
      <c r="AN1908" s="420"/>
      <c r="AO1908" s="474"/>
      <c r="AP1908" s="420"/>
      <c r="AQ1908" s="420"/>
    </row>
    <row r="1909" spans="1:43" s="324" customFormat="1" ht="25.5" customHeight="1" x14ac:dyDescent="0.2">
      <c r="E1909" s="325"/>
      <c r="F1909" s="326"/>
      <c r="G1909" s="326"/>
      <c r="H1909" s="326"/>
      <c r="I1909" s="326"/>
      <c r="J1909" s="326"/>
      <c r="K1909" s="326"/>
      <c r="L1909" s="326"/>
      <c r="M1909" s="325"/>
      <c r="N1909" s="325"/>
      <c r="O1909" s="329"/>
      <c r="P1909" s="420"/>
      <c r="Q1909" s="420"/>
      <c r="R1909" s="420"/>
      <c r="S1909" s="420"/>
      <c r="T1909" s="420"/>
      <c r="U1909" s="420"/>
      <c r="V1909" s="420"/>
      <c r="W1909" s="420"/>
      <c r="X1909" s="420"/>
      <c r="Y1909" s="420"/>
      <c r="Z1909" s="420"/>
      <c r="AA1909" s="420"/>
      <c r="AB1909" s="420"/>
      <c r="AC1909" s="420"/>
      <c r="AD1909" s="420"/>
      <c r="AE1909" s="420"/>
      <c r="AF1909" s="420"/>
      <c r="AG1909" s="420"/>
      <c r="AH1909" s="549"/>
      <c r="AI1909" s="558"/>
      <c r="AJ1909" s="549"/>
      <c r="AK1909" s="549"/>
      <c r="AL1909" s="420"/>
      <c r="AM1909" s="420"/>
      <c r="AN1909" s="420"/>
      <c r="AO1909" s="474"/>
      <c r="AP1909" s="420"/>
      <c r="AQ1909" s="420"/>
    </row>
    <row r="1910" spans="1:43" s="1" customFormat="1" ht="22.5" customHeight="1" x14ac:dyDescent="0.2">
      <c r="E1910" s="304"/>
      <c r="F1910" s="305"/>
      <c r="G1910" s="305"/>
      <c r="H1910" s="305"/>
      <c r="I1910" s="305"/>
      <c r="J1910" s="305"/>
      <c r="K1910" s="305"/>
      <c r="L1910" s="305"/>
      <c r="M1910" s="304"/>
      <c r="N1910" s="304"/>
      <c r="O1910" s="306"/>
      <c r="P1910" s="307" t="s">
        <v>460</v>
      </c>
      <c r="Q1910" s="308"/>
      <c r="R1910" s="308"/>
      <c r="S1910" s="308"/>
      <c r="T1910" s="308"/>
      <c r="U1910" s="308"/>
      <c r="V1910" s="992" t="str">
        <f>B1919</f>
        <v>นาง</v>
      </c>
      <c r="W1910" s="992"/>
      <c r="X1910" s="993" t="str">
        <f>C1919</f>
        <v xml:space="preserve">โต๊ะ </v>
      </c>
      <c r="Y1910" s="993"/>
      <c r="Z1910" s="993" t="str">
        <f>D1919</f>
        <v>ฉาบกิ่ง</v>
      </c>
      <c r="AA1910" s="993"/>
      <c r="AB1910" s="993"/>
      <c r="AC1910" s="994"/>
      <c r="AD1910" s="307" t="s">
        <v>461</v>
      </c>
      <c r="AE1910" s="308"/>
      <c r="AF1910" s="308"/>
      <c r="AG1910" s="748" t="str">
        <f>B1919</f>
        <v>นาง</v>
      </c>
      <c r="AH1910" s="740" t="str">
        <f>C1919</f>
        <v xml:space="preserve">โต๊ะ </v>
      </c>
      <c r="AI1910" s="308"/>
      <c r="AJ1910" s="308" t="str">
        <f>D1919</f>
        <v>ฉาบกิ่ง</v>
      </c>
      <c r="AK1910" s="308"/>
      <c r="AL1910" s="308"/>
      <c r="AM1910" s="308"/>
      <c r="AN1910" s="309"/>
      <c r="AO1910" s="753"/>
      <c r="AP1910" s="308"/>
      <c r="AQ1910" s="308"/>
    </row>
    <row r="1911" spans="1:43" s="1" customFormat="1" ht="22.5" customHeight="1" x14ac:dyDescent="0.2">
      <c r="E1911" s="304"/>
      <c r="F1911" s="305"/>
      <c r="G1911" s="305"/>
      <c r="H1911" s="305"/>
      <c r="I1911" s="305"/>
      <c r="J1911" s="305"/>
      <c r="K1911" s="305"/>
      <c r="L1911" s="305"/>
      <c r="M1911" s="304"/>
      <c r="N1911" s="304"/>
      <c r="O1911" s="306"/>
      <c r="P1911" s="307" t="s">
        <v>462</v>
      </c>
      <c r="Q1911" s="308"/>
      <c r="R1911" s="308"/>
      <c r="S1911" s="1007" t="str">
        <f>E1919</f>
        <v>205</v>
      </c>
      <c r="T1911" s="1008"/>
      <c r="U1911" s="310" t="str">
        <f>F1919</f>
        <v>หมูที่</v>
      </c>
      <c r="V1911" s="1009">
        <f>G1919</f>
        <v>19</v>
      </c>
      <c r="W1911" s="1009"/>
      <c r="X1911" s="308"/>
      <c r="Y1911" s="311"/>
      <c r="Z1911" s="312" t="str">
        <f>H1919</f>
        <v>ถนน</v>
      </c>
      <c r="AA1911" s="313"/>
      <c r="AB1911" s="308"/>
      <c r="AC1911" s="309"/>
      <c r="AD1911" s="307" t="s">
        <v>462</v>
      </c>
      <c r="AE1911" s="308"/>
      <c r="AF1911" s="728"/>
      <c r="AG1911" s="314" t="str">
        <f>E1919</f>
        <v>205</v>
      </c>
      <c r="AH1911" s="308"/>
      <c r="AI1911" s="315" t="str">
        <f>F1919</f>
        <v>หมูที่</v>
      </c>
      <c r="AJ1911" s="727">
        <f>G1919</f>
        <v>19</v>
      </c>
      <c r="AK1911" s="308"/>
      <c r="AL1911" s="315" t="str">
        <f>H1919</f>
        <v>ถนน</v>
      </c>
      <c r="AM1911" s="308"/>
      <c r="AN1911" s="309"/>
      <c r="AO1911" s="753"/>
      <c r="AP1911" s="308"/>
      <c r="AQ1911" s="308"/>
    </row>
    <row r="1912" spans="1:43" s="1" customFormat="1" ht="22.5" customHeight="1" x14ac:dyDescent="0.2">
      <c r="E1912" s="304"/>
      <c r="F1912" s="305"/>
      <c r="G1912" s="305"/>
      <c r="H1912" s="305"/>
      <c r="I1912" s="305"/>
      <c r="J1912" s="305"/>
      <c r="K1912" s="305"/>
      <c r="L1912" s="305"/>
      <c r="M1912" s="304"/>
      <c r="N1912" s="304"/>
      <c r="O1912" s="306"/>
      <c r="P1912" s="307" t="s">
        <v>463</v>
      </c>
      <c r="Q1912" s="308"/>
      <c r="R1912" s="308"/>
      <c r="S1912" s="308"/>
      <c r="T1912" s="308"/>
      <c r="U1912" s="1009" t="str">
        <f>I1919</f>
        <v>ตำบลตะขบ</v>
      </c>
      <c r="V1912" s="993"/>
      <c r="W1912" s="993"/>
      <c r="X1912" s="993"/>
      <c r="Y1912" s="312"/>
      <c r="Z1912" s="315" t="str">
        <f>J1919</f>
        <v>อำเภอปักธงชัย</v>
      </c>
      <c r="AA1912" s="313"/>
      <c r="AB1912" s="308"/>
      <c r="AC1912" s="308"/>
      <c r="AD1912" s="307" t="s">
        <v>463</v>
      </c>
      <c r="AE1912" s="308"/>
      <c r="AF1912" s="308"/>
      <c r="AG1912" s="308"/>
      <c r="AH1912" s="308"/>
      <c r="AI1912" s="315" t="str">
        <f>I1919</f>
        <v>ตำบลตะขบ</v>
      </c>
      <c r="AJ1912" s="308"/>
      <c r="AK1912" s="308"/>
      <c r="AL1912" s="315" t="str">
        <f>J1919</f>
        <v>อำเภอปักธงชัย</v>
      </c>
      <c r="AM1912" s="308"/>
      <c r="AN1912" s="309"/>
      <c r="AO1912" s="753"/>
      <c r="AP1912" s="308"/>
      <c r="AQ1912" s="308"/>
    </row>
    <row r="1913" spans="1:43" s="1" customFormat="1" ht="22.5" customHeight="1" x14ac:dyDescent="0.2">
      <c r="E1913" s="304"/>
      <c r="F1913" s="305"/>
      <c r="G1913" s="305"/>
      <c r="H1913" s="305"/>
      <c r="I1913" s="305"/>
      <c r="J1913" s="305"/>
      <c r="K1913" s="305"/>
      <c r="L1913" s="305"/>
      <c r="M1913" s="304"/>
      <c r="N1913" s="304"/>
      <c r="O1913" s="306"/>
      <c r="P1913" s="316" t="str">
        <f>K1919</f>
        <v>จังหวัดนครราชสีมา</v>
      </c>
      <c r="Q1913" s="317"/>
      <c r="R1913" s="317"/>
      <c r="S1913" s="317"/>
      <c r="T1913" s="317"/>
      <c r="U1913" s="317" t="s">
        <v>464</v>
      </c>
      <c r="V1913" s="317"/>
      <c r="W1913" s="317"/>
      <c r="X1913" s="317"/>
      <c r="Y1913" s="318"/>
      <c r="Z1913" s="317"/>
      <c r="AA1913" s="319"/>
      <c r="AB1913" s="317"/>
      <c r="AC1913" s="317"/>
      <c r="AD1913" s="316" t="str">
        <f>K1919</f>
        <v>จังหวัดนครราชสีมา</v>
      </c>
      <c r="AE1913" s="317"/>
      <c r="AF1913" s="317"/>
      <c r="AG1913" s="317"/>
      <c r="AH1913" s="317"/>
      <c r="AI1913" s="317" t="s">
        <v>464</v>
      </c>
      <c r="AJ1913" s="317"/>
      <c r="AK1913" s="317"/>
      <c r="AL1913" s="317"/>
      <c r="AM1913" s="317"/>
      <c r="AN1913" s="320"/>
      <c r="AO1913" s="753"/>
      <c r="AP1913" s="317"/>
      <c r="AQ1913" s="317"/>
    </row>
    <row r="1914" spans="1:43" s="1" customFormat="1" ht="22.5" customHeight="1" x14ac:dyDescent="0.2">
      <c r="A1914" s="753"/>
      <c r="B1914" s="753"/>
      <c r="C1914" s="753"/>
      <c r="D1914" s="753"/>
      <c r="E1914" s="9"/>
      <c r="F1914" s="321"/>
      <c r="G1914" s="321"/>
      <c r="H1914" s="321"/>
      <c r="I1914" s="321"/>
      <c r="J1914" s="321"/>
      <c r="K1914" s="321"/>
      <c r="L1914" s="321"/>
      <c r="M1914" s="9"/>
      <c r="N1914" s="9"/>
      <c r="O1914" s="306"/>
      <c r="P1914" s="1004" t="s">
        <v>5</v>
      </c>
      <c r="Q1914" s="1005"/>
      <c r="R1914" s="1005"/>
      <c r="S1914" s="1005"/>
      <c r="T1914" s="1005"/>
      <c r="U1914" s="1005"/>
      <c r="V1914" s="1005"/>
      <c r="W1914" s="1005"/>
      <c r="X1914" s="1005"/>
      <c r="Y1914" s="1005"/>
      <c r="Z1914" s="1005"/>
      <c r="AA1914" s="1005"/>
      <c r="AB1914" s="1005"/>
      <c r="AC1914" s="1006"/>
      <c r="AD1914" s="1004" t="s">
        <v>6</v>
      </c>
      <c r="AE1914" s="1005"/>
      <c r="AF1914" s="1005"/>
      <c r="AG1914" s="1005"/>
      <c r="AH1914" s="1005"/>
      <c r="AI1914" s="1005"/>
      <c r="AJ1914" s="1005"/>
      <c r="AK1914" s="1005"/>
      <c r="AL1914" s="1005"/>
      <c r="AM1914" s="1005"/>
      <c r="AN1914" s="1006"/>
      <c r="AO1914" s="753"/>
    </row>
    <row r="1915" spans="1:43" s="1" customFormat="1" ht="24.75" customHeight="1" x14ac:dyDescent="0.2">
      <c r="A1915" s="753"/>
      <c r="B1915" s="753"/>
      <c r="C1915" s="753"/>
      <c r="D1915" s="753"/>
      <c r="E1915" s="9"/>
      <c r="F1915" s="321"/>
      <c r="G1915" s="321"/>
      <c r="H1915" s="321"/>
      <c r="I1915" s="321"/>
      <c r="J1915" s="321"/>
      <c r="K1915" s="321"/>
      <c r="L1915" s="321"/>
      <c r="M1915" s="9"/>
      <c r="N1915" s="9"/>
      <c r="O1915" s="306"/>
      <c r="P1915" s="995" t="s">
        <v>7</v>
      </c>
      <c r="Q1915" s="995" t="s">
        <v>8</v>
      </c>
      <c r="R1915" s="995" t="s">
        <v>9</v>
      </c>
      <c r="S1915" s="1010" t="s">
        <v>10</v>
      </c>
      <c r="T1915" s="1011"/>
      <c r="U1915" s="995" t="s">
        <v>11</v>
      </c>
      <c r="V1915" s="1004" t="s">
        <v>12</v>
      </c>
      <c r="W1915" s="1005"/>
      <c r="X1915" s="1006"/>
      <c r="Y1915" s="1004" t="s">
        <v>13</v>
      </c>
      <c r="Z1915" s="1005"/>
      <c r="AA1915" s="1005"/>
      <c r="AB1915" s="1005"/>
      <c r="AC1915" s="1006"/>
      <c r="AD1915" s="995" t="s">
        <v>7</v>
      </c>
      <c r="AE1915" s="1049" t="s">
        <v>469</v>
      </c>
      <c r="AF1915" s="995" t="s">
        <v>15</v>
      </c>
      <c r="AG1915" s="995" t="s">
        <v>16</v>
      </c>
      <c r="AH1915" s="1021" t="s">
        <v>17</v>
      </c>
      <c r="AI1915" s="1004" t="s">
        <v>18</v>
      </c>
      <c r="AJ1915" s="1005"/>
      <c r="AK1915" s="1005"/>
      <c r="AL1915" s="1006"/>
      <c r="AM1915" s="995" t="s">
        <v>19</v>
      </c>
      <c r="AN1915" s="995" t="s">
        <v>20</v>
      </c>
      <c r="AO1915" s="753"/>
      <c r="AP1915" s="995" t="s">
        <v>19</v>
      </c>
      <c r="AQ1915" s="995" t="s">
        <v>19</v>
      </c>
    </row>
    <row r="1916" spans="1:43" s="1" customFormat="1" ht="24.75" customHeight="1" x14ac:dyDescent="0.2">
      <c r="A1916" s="753"/>
      <c r="B1916" s="753"/>
      <c r="C1916" s="753"/>
      <c r="D1916" s="753"/>
      <c r="E1916" s="9"/>
      <c r="F1916" s="321"/>
      <c r="G1916" s="321"/>
      <c r="H1916" s="321"/>
      <c r="I1916" s="321"/>
      <c r="J1916" s="321"/>
      <c r="K1916" s="321"/>
      <c r="L1916" s="321"/>
      <c r="M1916" s="9"/>
      <c r="N1916" s="9"/>
      <c r="O1916" s="306"/>
      <c r="P1916" s="996"/>
      <c r="Q1916" s="996"/>
      <c r="R1916" s="996"/>
      <c r="S1916" s="995" t="s">
        <v>21</v>
      </c>
      <c r="T1916" s="995" t="s">
        <v>22</v>
      </c>
      <c r="U1916" s="996"/>
      <c r="V1916" s="1015" t="s">
        <v>23</v>
      </c>
      <c r="W1916" s="1015" t="s">
        <v>24</v>
      </c>
      <c r="X1916" s="1015" t="s">
        <v>25</v>
      </c>
      <c r="Y1916" s="1018" t="s">
        <v>26</v>
      </c>
      <c r="Z1916" s="995" t="s">
        <v>27</v>
      </c>
      <c r="AA1916" s="995" t="s">
        <v>28</v>
      </c>
      <c r="AB1916" s="995" t="s">
        <v>29</v>
      </c>
      <c r="AC1916" s="995" t="s">
        <v>30</v>
      </c>
      <c r="AD1916" s="996"/>
      <c r="AE1916" s="1050"/>
      <c r="AF1916" s="996"/>
      <c r="AG1916" s="996"/>
      <c r="AH1916" s="1022"/>
      <c r="AI1916" s="995" t="s">
        <v>31</v>
      </c>
      <c r="AJ1916" s="998" t="s">
        <v>27</v>
      </c>
      <c r="AK1916" s="1001" t="s">
        <v>28</v>
      </c>
      <c r="AL1916" s="995" t="s">
        <v>29</v>
      </c>
      <c r="AM1916" s="996"/>
      <c r="AN1916" s="996"/>
      <c r="AO1916" s="753"/>
      <c r="AP1916" s="996"/>
      <c r="AQ1916" s="996"/>
    </row>
    <row r="1917" spans="1:43" s="1" customFormat="1" ht="48.75" customHeight="1" x14ac:dyDescent="0.2">
      <c r="A1917" s="753"/>
      <c r="B1917" s="753"/>
      <c r="C1917" s="753"/>
      <c r="D1917" s="753"/>
      <c r="E1917" s="9"/>
      <c r="F1917" s="321"/>
      <c r="G1917" s="321"/>
      <c r="H1917" s="321"/>
      <c r="I1917" s="321"/>
      <c r="J1917" s="321"/>
      <c r="K1917" s="321"/>
      <c r="L1917" s="321"/>
      <c r="M1917" s="9"/>
      <c r="N1917" s="9"/>
      <c r="O1917" s="306"/>
      <c r="P1917" s="996"/>
      <c r="Q1917" s="996"/>
      <c r="R1917" s="996"/>
      <c r="S1917" s="996"/>
      <c r="T1917" s="996"/>
      <c r="U1917" s="996"/>
      <c r="V1917" s="1016"/>
      <c r="W1917" s="1016"/>
      <c r="X1917" s="1016"/>
      <c r="Y1917" s="1019"/>
      <c r="Z1917" s="996"/>
      <c r="AA1917" s="996"/>
      <c r="AB1917" s="996"/>
      <c r="AC1917" s="996"/>
      <c r="AD1917" s="996"/>
      <c r="AE1917" s="1050"/>
      <c r="AF1917" s="996"/>
      <c r="AG1917" s="996"/>
      <c r="AH1917" s="1022"/>
      <c r="AI1917" s="996"/>
      <c r="AJ1917" s="999"/>
      <c r="AK1917" s="1002"/>
      <c r="AL1917" s="996"/>
      <c r="AM1917" s="996"/>
      <c r="AN1917" s="996"/>
      <c r="AO1917" s="448"/>
      <c r="AP1917" s="996"/>
      <c r="AQ1917" s="996"/>
    </row>
    <row r="1918" spans="1:43" s="1" customFormat="1" ht="35.25" customHeight="1" x14ac:dyDescent="0.2">
      <c r="A1918" s="753" t="s">
        <v>465</v>
      </c>
      <c r="B1918" s="306" t="s">
        <v>466</v>
      </c>
      <c r="C1918" s="749" t="s">
        <v>467</v>
      </c>
      <c r="D1918" s="749" t="s">
        <v>468</v>
      </c>
      <c r="E1918" s="749" t="s">
        <v>469</v>
      </c>
      <c r="F1918" s="749"/>
      <c r="G1918" s="749" t="s">
        <v>470</v>
      </c>
      <c r="H1918" s="749" t="s">
        <v>471</v>
      </c>
      <c r="I1918" s="749" t="s">
        <v>472</v>
      </c>
      <c r="J1918" s="749" t="s">
        <v>473</v>
      </c>
      <c r="K1918" s="749" t="s">
        <v>474</v>
      </c>
      <c r="L1918" s="520" t="s">
        <v>475</v>
      </c>
      <c r="M1918" s="9" t="s">
        <v>476</v>
      </c>
      <c r="N1918" s="9" t="s">
        <v>477</v>
      </c>
      <c r="O1918" s="306" t="s">
        <v>478</v>
      </c>
      <c r="P1918" s="997"/>
      <c r="Q1918" s="997"/>
      <c r="R1918" s="997"/>
      <c r="S1918" s="997"/>
      <c r="T1918" s="997"/>
      <c r="U1918" s="997"/>
      <c r="V1918" s="1017"/>
      <c r="W1918" s="1017"/>
      <c r="X1918" s="1017"/>
      <c r="Y1918" s="1020"/>
      <c r="Z1918" s="997"/>
      <c r="AA1918" s="997"/>
      <c r="AB1918" s="997"/>
      <c r="AC1918" s="997"/>
      <c r="AD1918" s="997"/>
      <c r="AE1918" s="1051"/>
      <c r="AF1918" s="997"/>
      <c r="AG1918" s="997"/>
      <c r="AH1918" s="1023"/>
      <c r="AI1918" s="997"/>
      <c r="AJ1918" s="1000"/>
      <c r="AK1918" s="1003"/>
      <c r="AL1918" s="997"/>
      <c r="AM1918" s="997"/>
      <c r="AN1918" s="997"/>
      <c r="AO1918" s="448"/>
      <c r="AP1918" s="997"/>
      <c r="AQ1918" s="997"/>
    </row>
    <row r="1919" spans="1:43" s="324" customFormat="1" ht="39.75" customHeight="1" x14ac:dyDescent="0.2">
      <c r="B1919" s="324" t="s">
        <v>487</v>
      </c>
      <c r="C1919" s="324" t="s">
        <v>924</v>
      </c>
      <c r="D1919" s="324" t="s">
        <v>883</v>
      </c>
      <c r="E1919" s="325" t="s">
        <v>731</v>
      </c>
      <c r="F1919" s="305" t="s">
        <v>510</v>
      </c>
      <c r="G1919" s="583">
        <v>19</v>
      </c>
      <c r="H1919" s="305" t="s">
        <v>471</v>
      </c>
      <c r="I1919" s="305" t="s">
        <v>483</v>
      </c>
      <c r="J1919" s="305" t="s">
        <v>484</v>
      </c>
      <c r="K1919" s="305" t="s">
        <v>485</v>
      </c>
      <c r="L1919" s="304">
        <v>30150</v>
      </c>
      <c r="M1919" s="325"/>
      <c r="N1919" s="325"/>
      <c r="O1919" s="329"/>
      <c r="P1919" s="420">
        <v>245</v>
      </c>
      <c r="Q1919" s="420"/>
      <c r="R1919" s="420"/>
      <c r="S1919" s="420"/>
      <c r="T1919" s="420"/>
      <c r="U1919" s="420"/>
      <c r="V1919" s="420"/>
      <c r="W1919" s="420"/>
      <c r="X1919" s="420"/>
      <c r="Y1919" s="420"/>
      <c r="Z1919" s="420"/>
      <c r="AA1919" s="420"/>
      <c r="AB1919" s="420"/>
      <c r="AC1919" s="420"/>
      <c r="AD1919" s="420">
        <v>1</v>
      </c>
      <c r="AE1919" s="420">
        <v>205</v>
      </c>
      <c r="AF1919" s="413" t="s">
        <v>37</v>
      </c>
      <c r="AG1919" s="420" t="s">
        <v>38</v>
      </c>
      <c r="AH1919" s="549">
        <f>170</f>
        <v>170</v>
      </c>
      <c r="AI1919" s="558"/>
      <c r="AJ1919" s="549"/>
      <c r="AK1919" s="549">
        <v>170</v>
      </c>
      <c r="AL1919" s="420"/>
      <c r="AM1919" s="420">
        <f>AP1919+1</f>
        <v>27</v>
      </c>
      <c r="AN1919" s="413" t="s">
        <v>185</v>
      </c>
      <c r="AO1919" s="474"/>
      <c r="AP1919" s="420">
        <v>26</v>
      </c>
      <c r="AQ1919" s="420">
        <v>25</v>
      </c>
    </row>
    <row r="1920" spans="1:43" s="324" customFormat="1" ht="25.5" customHeight="1" x14ac:dyDescent="0.2">
      <c r="E1920" s="325"/>
      <c r="F1920" s="326"/>
      <c r="G1920" s="326"/>
      <c r="H1920" s="326"/>
      <c r="I1920" s="326"/>
      <c r="J1920" s="326"/>
      <c r="K1920" s="326"/>
      <c r="L1920" s="326"/>
      <c r="M1920" s="325"/>
      <c r="N1920" s="325"/>
      <c r="O1920" s="329"/>
      <c r="P1920" s="420"/>
      <c r="Q1920" s="420"/>
      <c r="R1920" s="420"/>
      <c r="S1920" s="420"/>
      <c r="T1920" s="420"/>
      <c r="U1920" s="420"/>
      <c r="V1920" s="420"/>
      <c r="W1920" s="420"/>
      <c r="X1920" s="420"/>
      <c r="Y1920" s="420"/>
      <c r="Z1920" s="420"/>
      <c r="AA1920" s="420"/>
      <c r="AB1920" s="420"/>
      <c r="AC1920" s="420"/>
      <c r="AD1920" s="420"/>
      <c r="AE1920" s="420"/>
      <c r="AF1920" s="420"/>
      <c r="AG1920" s="420"/>
      <c r="AH1920" s="549"/>
      <c r="AI1920" s="558"/>
      <c r="AJ1920" s="549"/>
      <c r="AK1920" s="549"/>
      <c r="AL1920" s="420"/>
      <c r="AM1920" s="420"/>
      <c r="AN1920" s="420"/>
      <c r="AO1920" s="474"/>
      <c r="AP1920" s="420"/>
      <c r="AQ1920" s="420"/>
    </row>
    <row r="1921" spans="1:43" s="324" customFormat="1" ht="25.5" customHeight="1" x14ac:dyDescent="0.2">
      <c r="E1921" s="325"/>
      <c r="F1921" s="326"/>
      <c r="G1921" s="326"/>
      <c r="H1921" s="326"/>
      <c r="I1921" s="326"/>
      <c r="J1921" s="326"/>
      <c r="K1921" s="326"/>
      <c r="L1921" s="326"/>
      <c r="M1921" s="325"/>
      <c r="N1921" s="325"/>
      <c r="O1921" s="329"/>
      <c r="P1921" s="420"/>
      <c r="Q1921" s="420"/>
      <c r="R1921" s="420"/>
      <c r="S1921" s="420"/>
      <c r="T1921" s="420"/>
      <c r="U1921" s="420"/>
      <c r="V1921" s="420"/>
      <c r="W1921" s="420"/>
      <c r="X1921" s="420"/>
      <c r="Y1921" s="420"/>
      <c r="Z1921" s="420"/>
      <c r="AA1921" s="420"/>
      <c r="AB1921" s="420"/>
      <c r="AC1921" s="420"/>
      <c r="AD1921" s="420"/>
      <c r="AE1921" s="420"/>
      <c r="AF1921" s="420"/>
      <c r="AG1921" s="420"/>
      <c r="AH1921" s="549"/>
      <c r="AI1921" s="558"/>
      <c r="AJ1921" s="549"/>
      <c r="AK1921" s="549"/>
      <c r="AL1921" s="420"/>
      <c r="AM1921" s="420"/>
      <c r="AN1921" s="420"/>
      <c r="AO1921" s="474"/>
      <c r="AP1921" s="420"/>
      <c r="AQ1921" s="420"/>
    </row>
    <row r="1922" spans="1:43" s="1" customFormat="1" ht="22.5" customHeight="1" x14ac:dyDescent="0.2">
      <c r="E1922" s="304"/>
      <c r="F1922" s="305"/>
      <c r="G1922" s="305"/>
      <c r="H1922" s="305"/>
      <c r="I1922" s="305"/>
      <c r="J1922" s="305"/>
      <c r="K1922" s="305"/>
      <c r="L1922" s="305"/>
      <c r="M1922" s="304"/>
      <c r="N1922" s="304"/>
      <c r="O1922" s="306"/>
      <c r="P1922" s="307" t="s">
        <v>460</v>
      </c>
      <c r="Q1922" s="308"/>
      <c r="R1922" s="308"/>
      <c r="S1922" s="308"/>
      <c r="T1922" s="308"/>
      <c r="U1922" s="308"/>
      <c r="V1922" s="992" t="str">
        <f>B1931</f>
        <v>นาย</v>
      </c>
      <c r="W1922" s="992"/>
      <c r="X1922" s="993" t="str">
        <f>C1931</f>
        <v>เอกวิทย์</v>
      </c>
      <c r="Y1922" s="993"/>
      <c r="Z1922" s="993" t="str">
        <f>D1931</f>
        <v>สาระสาลิน</v>
      </c>
      <c r="AA1922" s="993"/>
      <c r="AB1922" s="993"/>
      <c r="AC1922" s="994"/>
      <c r="AD1922" s="307" t="s">
        <v>461</v>
      </c>
      <c r="AE1922" s="308"/>
      <c r="AF1922" s="308"/>
      <c r="AG1922" s="748" t="str">
        <f>B1931</f>
        <v>นาย</v>
      </c>
      <c r="AH1922" s="740" t="str">
        <f>C1931</f>
        <v>เอกวิทย์</v>
      </c>
      <c r="AI1922" s="308"/>
      <c r="AJ1922" s="308" t="str">
        <f>D1931</f>
        <v>สาระสาลิน</v>
      </c>
      <c r="AK1922" s="308"/>
      <c r="AL1922" s="308"/>
      <c r="AM1922" s="308"/>
      <c r="AN1922" s="309"/>
      <c r="AO1922" s="753"/>
      <c r="AP1922" s="308"/>
      <c r="AQ1922" s="308"/>
    </row>
    <row r="1923" spans="1:43" s="1" customFormat="1" ht="22.5" customHeight="1" x14ac:dyDescent="0.2">
      <c r="E1923" s="304"/>
      <c r="F1923" s="305"/>
      <c r="G1923" s="305"/>
      <c r="H1923" s="305"/>
      <c r="I1923" s="305"/>
      <c r="J1923" s="305"/>
      <c r="K1923" s="305"/>
      <c r="L1923" s="305"/>
      <c r="M1923" s="304"/>
      <c r="N1923" s="304"/>
      <c r="O1923" s="306"/>
      <c r="P1923" s="307" t="s">
        <v>462</v>
      </c>
      <c r="Q1923" s="308"/>
      <c r="R1923" s="308"/>
      <c r="S1923" s="1007" t="str">
        <f>E1931</f>
        <v>36</v>
      </c>
      <c r="T1923" s="1008"/>
      <c r="U1923" s="310" t="str">
        <f>F1931</f>
        <v>หมูที่</v>
      </c>
      <c r="V1923" s="1009">
        <f>G1931</f>
        <v>19</v>
      </c>
      <c r="W1923" s="1009"/>
      <c r="X1923" s="308"/>
      <c r="Y1923" s="311"/>
      <c r="Z1923" s="312" t="str">
        <f>H1931</f>
        <v>ถนน</v>
      </c>
      <c r="AA1923" s="313"/>
      <c r="AB1923" s="308"/>
      <c r="AC1923" s="309"/>
      <c r="AD1923" s="307" t="s">
        <v>462</v>
      </c>
      <c r="AE1923" s="308"/>
      <c r="AF1923" s="728"/>
      <c r="AG1923" s="314" t="str">
        <f>E1931</f>
        <v>36</v>
      </c>
      <c r="AH1923" s="308"/>
      <c r="AI1923" s="315" t="str">
        <f>F1931</f>
        <v>หมูที่</v>
      </c>
      <c r="AJ1923" s="727">
        <f>G1931</f>
        <v>19</v>
      </c>
      <c r="AK1923" s="308"/>
      <c r="AL1923" s="315" t="str">
        <f>H1931</f>
        <v>ถนน</v>
      </c>
      <c r="AM1923" s="308"/>
      <c r="AN1923" s="309"/>
      <c r="AO1923" s="753"/>
      <c r="AP1923" s="308"/>
      <c r="AQ1923" s="308"/>
    </row>
    <row r="1924" spans="1:43" s="1" customFormat="1" ht="22.5" customHeight="1" x14ac:dyDescent="0.2">
      <c r="E1924" s="304"/>
      <c r="F1924" s="305"/>
      <c r="G1924" s="305"/>
      <c r="H1924" s="305"/>
      <c r="I1924" s="305"/>
      <c r="J1924" s="305"/>
      <c r="K1924" s="305"/>
      <c r="L1924" s="305"/>
      <c r="M1924" s="304"/>
      <c r="N1924" s="304"/>
      <c r="O1924" s="306"/>
      <c r="P1924" s="307" t="s">
        <v>463</v>
      </c>
      <c r="Q1924" s="308"/>
      <c r="R1924" s="308"/>
      <c r="S1924" s="308"/>
      <c r="T1924" s="308"/>
      <c r="U1924" s="1009" t="str">
        <f>I1931</f>
        <v>ตำบลตะขบ</v>
      </c>
      <c r="V1924" s="993"/>
      <c r="W1924" s="993"/>
      <c r="X1924" s="993"/>
      <c r="Y1924" s="312"/>
      <c r="Z1924" s="315" t="str">
        <f>J1931</f>
        <v>อำเภอปักธงชัย</v>
      </c>
      <c r="AA1924" s="313"/>
      <c r="AB1924" s="308"/>
      <c r="AC1924" s="308"/>
      <c r="AD1924" s="307" t="s">
        <v>463</v>
      </c>
      <c r="AE1924" s="308"/>
      <c r="AF1924" s="308"/>
      <c r="AG1924" s="308"/>
      <c r="AH1924" s="308"/>
      <c r="AI1924" s="315" t="str">
        <f>I1931</f>
        <v>ตำบลตะขบ</v>
      </c>
      <c r="AJ1924" s="308"/>
      <c r="AK1924" s="308"/>
      <c r="AL1924" s="315" t="str">
        <f>J1931</f>
        <v>อำเภอปักธงชัย</v>
      </c>
      <c r="AM1924" s="308"/>
      <c r="AN1924" s="309"/>
      <c r="AO1924" s="753"/>
      <c r="AP1924" s="308"/>
      <c r="AQ1924" s="308"/>
    </row>
    <row r="1925" spans="1:43" s="1" customFormat="1" ht="22.5" customHeight="1" x14ac:dyDescent="0.2">
      <c r="E1925" s="304"/>
      <c r="F1925" s="305"/>
      <c r="G1925" s="305"/>
      <c r="H1925" s="305"/>
      <c r="I1925" s="305"/>
      <c r="J1925" s="305"/>
      <c r="K1925" s="305"/>
      <c r="L1925" s="305"/>
      <c r="M1925" s="304"/>
      <c r="N1925" s="304"/>
      <c r="O1925" s="306"/>
      <c r="P1925" s="316" t="str">
        <f>K1931</f>
        <v>จังหวัดนครราชสีมา</v>
      </c>
      <c r="Q1925" s="317"/>
      <c r="R1925" s="317"/>
      <c r="S1925" s="317"/>
      <c r="T1925" s="317"/>
      <c r="U1925" s="317" t="s">
        <v>464</v>
      </c>
      <c r="V1925" s="317"/>
      <c r="W1925" s="317"/>
      <c r="X1925" s="317"/>
      <c r="Y1925" s="318"/>
      <c r="Z1925" s="317"/>
      <c r="AA1925" s="319"/>
      <c r="AB1925" s="317"/>
      <c r="AC1925" s="317"/>
      <c r="AD1925" s="316" t="str">
        <f>K1931</f>
        <v>จังหวัดนครราชสีมา</v>
      </c>
      <c r="AE1925" s="317"/>
      <c r="AF1925" s="317"/>
      <c r="AG1925" s="317"/>
      <c r="AH1925" s="317"/>
      <c r="AI1925" s="317" t="s">
        <v>464</v>
      </c>
      <c r="AJ1925" s="317"/>
      <c r="AK1925" s="317"/>
      <c r="AL1925" s="317"/>
      <c r="AM1925" s="317"/>
      <c r="AN1925" s="320"/>
      <c r="AO1925" s="753"/>
      <c r="AP1925" s="317"/>
      <c r="AQ1925" s="317"/>
    </row>
    <row r="1926" spans="1:43" s="1" customFormat="1" ht="22.5" customHeight="1" x14ac:dyDescent="0.2">
      <c r="A1926" s="753"/>
      <c r="B1926" s="753"/>
      <c r="C1926" s="753"/>
      <c r="D1926" s="753"/>
      <c r="E1926" s="9"/>
      <c r="F1926" s="321"/>
      <c r="G1926" s="321"/>
      <c r="H1926" s="321"/>
      <c r="I1926" s="321"/>
      <c r="J1926" s="321"/>
      <c r="K1926" s="321"/>
      <c r="L1926" s="321"/>
      <c r="M1926" s="9"/>
      <c r="N1926" s="9"/>
      <c r="O1926" s="306"/>
      <c r="P1926" s="1004" t="s">
        <v>5</v>
      </c>
      <c r="Q1926" s="1005"/>
      <c r="R1926" s="1005"/>
      <c r="S1926" s="1005"/>
      <c r="T1926" s="1005"/>
      <c r="U1926" s="1005"/>
      <c r="V1926" s="1005"/>
      <c r="W1926" s="1005"/>
      <c r="X1926" s="1005"/>
      <c r="Y1926" s="1005"/>
      <c r="Z1926" s="1005"/>
      <c r="AA1926" s="1005"/>
      <c r="AB1926" s="1005"/>
      <c r="AC1926" s="1006"/>
      <c r="AD1926" s="1004" t="s">
        <v>6</v>
      </c>
      <c r="AE1926" s="1005"/>
      <c r="AF1926" s="1005"/>
      <c r="AG1926" s="1005"/>
      <c r="AH1926" s="1005"/>
      <c r="AI1926" s="1005"/>
      <c r="AJ1926" s="1005"/>
      <c r="AK1926" s="1005"/>
      <c r="AL1926" s="1005"/>
      <c r="AM1926" s="1005"/>
      <c r="AN1926" s="1006"/>
      <c r="AO1926" s="753"/>
    </row>
    <row r="1927" spans="1:43" s="1" customFormat="1" ht="24.75" customHeight="1" x14ac:dyDescent="0.2">
      <c r="A1927" s="753"/>
      <c r="B1927" s="753"/>
      <c r="C1927" s="753"/>
      <c r="D1927" s="753"/>
      <c r="E1927" s="9"/>
      <c r="F1927" s="321"/>
      <c r="G1927" s="321"/>
      <c r="H1927" s="321"/>
      <c r="I1927" s="321"/>
      <c r="J1927" s="321"/>
      <c r="K1927" s="321"/>
      <c r="L1927" s="321"/>
      <c r="M1927" s="9"/>
      <c r="N1927" s="9"/>
      <c r="O1927" s="306"/>
      <c r="P1927" s="995" t="s">
        <v>7</v>
      </c>
      <c r="Q1927" s="995" t="s">
        <v>8</v>
      </c>
      <c r="R1927" s="995" t="s">
        <v>9</v>
      </c>
      <c r="S1927" s="1010" t="s">
        <v>10</v>
      </c>
      <c r="T1927" s="1011"/>
      <c r="U1927" s="995" t="s">
        <v>11</v>
      </c>
      <c r="V1927" s="1004" t="s">
        <v>12</v>
      </c>
      <c r="W1927" s="1005"/>
      <c r="X1927" s="1006"/>
      <c r="Y1927" s="1004" t="s">
        <v>13</v>
      </c>
      <c r="Z1927" s="1005"/>
      <c r="AA1927" s="1005"/>
      <c r="AB1927" s="1005"/>
      <c r="AC1927" s="1006"/>
      <c r="AD1927" s="995" t="s">
        <v>7</v>
      </c>
      <c r="AE1927" s="1049" t="s">
        <v>469</v>
      </c>
      <c r="AF1927" s="995" t="s">
        <v>15</v>
      </c>
      <c r="AG1927" s="995" t="s">
        <v>16</v>
      </c>
      <c r="AH1927" s="1021" t="s">
        <v>17</v>
      </c>
      <c r="AI1927" s="1004" t="s">
        <v>18</v>
      </c>
      <c r="AJ1927" s="1005"/>
      <c r="AK1927" s="1005"/>
      <c r="AL1927" s="1006"/>
      <c r="AM1927" s="995" t="s">
        <v>19</v>
      </c>
      <c r="AN1927" s="995" t="s">
        <v>20</v>
      </c>
      <c r="AO1927" s="753"/>
      <c r="AP1927" s="995" t="s">
        <v>19</v>
      </c>
      <c r="AQ1927" s="995" t="s">
        <v>19</v>
      </c>
    </row>
    <row r="1928" spans="1:43" s="1" customFormat="1" ht="24.75" customHeight="1" x14ac:dyDescent="0.2">
      <c r="A1928" s="753"/>
      <c r="B1928" s="753"/>
      <c r="C1928" s="753"/>
      <c r="D1928" s="753"/>
      <c r="E1928" s="9"/>
      <c r="F1928" s="321"/>
      <c r="G1928" s="321"/>
      <c r="H1928" s="321"/>
      <c r="I1928" s="321"/>
      <c r="J1928" s="321"/>
      <c r="K1928" s="321"/>
      <c r="L1928" s="321"/>
      <c r="M1928" s="9"/>
      <c r="N1928" s="9"/>
      <c r="O1928" s="306"/>
      <c r="P1928" s="996"/>
      <c r="Q1928" s="996"/>
      <c r="R1928" s="996"/>
      <c r="S1928" s="995" t="s">
        <v>21</v>
      </c>
      <c r="T1928" s="995" t="s">
        <v>22</v>
      </c>
      <c r="U1928" s="996"/>
      <c r="V1928" s="1015" t="s">
        <v>23</v>
      </c>
      <c r="W1928" s="1015" t="s">
        <v>24</v>
      </c>
      <c r="X1928" s="1015" t="s">
        <v>25</v>
      </c>
      <c r="Y1928" s="1018" t="s">
        <v>26</v>
      </c>
      <c r="Z1928" s="995" t="s">
        <v>27</v>
      </c>
      <c r="AA1928" s="995" t="s">
        <v>28</v>
      </c>
      <c r="AB1928" s="995" t="s">
        <v>29</v>
      </c>
      <c r="AC1928" s="995" t="s">
        <v>30</v>
      </c>
      <c r="AD1928" s="996"/>
      <c r="AE1928" s="1050"/>
      <c r="AF1928" s="996"/>
      <c r="AG1928" s="996"/>
      <c r="AH1928" s="1022"/>
      <c r="AI1928" s="995" t="s">
        <v>31</v>
      </c>
      <c r="AJ1928" s="998" t="s">
        <v>27</v>
      </c>
      <c r="AK1928" s="1001" t="s">
        <v>28</v>
      </c>
      <c r="AL1928" s="995" t="s">
        <v>29</v>
      </c>
      <c r="AM1928" s="996"/>
      <c r="AN1928" s="996"/>
      <c r="AO1928" s="753"/>
      <c r="AP1928" s="996"/>
      <c r="AQ1928" s="996"/>
    </row>
    <row r="1929" spans="1:43" s="1" customFormat="1" ht="48.75" customHeight="1" x14ac:dyDescent="0.2">
      <c r="A1929" s="753"/>
      <c r="B1929" s="753"/>
      <c r="C1929" s="753"/>
      <c r="D1929" s="753"/>
      <c r="E1929" s="9"/>
      <c r="F1929" s="321"/>
      <c r="G1929" s="321"/>
      <c r="H1929" s="321"/>
      <c r="I1929" s="321"/>
      <c r="J1929" s="321"/>
      <c r="K1929" s="321"/>
      <c r="L1929" s="321"/>
      <c r="M1929" s="9"/>
      <c r="N1929" s="9"/>
      <c r="O1929" s="306"/>
      <c r="P1929" s="996"/>
      <c r="Q1929" s="996"/>
      <c r="R1929" s="996"/>
      <c r="S1929" s="996"/>
      <c r="T1929" s="996"/>
      <c r="U1929" s="996"/>
      <c r="V1929" s="1016"/>
      <c r="W1929" s="1016"/>
      <c r="X1929" s="1016"/>
      <c r="Y1929" s="1019"/>
      <c r="Z1929" s="996"/>
      <c r="AA1929" s="996"/>
      <c r="AB1929" s="996"/>
      <c r="AC1929" s="996"/>
      <c r="AD1929" s="996"/>
      <c r="AE1929" s="1050"/>
      <c r="AF1929" s="996"/>
      <c r="AG1929" s="996"/>
      <c r="AH1929" s="1022"/>
      <c r="AI1929" s="996"/>
      <c r="AJ1929" s="999"/>
      <c r="AK1929" s="1002"/>
      <c r="AL1929" s="996"/>
      <c r="AM1929" s="996"/>
      <c r="AN1929" s="996"/>
      <c r="AO1929" s="448"/>
      <c r="AP1929" s="996"/>
      <c r="AQ1929" s="996"/>
    </row>
    <row r="1930" spans="1:43" s="1" customFormat="1" ht="33.75" customHeight="1" x14ac:dyDescent="0.2">
      <c r="A1930" s="753" t="s">
        <v>465</v>
      </c>
      <c r="B1930" s="306" t="s">
        <v>466</v>
      </c>
      <c r="C1930" s="749" t="s">
        <v>467</v>
      </c>
      <c r="D1930" s="749" t="s">
        <v>468</v>
      </c>
      <c r="E1930" s="749" t="s">
        <v>469</v>
      </c>
      <c r="F1930" s="749"/>
      <c r="G1930" s="749" t="s">
        <v>470</v>
      </c>
      <c r="H1930" s="749" t="s">
        <v>471</v>
      </c>
      <c r="I1930" s="749" t="s">
        <v>472</v>
      </c>
      <c r="J1930" s="749" t="s">
        <v>473</v>
      </c>
      <c r="K1930" s="749" t="s">
        <v>474</v>
      </c>
      <c r="L1930" s="520" t="s">
        <v>475</v>
      </c>
      <c r="M1930" s="9" t="s">
        <v>476</v>
      </c>
      <c r="N1930" s="9" t="s">
        <v>477</v>
      </c>
      <c r="O1930" s="306" t="s">
        <v>478</v>
      </c>
      <c r="P1930" s="997"/>
      <c r="Q1930" s="997"/>
      <c r="R1930" s="997"/>
      <c r="S1930" s="997"/>
      <c r="T1930" s="997"/>
      <c r="U1930" s="997"/>
      <c r="V1930" s="1017"/>
      <c r="W1930" s="1017"/>
      <c r="X1930" s="1017"/>
      <c r="Y1930" s="1020"/>
      <c r="Z1930" s="997"/>
      <c r="AA1930" s="997"/>
      <c r="AB1930" s="997"/>
      <c r="AC1930" s="997"/>
      <c r="AD1930" s="997"/>
      <c r="AE1930" s="1051"/>
      <c r="AF1930" s="997"/>
      <c r="AG1930" s="997"/>
      <c r="AH1930" s="1023"/>
      <c r="AI1930" s="997"/>
      <c r="AJ1930" s="1000"/>
      <c r="AK1930" s="1003"/>
      <c r="AL1930" s="997"/>
      <c r="AM1930" s="997"/>
      <c r="AN1930" s="997"/>
      <c r="AO1930" s="448"/>
      <c r="AP1930" s="997"/>
      <c r="AQ1930" s="997"/>
    </row>
    <row r="1931" spans="1:43" s="324" customFormat="1" ht="25.5" customHeight="1" x14ac:dyDescent="0.2">
      <c r="B1931" s="324" t="s">
        <v>479</v>
      </c>
      <c r="C1931" s="324" t="s">
        <v>925</v>
      </c>
      <c r="D1931" s="324" t="s">
        <v>926</v>
      </c>
      <c r="E1931" s="325" t="s">
        <v>927</v>
      </c>
      <c r="F1931" s="305" t="s">
        <v>510</v>
      </c>
      <c r="G1931" s="583">
        <v>19</v>
      </c>
      <c r="H1931" s="305" t="s">
        <v>471</v>
      </c>
      <c r="I1931" s="305" t="s">
        <v>483</v>
      </c>
      <c r="J1931" s="305" t="s">
        <v>484</v>
      </c>
      <c r="K1931" s="305" t="s">
        <v>485</v>
      </c>
      <c r="L1931" s="304">
        <v>30150</v>
      </c>
      <c r="M1931" s="325"/>
      <c r="N1931" s="325"/>
      <c r="O1931" s="329"/>
      <c r="P1931" s="420">
        <v>246</v>
      </c>
      <c r="Q1931" s="420" t="s">
        <v>32</v>
      </c>
      <c r="R1931" s="420">
        <v>63049</v>
      </c>
      <c r="S1931" s="420">
        <v>12</v>
      </c>
      <c r="T1931" s="420">
        <v>4277</v>
      </c>
      <c r="U1931" s="420" t="s">
        <v>186</v>
      </c>
      <c r="V1931" s="420">
        <v>2</v>
      </c>
      <c r="W1931" s="420">
        <v>3</v>
      </c>
      <c r="X1931" s="420">
        <v>4</v>
      </c>
      <c r="Y1931" s="546">
        <v>1101</v>
      </c>
      <c r="Z1931" s="420"/>
      <c r="AA1931" s="558">
        <v>3</v>
      </c>
      <c r="AB1931" s="420"/>
      <c r="AC1931" s="420"/>
      <c r="AD1931" s="420"/>
      <c r="AE1931" s="420"/>
      <c r="AF1931" s="420"/>
      <c r="AG1931" s="420"/>
      <c r="AH1931" s="549"/>
      <c r="AI1931" s="558"/>
      <c r="AJ1931" s="549"/>
      <c r="AK1931" s="549"/>
      <c r="AL1931" s="420"/>
      <c r="AM1931" s="420"/>
      <c r="AN1931" s="420"/>
      <c r="AO1931" s="474"/>
      <c r="AP1931" s="420"/>
      <c r="AQ1931" s="420"/>
    </row>
    <row r="1932" spans="1:43" s="324" customFormat="1" ht="56.25" x14ac:dyDescent="0.2">
      <c r="E1932" s="325"/>
      <c r="F1932" s="326"/>
      <c r="G1932" s="326"/>
      <c r="H1932" s="326"/>
      <c r="I1932" s="326"/>
      <c r="J1932" s="326"/>
      <c r="K1932" s="326"/>
      <c r="L1932" s="326"/>
      <c r="M1932" s="325"/>
      <c r="N1932" s="325"/>
      <c r="O1932" s="329"/>
      <c r="P1932" s="420"/>
      <c r="Q1932" s="420"/>
      <c r="R1932" s="420"/>
      <c r="S1932" s="420"/>
      <c r="T1932" s="420"/>
      <c r="U1932" s="420"/>
      <c r="V1932" s="420"/>
      <c r="W1932" s="420"/>
      <c r="X1932" s="420"/>
      <c r="Y1932" s="420"/>
      <c r="Z1932" s="420"/>
      <c r="AA1932" s="420"/>
      <c r="AB1932" s="420"/>
      <c r="AC1932" s="420"/>
      <c r="AD1932" s="420">
        <v>1</v>
      </c>
      <c r="AE1932" s="420">
        <v>36</v>
      </c>
      <c r="AF1932" s="413" t="s">
        <v>55</v>
      </c>
      <c r="AG1932" s="420" t="s">
        <v>38</v>
      </c>
      <c r="AH1932" s="549">
        <v>12</v>
      </c>
      <c r="AI1932" s="558"/>
      <c r="AJ1932" s="549"/>
      <c r="AK1932" s="558">
        <v>12</v>
      </c>
      <c r="AL1932" s="420"/>
      <c r="AM1932" s="420">
        <f>AP1932+1</f>
        <v>17</v>
      </c>
      <c r="AN1932" s="413" t="s">
        <v>97</v>
      </c>
      <c r="AO1932" s="474"/>
      <c r="AP1932" s="420">
        <v>16</v>
      </c>
      <c r="AQ1932" s="420">
        <v>15</v>
      </c>
    </row>
    <row r="1933" spans="1:43" s="324" customFormat="1" ht="25.5" customHeight="1" x14ac:dyDescent="0.2">
      <c r="E1933" s="325"/>
      <c r="F1933" s="326"/>
      <c r="G1933" s="326"/>
      <c r="H1933" s="326"/>
      <c r="I1933" s="326"/>
      <c r="J1933" s="326"/>
      <c r="K1933" s="326"/>
      <c r="L1933" s="326"/>
      <c r="M1933" s="325"/>
      <c r="N1933" s="325"/>
      <c r="O1933" s="329"/>
      <c r="P1933" s="420"/>
      <c r="Q1933" s="420"/>
      <c r="R1933" s="420"/>
      <c r="S1933" s="420"/>
      <c r="T1933" s="420"/>
      <c r="U1933" s="420"/>
      <c r="V1933" s="420"/>
      <c r="W1933" s="420"/>
      <c r="X1933" s="420"/>
      <c r="Y1933" s="420"/>
      <c r="Z1933" s="420"/>
      <c r="AA1933" s="420"/>
      <c r="AB1933" s="420"/>
      <c r="AC1933" s="420"/>
      <c r="AD1933" s="420"/>
      <c r="AE1933" s="420"/>
      <c r="AF1933" s="420"/>
      <c r="AG1933" s="420"/>
      <c r="AH1933" s="549"/>
      <c r="AI1933" s="558"/>
      <c r="AJ1933" s="549"/>
      <c r="AK1933" s="549"/>
      <c r="AL1933" s="420"/>
      <c r="AM1933" s="420"/>
      <c r="AN1933" s="420"/>
      <c r="AO1933" s="474"/>
      <c r="AP1933" s="420"/>
      <c r="AQ1933" s="420"/>
    </row>
    <row r="1934" spans="1:43" s="324" customFormat="1" ht="25.5" customHeight="1" x14ac:dyDescent="0.2">
      <c r="E1934" s="325"/>
      <c r="F1934" s="326"/>
      <c r="G1934" s="326"/>
      <c r="H1934" s="326"/>
      <c r="I1934" s="326"/>
      <c r="J1934" s="326"/>
      <c r="K1934" s="326"/>
      <c r="L1934" s="326"/>
      <c r="M1934" s="325"/>
      <c r="N1934" s="325"/>
      <c r="O1934" s="329"/>
      <c r="P1934" s="420"/>
      <c r="Q1934" s="420"/>
      <c r="R1934" s="420"/>
      <c r="S1934" s="420"/>
      <c r="T1934" s="420"/>
      <c r="U1934" s="420"/>
      <c r="V1934" s="420"/>
      <c r="W1934" s="420"/>
      <c r="X1934" s="420"/>
      <c r="Y1934" s="420"/>
      <c r="Z1934" s="420"/>
      <c r="AA1934" s="420"/>
      <c r="AB1934" s="420"/>
      <c r="AC1934" s="420"/>
      <c r="AD1934" s="420"/>
      <c r="AE1934" s="420"/>
      <c r="AF1934" s="420"/>
      <c r="AG1934" s="420"/>
      <c r="AH1934" s="549"/>
      <c r="AI1934" s="558"/>
      <c r="AJ1934" s="549"/>
      <c r="AK1934" s="549"/>
      <c r="AL1934" s="420"/>
      <c r="AM1934" s="420"/>
      <c r="AN1934" s="420"/>
      <c r="AO1934" s="474"/>
      <c r="AP1934" s="420"/>
      <c r="AQ1934" s="420"/>
    </row>
    <row r="1935" spans="1:43" s="1" customFormat="1" ht="22.5" customHeight="1" x14ac:dyDescent="0.2">
      <c r="E1935" s="304"/>
      <c r="F1935" s="305"/>
      <c r="G1935" s="305"/>
      <c r="H1935" s="305"/>
      <c r="I1935" s="305"/>
      <c r="J1935" s="305"/>
      <c r="K1935" s="305"/>
      <c r="L1935" s="305"/>
      <c r="M1935" s="304"/>
      <c r="N1935" s="304"/>
      <c r="O1935" s="306"/>
      <c r="P1935" s="307" t="s">
        <v>460</v>
      </c>
      <c r="Q1935" s="308"/>
      <c r="R1935" s="308"/>
      <c r="S1935" s="308"/>
      <c r="T1935" s="308"/>
      <c r="U1935" s="308"/>
      <c r="V1935" s="992" t="str">
        <f>B1944</f>
        <v>นาง</v>
      </c>
      <c r="W1935" s="992"/>
      <c r="X1935" s="993" t="str">
        <f>C1944</f>
        <v>สำลี</v>
      </c>
      <c r="Y1935" s="993"/>
      <c r="Z1935" s="993" t="str">
        <f>D1944</f>
        <v>เขียวคำ</v>
      </c>
      <c r="AA1935" s="993"/>
      <c r="AB1935" s="993"/>
      <c r="AC1935" s="994"/>
      <c r="AD1935" s="307" t="s">
        <v>461</v>
      </c>
      <c r="AE1935" s="308"/>
      <c r="AF1935" s="308"/>
      <c r="AG1935" s="748" t="str">
        <f>B1944</f>
        <v>นาง</v>
      </c>
      <c r="AH1935" s="740" t="str">
        <f>C1944</f>
        <v>สำลี</v>
      </c>
      <c r="AI1935" s="308"/>
      <c r="AJ1935" s="308" t="str">
        <f>D1944</f>
        <v>เขียวคำ</v>
      </c>
      <c r="AK1935" s="308"/>
      <c r="AL1935" s="308"/>
      <c r="AM1935" s="308"/>
      <c r="AN1935" s="309"/>
      <c r="AO1935" s="753"/>
      <c r="AP1935" s="308"/>
      <c r="AQ1935" s="308"/>
    </row>
    <row r="1936" spans="1:43" s="1" customFormat="1" ht="22.5" customHeight="1" x14ac:dyDescent="0.2">
      <c r="E1936" s="304"/>
      <c r="F1936" s="305"/>
      <c r="G1936" s="305"/>
      <c r="H1936" s="305"/>
      <c r="I1936" s="305"/>
      <c r="J1936" s="305"/>
      <c r="K1936" s="305"/>
      <c r="L1936" s="305"/>
      <c r="M1936" s="304"/>
      <c r="N1936" s="304"/>
      <c r="O1936" s="306"/>
      <c r="P1936" s="307" t="s">
        <v>462</v>
      </c>
      <c r="Q1936" s="308"/>
      <c r="R1936" s="308"/>
      <c r="S1936" s="1007" t="str">
        <f>E1944</f>
        <v>186</v>
      </c>
      <c r="T1936" s="1008"/>
      <c r="U1936" s="310" t="str">
        <f>F1944</f>
        <v>หมูที่</v>
      </c>
      <c r="V1936" s="1009">
        <f>G1944</f>
        <v>19</v>
      </c>
      <c r="W1936" s="1009"/>
      <c r="X1936" s="308"/>
      <c r="Y1936" s="311"/>
      <c r="Z1936" s="312" t="str">
        <f>H1944</f>
        <v>ถนน</v>
      </c>
      <c r="AA1936" s="313"/>
      <c r="AB1936" s="308"/>
      <c r="AC1936" s="309"/>
      <c r="AD1936" s="307" t="s">
        <v>462</v>
      </c>
      <c r="AE1936" s="308"/>
      <c r="AF1936" s="728"/>
      <c r="AG1936" s="314" t="str">
        <f>E1944</f>
        <v>186</v>
      </c>
      <c r="AH1936" s="308"/>
      <c r="AI1936" s="315" t="str">
        <f>F1944</f>
        <v>หมูที่</v>
      </c>
      <c r="AJ1936" s="727">
        <f>G1944</f>
        <v>19</v>
      </c>
      <c r="AK1936" s="308"/>
      <c r="AL1936" s="315" t="str">
        <f>H1944</f>
        <v>ถนน</v>
      </c>
      <c r="AM1936" s="308"/>
      <c r="AN1936" s="309"/>
      <c r="AO1936" s="753"/>
      <c r="AP1936" s="308"/>
      <c r="AQ1936" s="308"/>
    </row>
    <row r="1937" spans="1:43" s="1" customFormat="1" ht="22.5" customHeight="1" x14ac:dyDescent="0.2">
      <c r="E1937" s="304"/>
      <c r="F1937" s="305"/>
      <c r="G1937" s="305"/>
      <c r="H1937" s="305"/>
      <c r="I1937" s="305"/>
      <c r="J1937" s="305"/>
      <c r="K1937" s="305"/>
      <c r="L1937" s="305"/>
      <c r="M1937" s="304"/>
      <c r="N1937" s="304"/>
      <c r="O1937" s="306"/>
      <c r="P1937" s="307" t="s">
        <v>463</v>
      </c>
      <c r="Q1937" s="308"/>
      <c r="R1937" s="308"/>
      <c r="S1937" s="308"/>
      <c r="T1937" s="308"/>
      <c r="U1937" s="1009" t="str">
        <f>I1944</f>
        <v>ตำบลตะขบ</v>
      </c>
      <c r="V1937" s="993"/>
      <c r="W1937" s="993"/>
      <c r="X1937" s="993"/>
      <c r="Y1937" s="312"/>
      <c r="Z1937" s="315" t="str">
        <f>J1944</f>
        <v>อำเภอปักธงชัย</v>
      </c>
      <c r="AA1937" s="313"/>
      <c r="AB1937" s="308"/>
      <c r="AC1937" s="308"/>
      <c r="AD1937" s="307" t="s">
        <v>463</v>
      </c>
      <c r="AE1937" s="308"/>
      <c r="AF1937" s="308"/>
      <c r="AG1937" s="308"/>
      <c r="AH1937" s="308"/>
      <c r="AI1937" s="315" t="str">
        <f>I1944</f>
        <v>ตำบลตะขบ</v>
      </c>
      <c r="AJ1937" s="308"/>
      <c r="AK1937" s="308"/>
      <c r="AL1937" s="315" t="str">
        <f>J1944</f>
        <v>อำเภอปักธงชัย</v>
      </c>
      <c r="AM1937" s="308"/>
      <c r="AN1937" s="309"/>
      <c r="AO1937" s="753"/>
      <c r="AP1937" s="308"/>
      <c r="AQ1937" s="308"/>
    </row>
    <row r="1938" spans="1:43" s="1" customFormat="1" ht="22.5" customHeight="1" x14ac:dyDescent="0.2">
      <c r="E1938" s="304"/>
      <c r="F1938" s="305"/>
      <c r="G1938" s="305"/>
      <c r="H1938" s="305"/>
      <c r="I1938" s="305"/>
      <c r="J1938" s="305"/>
      <c r="K1938" s="305"/>
      <c r="L1938" s="305"/>
      <c r="M1938" s="304"/>
      <c r="N1938" s="304"/>
      <c r="O1938" s="306"/>
      <c r="P1938" s="316" t="str">
        <f>K1944</f>
        <v>จังหวัดนครราชสีมา</v>
      </c>
      <c r="Q1938" s="317"/>
      <c r="R1938" s="317"/>
      <c r="S1938" s="317"/>
      <c r="T1938" s="317"/>
      <c r="U1938" s="317" t="s">
        <v>464</v>
      </c>
      <c r="V1938" s="317"/>
      <c r="W1938" s="317"/>
      <c r="X1938" s="317"/>
      <c r="Y1938" s="318"/>
      <c r="Z1938" s="317"/>
      <c r="AA1938" s="319"/>
      <c r="AB1938" s="317"/>
      <c r="AC1938" s="317"/>
      <c r="AD1938" s="316" t="str">
        <f>K1944</f>
        <v>จังหวัดนครราชสีมา</v>
      </c>
      <c r="AE1938" s="317"/>
      <c r="AF1938" s="317"/>
      <c r="AG1938" s="317"/>
      <c r="AH1938" s="317"/>
      <c r="AI1938" s="317" t="s">
        <v>464</v>
      </c>
      <c r="AJ1938" s="317"/>
      <c r="AK1938" s="317"/>
      <c r="AL1938" s="317"/>
      <c r="AM1938" s="317"/>
      <c r="AN1938" s="320"/>
      <c r="AO1938" s="753"/>
      <c r="AP1938" s="317"/>
      <c r="AQ1938" s="317"/>
    </row>
    <row r="1939" spans="1:43" s="1" customFormat="1" ht="22.5" customHeight="1" x14ac:dyDescent="0.2">
      <c r="A1939" s="753"/>
      <c r="B1939" s="753"/>
      <c r="C1939" s="753"/>
      <c r="D1939" s="753"/>
      <c r="E1939" s="9"/>
      <c r="F1939" s="321"/>
      <c r="G1939" s="321"/>
      <c r="H1939" s="321"/>
      <c r="I1939" s="321"/>
      <c r="J1939" s="321"/>
      <c r="K1939" s="321"/>
      <c r="L1939" s="321"/>
      <c r="M1939" s="9"/>
      <c r="N1939" s="9"/>
      <c r="O1939" s="306"/>
      <c r="P1939" s="1004" t="s">
        <v>5</v>
      </c>
      <c r="Q1939" s="1005"/>
      <c r="R1939" s="1005"/>
      <c r="S1939" s="1005"/>
      <c r="T1939" s="1005"/>
      <c r="U1939" s="1005"/>
      <c r="V1939" s="1005"/>
      <c r="W1939" s="1005"/>
      <c r="X1939" s="1005"/>
      <c r="Y1939" s="1005"/>
      <c r="Z1939" s="1005"/>
      <c r="AA1939" s="1005"/>
      <c r="AB1939" s="1005"/>
      <c r="AC1939" s="1006"/>
      <c r="AD1939" s="1004" t="s">
        <v>6</v>
      </c>
      <c r="AE1939" s="1005"/>
      <c r="AF1939" s="1005"/>
      <c r="AG1939" s="1005"/>
      <c r="AH1939" s="1005"/>
      <c r="AI1939" s="1005"/>
      <c r="AJ1939" s="1005"/>
      <c r="AK1939" s="1005"/>
      <c r="AL1939" s="1005"/>
      <c r="AM1939" s="1005"/>
      <c r="AN1939" s="1006"/>
      <c r="AO1939" s="753"/>
    </row>
    <row r="1940" spans="1:43" s="1" customFormat="1" ht="24.75" customHeight="1" x14ac:dyDescent="0.2">
      <c r="A1940" s="753"/>
      <c r="B1940" s="753"/>
      <c r="C1940" s="753"/>
      <c r="D1940" s="753"/>
      <c r="E1940" s="9"/>
      <c r="F1940" s="321"/>
      <c r="G1940" s="321"/>
      <c r="H1940" s="321"/>
      <c r="I1940" s="321"/>
      <c r="J1940" s="321"/>
      <c r="K1940" s="321"/>
      <c r="L1940" s="321"/>
      <c r="M1940" s="9"/>
      <c r="N1940" s="9"/>
      <c r="O1940" s="306"/>
      <c r="P1940" s="995" t="s">
        <v>7</v>
      </c>
      <c r="Q1940" s="995" t="s">
        <v>8</v>
      </c>
      <c r="R1940" s="995" t="s">
        <v>9</v>
      </c>
      <c r="S1940" s="1010" t="s">
        <v>10</v>
      </c>
      <c r="T1940" s="1011"/>
      <c r="U1940" s="995" t="s">
        <v>11</v>
      </c>
      <c r="V1940" s="1004" t="s">
        <v>12</v>
      </c>
      <c r="W1940" s="1005"/>
      <c r="X1940" s="1006"/>
      <c r="Y1940" s="1004" t="s">
        <v>13</v>
      </c>
      <c r="Z1940" s="1005"/>
      <c r="AA1940" s="1005"/>
      <c r="AB1940" s="1005"/>
      <c r="AC1940" s="1006"/>
      <c r="AD1940" s="995" t="s">
        <v>7</v>
      </c>
      <c r="AE1940" s="1049" t="s">
        <v>469</v>
      </c>
      <c r="AF1940" s="995" t="s">
        <v>15</v>
      </c>
      <c r="AG1940" s="995" t="s">
        <v>16</v>
      </c>
      <c r="AH1940" s="1021" t="s">
        <v>17</v>
      </c>
      <c r="AI1940" s="1004" t="s">
        <v>18</v>
      </c>
      <c r="AJ1940" s="1005"/>
      <c r="AK1940" s="1005"/>
      <c r="AL1940" s="1006"/>
      <c r="AM1940" s="995" t="s">
        <v>19</v>
      </c>
      <c r="AN1940" s="995" t="s">
        <v>20</v>
      </c>
      <c r="AO1940" s="753"/>
      <c r="AP1940" s="995" t="s">
        <v>19</v>
      </c>
      <c r="AQ1940" s="995" t="s">
        <v>19</v>
      </c>
    </row>
    <row r="1941" spans="1:43" s="1" customFormat="1" ht="24.75" customHeight="1" x14ac:dyDescent="0.2">
      <c r="A1941" s="753"/>
      <c r="B1941" s="753"/>
      <c r="C1941" s="753"/>
      <c r="D1941" s="753"/>
      <c r="E1941" s="9"/>
      <c r="F1941" s="321"/>
      <c r="G1941" s="321"/>
      <c r="H1941" s="321"/>
      <c r="I1941" s="321"/>
      <c r="J1941" s="321"/>
      <c r="K1941" s="321"/>
      <c r="L1941" s="321"/>
      <c r="M1941" s="9"/>
      <c r="N1941" s="9"/>
      <c r="O1941" s="306"/>
      <c r="P1941" s="996"/>
      <c r="Q1941" s="996"/>
      <c r="R1941" s="996"/>
      <c r="S1941" s="995" t="s">
        <v>21</v>
      </c>
      <c r="T1941" s="995" t="s">
        <v>22</v>
      </c>
      <c r="U1941" s="996"/>
      <c r="V1941" s="1015" t="s">
        <v>23</v>
      </c>
      <c r="W1941" s="1015" t="s">
        <v>24</v>
      </c>
      <c r="X1941" s="1015" t="s">
        <v>25</v>
      </c>
      <c r="Y1941" s="1018" t="s">
        <v>26</v>
      </c>
      <c r="Z1941" s="995" t="s">
        <v>27</v>
      </c>
      <c r="AA1941" s="995" t="s">
        <v>28</v>
      </c>
      <c r="AB1941" s="995" t="s">
        <v>29</v>
      </c>
      <c r="AC1941" s="995" t="s">
        <v>30</v>
      </c>
      <c r="AD1941" s="996"/>
      <c r="AE1941" s="1050"/>
      <c r="AF1941" s="996"/>
      <c r="AG1941" s="996"/>
      <c r="AH1941" s="1022"/>
      <c r="AI1941" s="995" t="s">
        <v>31</v>
      </c>
      <c r="AJ1941" s="998" t="s">
        <v>27</v>
      </c>
      <c r="AK1941" s="1001" t="s">
        <v>28</v>
      </c>
      <c r="AL1941" s="995" t="s">
        <v>29</v>
      </c>
      <c r="AM1941" s="996"/>
      <c r="AN1941" s="996"/>
      <c r="AO1941" s="753"/>
      <c r="AP1941" s="996"/>
      <c r="AQ1941" s="996"/>
    </row>
    <row r="1942" spans="1:43" s="1" customFormat="1" ht="48.75" customHeight="1" x14ac:dyDescent="0.2">
      <c r="A1942" s="753"/>
      <c r="B1942" s="753"/>
      <c r="C1942" s="753"/>
      <c r="D1942" s="753"/>
      <c r="E1942" s="9"/>
      <c r="F1942" s="321"/>
      <c r="G1942" s="321"/>
      <c r="H1942" s="321"/>
      <c r="I1942" s="321"/>
      <c r="J1942" s="321"/>
      <c r="K1942" s="321"/>
      <c r="L1942" s="321"/>
      <c r="M1942" s="9"/>
      <c r="N1942" s="9"/>
      <c r="O1942" s="306"/>
      <c r="P1942" s="996"/>
      <c r="Q1942" s="996"/>
      <c r="R1942" s="996"/>
      <c r="S1942" s="996"/>
      <c r="T1942" s="996"/>
      <c r="U1942" s="996"/>
      <c r="V1942" s="1016"/>
      <c r="W1942" s="1016"/>
      <c r="X1942" s="1016"/>
      <c r="Y1942" s="1019"/>
      <c r="Z1942" s="996"/>
      <c r="AA1942" s="996"/>
      <c r="AB1942" s="996"/>
      <c r="AC1942" s="996"/>
      <c r="AD1942" s="996"/>
      <c r="AE1942" s="1050"/>
      <c r="AF1942" s="996"/>
      <c r="AG1942" s="996"/>
      <c r="AH1942" s="1022"/>
      <c r="AI1942" s="996"/>
      <c r="AJ1942" s="999"/>
      <c r="AK1942" s="1002"/>
      <c r="AL1942" s="996"/>
      <c r="AM1942" s="996"/>
      <c r="AN1942" s="996"/>
      <c r="AO1942" s="448"/>
      <c r="AP1942" s="996"/>
      <c r="AQ1942" s="996"/>
    </row>
    <row r="1943" spans="1:43" s="1" customFormat="1" ht="34.5" customHeight="1" x14ac:dyDescent="0.2">
      <c r="A1943" s="753" t="s">
        <v>465</v>
      </c>
      <c r="B1943" s="306" t="s">
        <v>466</v>
      </c>
      <c r="C1943" s="749" t="s">
        <v>467</v>
      </c>
      <c r="D1943" s="749" t="s">
        <v>468</v>
      </c>
      <c r="E1943" s="749" t="s">
        <v>469</v>
      </c>
      <c r="F1943" s="749"/>
      <c r="G1943" s="749" t="s">
        <v>470</v>
      </c>
      <c r="H1943" s="749" t="s">
        <v>471</v>
      </c>
      <c r="I1943" s="749" t="s">
        <v>472</v>
      </c>
      <c r="J1943" s="749" t="s">
        <v>473</v>
      </c>
      <c r="K1943" s="749" t="s">
        <v>474</v>
      </c>
      <c r="L1943" s="520" t="s">
        <v>475</v>
      </c>
      <c r="M1943" s="9" t="s">
        <v>476</v>
      </c>
      <c r="N1943" s="9" t="s">
        <v>477</v>
      </c>
      <c r="O1943" s="306" t="s">
        <v>478</v>
      </c>
      <c r="P1943" s="997"/>
      <c r="Q1943" s="997"/>
      <c r="R1943" s="997"/>
      <c r="S1943" s="997"/>
      <c r="T1943" s="997"/>
      <c r="U1943" s="997"/>
      <c r="V1943" s="1017"/>
      <c r="W1943" s="1017"/>
      <c r="X1943" s="1017"/>
      <c r="Y1943" s="1020"/>
      <c r="Z1943" s="997"/>
      <c r="AA1943" s="997"/>
      <c r="AB1943" s="997"/>
      <c r="AC1943" s="997"/>
      <c r="AD1943" s="997"/>
      <c r="AE1943" s="1051"/>
      <c r="AF1943" s="997"/>
      <c r="AG1943" s="997"/>
      <c r="AH1943" s="1023"/>
      <c r="AI1943" s="997"/>
      <c r="AJ1943" s="1000"/>
      <c r="AK1943" s="1003"/>
      <c r="AL1943" s="997"/>
      <c r="AM1943" s="997"/>
      <c r="AN1943" s="997"/>
      <c r="AO1943" s="448"/>
      <c r="AP1943" s="997"/>
      <c r="AQ1943" s="997"/>
    </row>
    <row r="1944" spans="1:43" s="324" customFormat="1" ht="25.5" customHeight="1" x14ac:dyDescent="0.2">
      <c r="B1944" s="324" t="s">
        <v>487</v>
      </c>
      <c r="C1944" s="324" t="s">
        <v>928</v>
      </c>
      <c r="D1944" s="324" t="s">
        <v>929</v>
      </c>
      <c r="E1944" s="325" t="s">
        <v>930</v>
      </c>
      <c r="F1944" s="305" t="s">
        <v>510</v>
      </c>
      <c r="G1944" s="583">
        <v>19</v>
      </c>
      <c r="H1944" s="305" t="s">
        <v>471</v>
      </c>
      <c r="I1944" s="305" t="s">
        <v>483</v>
      </c>
      <c r="J1944" s="305" t="s">
        <v>484</v>
      </c>
      <c r="K1944" s="305" t="s">
        <v>485</v>
      </c>
      <c r="L1944" s="304">
        <v>30150</v>
      </c>
      <c r="M1944" s="325"/>
      <c r="N1944" s="325"/>
      <c r="O1944" s="329"/>
      <c r="P1944" s="420">
        <v>247</v>
      </c>
      <c r="Q1944" s="420"/>
      <c r="R1944" s="420"/>
      <c r="S1944" s="420"/>
      <c r="T1944" s="420"/>
      <c r="U1944" s="420"/>
      <c r="V1944" s="420"/>
      <c r="W1944" s="420"/>
      <c r="X1944" s="420"/>
      <c r="Y1944" s="420"/>
      <c r="Z1944" s="420"/>
      <c r="AA1944" s="420"/>
      <c r="AB1944" s="420"/>
      <c r="AC1944" s="420"/>
      <c r="AD1944" s="420"/>
      <c r="AE1944" s="420"/>
      <c r="AF1944" s="420"/>
      <c r="AG1944" s="420"/>
      <c r="AH1944" s="549"/>
      <c r="AI1944" s="558"/>
      <c r="AJ1944" s="549"/>
      <c r="AK1944" s="597"/>
      <c r="AL1944" s="420"/>
      <c r="AM1944" s="420"/>
      <c r="AN1944" s="420"/>
      <c r="AO1944" s="474"/>
      <c r="AP1944" s="420"/>
      <c r="AQ1944" s="420"/>
    </row>
    <row r="1945" spans="1:43" s="324" customFormat="1" ht="36" customHeight="1" x14ac:dyDescent="0.2">
      <c r="E1945" s="325"/>
      <c r="F1945" s="326"/>
      <c r="G1945" s="326"/>
      <c r="H1945" s="326"/>
      <c r="I1945" s="326"/>
      <c r="J1945" s="326"/>
      <c r="K1945" s="326"/>
      <c r="L1945" s="326"/>
      <c r="M1945" s="325"/>
      <c r="N1945" s="325"/>
      <c r="O1945" s="329"/>
      <c r="P1945" s="420"/>
      <c r="Q1945" s="420"/>
      <c r="R1945" s="420"/>
      <c r="S1945" s="420"/>
      <c r="T1945" s="420"/>
      <c r="U1945" s="420"/>
      <c r="V1945" s="420"/>
      <c r="W1945" s="420"/>
      <c r="X1945" s="420"/>
      <c r="Y1945" s="420"/>
      <c r="Z1945" s="420"/>
      <c r="AA1945" s="420"/>
      <c r="AB1945" s="420"/>
      <c r="AC1945" s="420"/>
      <c r="AD1945" s="420">
        <v>1</v>
      </c>
      <c r="AE1945" s="420">
        <v>186</v>
      </c>
      <c r="AF1945" s="420" t="s">
        <v>37</v>
      </c>
      <c r="AG1945" s="420" t="s">
        <v>38</v>
      </c>
      <c r="AH1945" s="549">
        <v>30</v>
      </c>
      <c r="AI1945" s="558"/>
      <c r="AJ1945" s="549"/>
      <c r="AK1945" s="558">
        <v>30</v>
      </c>
      <c r="AL1945" s="420"/>
      <c r="AM1945" s="420">
        <f>AP1945+1</f>
        <v>27</v>
      </c>
      <c r="AN1945" s="413" t="s">
        <v>185</v>
      </c>
      <c r="AO1945" s="474"/>
      <c r="AP1945" s="420">
        <v>26</v>
      </c>
      <c r="AQ1945" s="420">
        <v>25</v>
      </c>
    </row>
    <row r="1946" spans="1:43" s="324" customFormat="1" ht="25.5" customHeight="1" x14ac:dyDescent="0.2">
      <c r="E1946" s="325"/>
      <c r="F1946" s="326"/>
      <c r="G1946" s="326"/>
      <c r="H1946" s="326"/>
      <c r="I1946" s="326"/>
      <c r="J1946" s="326"/>
      <c r="K1946" s="326"/>
      <c r="L1946" s="326"/>
      <c r="M1946" s="325"/>
      <c r="N1946" s="325"/>
      <c r="O1946" s="329"/>
      <c r="P1946" s="420"/>
      <c r="Q1946" s="420"/>
      <c r="R1946" s="420"/>
      <c r="S1946" s="420"/>
      <c r="T1946" s="420"/>
      <c r="U1946" s="420"/>
      <c r="V1946" s="420"/>
      <c r="W1946" s="420"/>
      <c r="X1946" s="420"/>
      <c r="Y1946" s="420"/>
      <c r="Z1946" s="420"/>
      <c r="AA1946" s="420"/>
      <c r="AB1946" s="420"/>
      <c r="AC1946" s="420"/>
      <c r="AD1946" s="420"/>
      <c r="AE1946" s="420"/>
      <c r="AF1946" s="420"/>
      <c r="AG1946" s="420"/>
      <c r="AH1946" s="549"/>
      <c r="AI1946" s="558"/>
      <c r="AJ1946" s="549"/>
      <c r="AK1946" s="597"/>
      <c r="AL1946" s="420"/>
      <c r="AM1946" s="420"/>
      <c r="AN1946" s="420"/>
      <c r="AO1946" s="474"/>
      <c r="AP1946" s="420"/>
      <c r="AQ1946" s="420"/>
    </row>
    <row r="1947" spans="1:43" s="1" customFormat="1" ht="22.5" customHeight="1" x14ac:dyDescent="0.2">
      <c r="E1947" s="304"/>
      <c r="F1947" s="305"/>
      <c r="G1947" s="305"/>
      <c r="H1947" s="305"/>
      <c r="I1947" s="305"/>
      <c r="J1947" s="305"/>
      <c r="K1947" s="305"/>
      <c r="L1947" s="305"/>
      <c r="M1947" s="305"/>
      <c r="N1947" s="305"/>
      <c r="O1947" s="306"/>
      <c r="P1947" s="345" t="s">
        <v>460</v>
      </c>
      <c r="Q1947" s="346"/>
      <c r="R1947" s="346"/>
      <c r="S1947" s="346"/>
      <c r="T1947" s="346"/>
      <c r="U1947" s="346"/>
      <c r="V1947" s="1012" t="str">
        <f>B1956</f>
        <v>นาง</v>
      </c>
      <c r="W1947" s="1012"/>
      <c r="X1947" s="1013" t="str">
        <f>C1956</f>
        <v xml:space="preserve">เพ็ญพักตร์ </v>
      </c>
      <c r="Y1947" s="1013"/>
      <c r="Z1947" s="1013" t="str">
        <f>D1956</f>
        <v xml:space="preserve"> สังข์ตะคุ</v>
      </c>
      <c r="AA1947" s="1013"/>
      <c r="AB1947" s="1013"/>
      <c r="AC1947" s="1014"/>
      <c r="AD1947" s="345" t="s">
        <v>461</v>
      </c>
      <c r="AE1947" s="346"/>
      <c r="AF1947" s="346"/>
      <c r="AG1947" s="745" t="str">
        <f>B1956</f>
        <v>นาง</v>
      </c>
      <c r="AH1947" s="731" t="str">
        <f>C1956</f>
        <v xml:space="preserve">เพ็ญพักตร์ </v>
      </c>
      <c r="AI1947" s="346"/>
      <c r="AJ1947" s="346" t="str">
        <f>D1956</f>
        <v xml:space="preserve"> สังข์ตะคุ</v>
      </c>
      <c r="AK1947" s="346"/>
      <c r="AL1947" s="346"/>
      <c r="AM1947" s="346"/>
      <c r="AN1947" s="347"/>
      <c r="AO1947" s="753"/>
      <c r="AP1947" s="346"/>
      <c r="AQ1947" s="346"/>
    </row>
    <row r="1948" spans="1:43" s="1" customFormat="1" ht="22.5" customHeight="1" x14ac:dyDescent="0.2">
      <c r="E1948" s="304"/>
      <c r="F1948" s="305"/>
      <c r="G1948" s="305"/>
      <c r="H1948" s="305"/>
      <c r="I1948" s="305"/>
      <c r="J1948" s="305"/>
      <c r="K1948" s="305"/>
      <c r="L1948" s="305"/>
      <c r="M1948" s="305"/>
      <c r="N1948" s="305"/>
      <c r="O1948" s="306"/>
      <c r="P1948" s="307" t="s">
        <v>462</v>
      </c>
      <c r="Q1948" s="308"/>
      <c r="R1948" s="308"/>
      <c r="S1948" s="1007">
        <f>E1956</f>
        <v>117</v>
      </c>
      <c r="T1948" s="1008"/>
      <c r="U1948" s="310" t="str">
        <f>F1956</f>
        <v>หมูที่</v>
      </c>
      <c r="V1948" s="1009">
        <f>G1956</f>
        <v>20</v>
      </c>
      <c r="W1948" s="1009"/>
      <c r="X1948" s="308"/>
      <c r="Y1948" s="311"/>
      <c r="Z1948" s="312" t="str">
        <f>H1956</f>
        <v>ถนน</v>
      </c>
      <c r="AA1948" s="313"/>
      <c r="AB1948" s="308"/>
      <c r="AC1948" s="309"/>
      <c r="AD1948" s="307" t="s">
        <v>462</v>
      </c>
      <c r="AE1948" s="308"/>
      <c r="AF1948" s="728"/>
      <c r="AG1948" s="314">
        <f>E1956</f>
        <v>117</v>
      </c>
      <c r="AH1948" s="308"/>
      <c r="AI1948" s="315" t="str">
        <f>F1956</f>
        <v>หมูที่</v>
      </c>
      <c r="AJ1948" s="727">
        <f>G1956</f>
        <v>20</v>
      </c>
      <c r="AK1948" s="308"/>
      <c r="AL1948" s="315" t="str">
        <f>H1956</f>
        <v>ถนน</v>
      </c>
      <c r="AM1948" s="308"/>
      <c r="AN1948" s="309"/>
      <c r="AO1948" s="753"/>
      <c r="AP1948" s="308"/>
      <c r="AQ1948" s="308"/>
    </row>
    <row r="1949" spans="1:43" s="1" customFormat="1" ht="22.5" customHeight="1" x14ac:dyDescent="0.2">
      <c r="E1949" s="304"/>
      <c r="F1949" s="305"/>
      <c r="G1949" s="305"/>
      <c r="H1949" s="305"/>
      <c r="I1949" s="305"/>
      <c r="J1949" s="305"/>
      <c r="K1949" s="305"/>
      <c r="L1949" s="305"/>
      <c r="M1949" s="305"/>
      <c r="N1949" s="305"/>
      <c r="O1949" s="306"/>
      <c r="P1949" s="307" t="s">
        <v>463</v>
      </c>
      <c r="Q1949" s="308"/>
      <c r="R1949" s="308"/>
      <c r="S1949" s="308"/>
      <c r="T1949" s="308"/>
      <c r="U1949" s="1009" t="str">
        <f>I1956</f>
        <v>ตำบลตะขบ</v>
      </c>
      <c r="V1949" s="993"/>
      <c r="W1949" s="993"/>
      <c r="X1949" s="993"/>
      <c r="Y1949" s="312"/>
      <c r="Z1949" s="315" t="str">
        <f>J1956</f>
        <v>อำเภอปักธงชัย</v>
      </c>
      <c r="AA1949" s="313"/>
      <c r="AB1949" s="308"/>
      <c r="AC1949" s="308"/>
      <c r="AD1949" s="307" t="s">
        <v>463</v>
      </c>
      <c r="AE1949" s="308"/>
      <c r="AF1949" s="308"/>
      <c r="AG1949" s="308"/>
      <c r="AH1949" s="308"/>
      <c r="AI1949" s="315" t="str">
        <f>I1956</f>
        <v>ตำบลตะขบ</v>
      </c>
      <c r="AJ1949" s="308"/>
      <c r="AK1949" s="308"/>
      <c r="AL1949" s="315" t="str">
        <f>J1956</f>
        <v>อำเภอปักธงชัย</v>
      </c>
      <c r="AM1949" s="308"/>
      <c r="AN1949" s="309"/>
      <c r="AO1949" s="753"/>
      <c r="AP1949" s="308"/>
      <c r="AQ1949" s="308"/>
    </row>
    <row r="1950" spans="1:43" s="1" customFormat="1" ht="22.5" customHeight="1" x14ac:dyDescent="0.2">
      <c r="E1950" s="304"/>
      <c r="F1950" s="305"/>
      <c r="G1950" s="305"/>
      <c r="H1950" s="305"/>
      <c r="I1950" s="305"/>
      <c r="J1950" s="305"/>
      <c r="K1950" s="305"/>
      <c r="L1950" s="305"/>
      <c r="M1950" s="305"/>
      <c r="N1950" s="305"/>
      <c r="O1950" s="306"/>
      <c r="P1950" s="316" t="str">
        <f>K1956</f>
        <v>จังหวัดนครราชสีมา</v>
      </c>
      <c r="Q1950" s="317"/>
      <c r="R1950" s="317"/>
      <c r="S1950" s="317"/>
      <c r="T1950" s="317"/>
      <c r="U1950" s="317" t="s">
        <v>464</v>
      </c>
      <c r="V1950" s="317"/>
      <c r="W1950" s="317"/>
      <c r="X1950" s="317"/>
      <c r="Y1950" s="318"/>
      <c r="Z1950" s="317"/>
      <c r="AA1950" s="319"/>
      <c r="AB1950" s="317"/>
      <c r="AC1950" s="317"/>
      <c r="AD1950" s="316" t="str">
        <f>K1956</f>
        <v>จังหวัดนครราชสีมา</v>
      </c>
      <c r="AE1950" s="317"/>
      <c r="AF1950" s="317"/>
      <c r="AG1950" s="317"/>
      <c r="AH1950" s="317"/>
      <c r="AI1950" s="317" t="s">
        <v>464</v>
      </c>
      <c r="AJ1950" s="317"/>
      <c r="AK1950" s="317"/>
      <c r="AL1950" s="317"/>
      <c r="AM1950" s="317"/>
      <c r="AN1950" s="320"/>
      <c r="AO1950" s="753"/>
      <c r="AP1950" s="317"/>
      <c r="AQ1950" s="317"/>
    </row>
    <row r="1951" spans="1:43" s="323" customFormat="1" ht="22.5" customHeight="1" x14ac:dyDescent="0.2">
      <c r="A1951" s="753"/>
      <c r="B1951" s="753"/>
      <c r="C1951" s="753"/>
      <c r="D1951" s="753"/>
      <c r="E1951" s="9"/>
      <c r="F1951" s="321"/>
      <c r="G1951" s="321"/>
      <c r="H1951" s="321"/>
      <c r="I1951" s="321"/>
      <c r="J1951" s="321"/>
      <c r="K1951" s="321"/>
      <c r="L1951" s="321"/>
      <c r="M1951" s="321"/>
      <c r="N1951" s="321"/>
      <c r="O1951" s="306"/>
      <c r="P1951" s="1004" t="s">
        <v>5</v>
      </c>
      <c r="Q1951" s="1005"/>
      <c r="R1951" s="1005"/>
      <c r="S1951" s="1005"/>
      <c r="T1951" s="1005"/>
      <c r="U1951" s="1005"/>
      <c r="V1951" s="1005"/>
      <c r="W1951" s="1005"/>
      <c r="X1951" s="1005"/>
      <c r="Y1951" s="1005"/>
      <c r="Z1951" s="1005"/>
      <c r="AA1951" s="1005"/>
      <c r="AB1951" s="1005"/>
      <c r="AC1951" s="1006"/>
      <c r="AD1951" s="1004" t="s">
        <v>6</v>
      </c>
      <c r="AE1951" s="1005"/>
      <c r="AF1951" s="1005"/>
      <c r="AG1951" s="1005"/>
      <c r="AH1951" s="1005"/>
      <c r="AI1951" s="1005"/>
      <c r="AJ1951" s="1005"/>
      <c r="AK1951" s="1005"/>
      <c r="AL1951" s="1005"/>
      <c r="AM1951" s="1005"/>
      <c r="AN1951" s="1006"/>
      <c r="AO1951" s="429"/>
      <c r="AP1951" s="633"/>
      <c r="AQ1951" s="633"/>
    </row>
    <row r="1952" spans="1:43" s="323" customFormat="1" ht="24.75" customHeight="1" x14ac:dyDescent="0.2">
      <c r="A1952" s="753"/>
      <c r="B1952" s="753"/>
      <c r="C1952" s="753"/>
      <c r="D1952" s="753"/>
      <c r="E1952" s="9"/>
      <c r="F1952" s="321"/>
      <c r="G1952" s="321"/>
      <c r="H1952" s="321"/>
      <c r="I1952" s="321"/>
      <c r="J1952" s="321"/>
      <c r="K1952" s="321"/>
      <c r="L1952" s="321"/>
      <c r="M1952" s="321"/>
      <c r="N1952" s="321"/>
      <c r="O1952" s="306"/>
      <c r="P1952" s="995" t="s">
        <v>7</v>
      </c>
      <c r="Q1952" s="995" t="s">
        <v>8</v>
      </c>
      <c r="R1952" s="995" t="s">
        <v>9</v>
      </c>
      <c r="S1952" s="1010" t="s">
        <v>10</v>
      </c>
      <c r="T1952" s="1011"/>
      <c r="U1952" s="995" t="s">
        <v>11</v>
      </c>
      <c r="V1952" s="1004" t="s">
        <v>12</v>
      </c>
      <c r="W1952" s="1005"/>
      <c r="X1952" s="1006"/>
      <c r="Y1952" s="1004" t="s">
        <v>13</v>
      </c>
      <c r="Z1952" s="1005"/>
      <c r="AA1952" s="1005"/>
      <c r="AB1952" s="1005"/>
      <c r="AC1952" s="1006"/>
      <c r="AD1952" s="995" t="s">
        <v>7</v>
      </c>
      <c r="AE1952" s="1049" t="s">
        <v>469</v>
      </c>
      <c r="AF1952" s="995" t="s">
        <v>15</v>
      </c>
      <c r="AG1952" s="995" t="s">
        <v>16</v>
      </c>
      <c r="AH1952" s="1021" t="s">
        <v>17</v>
      </c>
      <c r="AI1952" s="1004" t="s">
        <v>18</v>
      </c>
      <c r="AJ1952" s="1005"/>
      <c r="AK1952" s="1005"/>
      <c r="AL1952" s="1006"/>
      <c r="AM1952" s="995" t="s">
        <v>19</v>
      </c>
      <c r="AN1952" s="995" t="s">
        <v>20</v>
      </c>
      <c r="AO1952" s="429"/>
      <c r="AP1952" s="995" t="s">
        <v>19</v>
      </c>
      <c r="AQ1952" s="995" t="s">
        <v>19</v>
      </c>
    </row>
    <row r="1953" spans="1:43" s="323" customFormat="1" ht="24.75" customHeight="1" x14ac:dyDescent="0.2">
      <c r="A1953" s="753"/>
      <c r="B1953" s="753"/>
      <c r="C1953" s="753"/>
      <c r="D1953" s="753"/>
      <c r="E1953" s="9"/>
      <c r="F1953" s="321"/>
      <c r="G1953" s="321"/>
      <c r="H1953" s="321"/>
      <c r="I1953" s="321"/>
      <c r="J1953" s="321"/>
      <c r="K1953" s="321"/>
      <c r="L1953" s="321"/>
      <c r="M1953" s="321"/>
      <c r="N1953" s="321"/>
      <c r="O1953" s="306"/>
      <c r="P1953" s="996"/>
      <c r="Q1953" s="996"/>
      <c r="R1953" s="996"/>
      <c r="S1953" s="995" t="s">
        <v>21</v>
      </c>
      <c r="T1953" s="995" t="s">
        <v>591</v>
      </c>
      <c r="U1953" s="996"/>
      <c r="V1953" s="1015" t="s">
        <v>23</v>
      </c>
      <c r="W1953" s="1015" t="s">
        <v>24</v>
      </c>
      <c r="X1953" s="1015" t="s">
        <v>25</v>
      </c>
      <c r="Y1953" s="1018" t="s">
        <v>26</v>
      </c>
      <c r="Z1953" s="995" t="s">
        <v>27</v>
      </c>
      <c r="AA1953" s="995" t="s">
        <v>28</v>
      </c>
      <c r="AB1953" s="995" t="s">
        <v>29</v>
      </c>
      <c r="AC1953" s="995" t="s">
        <v>30</v>
      </c>
      <c r="AD1953" s="996"/>
      <c r="AE1953" s="1050"/>
      <c r="AF1953" s="996"/>
      <c r="AG1953" s="996"/>
      <c r="AH1953" s="1022"/>
      <c r="AI1953" s="995" t="s">
        <v>31</v>
      </c>
      <c r="AJ1953" s="998" t="s">
        <v>27</v>
      </c>
      <c r="AK1953" s="1001" t="s">
        <v>28</v>
      </c>
      <c r="AL1953" s="995" t="s">
        <v>29</v>
      </c>
      <c r="AM1953" s="996"/>
      <c r="AN1953" s="996"/>
      <c r="AO1953" s="429"/>
      <c r="AP1953" s="996"/>
      <c r="AQ1953" s="996"/>
    </row>
    <row r="1954" spans="1:43" s="323" customFormat="1" ht="53.25" customHeight="1" x14ac:dyDescent="0.2">
      <c r="A1954" s="753"/>
      <c r="B1954" s="753"/>
      <c r="C1954" s="753"/>
      <c r="D1954" s="753"/>
      <c r="E1954" s="9"/>
      <c r="F1954" s="321"/>
      <c r="G1954" s="321"/>
      <c r="H1954" s="321"/>
      <c r="I1954" s="321"/>
      <c r="J1954" s="321"/>
      <c r="K1954" s="321"/>
      <c r="L1954" s="321"/>
      <c r="M1954" s="321"/>
      <c r="N1954" s="321"/>
      <c r="O1954" s="306"/>
      <c r="P1954" s="996"/>
      <c r="Q1954" s="996"/>
      <c r="R1954" s="996"/>
      <c r="S1954" s="996"/>
      <c r="T1954" s="996"/>
      <c r="U1954" s="996"/>
      <c r="V1954" s="1016"/>
      <c r="W1954" s="1016"/>
      <c r="X1954" s="1016"/>
      <c r="Y1954" s="1019"/>
      <c r="Z1954" s="996"/>
      <c r="AA1954" s="996"/>
      <c r="AB1954" s="996"/>
      <c r="AC1954" s="996"/>
      <c r="AD1954" s="996"/>
      <c r="AE1954" s="1050"/>
      <c r="AF1954" s="996"/>
      <c r="AG1954" s="996"/>
      <c r="AH1954" s="1022"/>
      <c r="AI1954" s="996"/>
      <c r="AJ1954" s="999"/>
      <c r="AK1954" s="1002"/>
      <c r="AL1954" s="996"/>
      <c r="AM1954" s="996"/>
      <c r="AN1954" s="996"/>
      <c r="AO1954" s="430"/>
      <c r="AP1954" s="996"/>
      <c r="AQ1954" s="996"/>
    </row>
    <row r="1955" spans="1:43" s="323" customFormat="1" ht="30.75" customHeight="1" x14ac:dyDescent="0.2">
      <c r="A1955" s="753" t="s">
        <v>465</v>
      </c>
      <c r="B1955" s="306" t="s">
        <v>466</v>
      </c>
      <c r="C1955" s="749" t="s">
        <v>467</v>
      </c>
      <c r="D1955" s="749" t="s">
        <v>468</v>
      </c>
      <c r="E1955" s="749" t="s">
        <v>469</v>
      </c>
      <c r="F1955" s="749"/>
      <c r="G1955" s="749" t="s">
        <v>470</v>
      </c>
      <c r="H1955" s="749" t="s">
        <v>471</v>
      </c>
      <c r="I1955" s="749" t="s">
        <v>472</v>
      </c>
      <c r="J1955" s="749" t="s">
        <v>473</v>
      </c>
      <c r="K1955" s="749" t="s">
        <v>474</v>
      </c>
      <c r="L1955" s="520" t="s">
        <v>475</v>
      </c>
      <c r="M1955" s="9" t="s">
        <v>476</v>
      </c>
      <c r="N1955" s="9" t="s">
        <v>477</v>
      </c>
      <c r="O1955" s="306" t="s">
        <v>478</v>
      </c>
      <c r="P1955" s="996"/>
      <c r="Q1955" s="996"/>
      <c r="R1955" s="996"/>
      <c r="S1955" s="996"/>
      <c r="T1955" s="996"/>
      <c r="U1955" s="996"/>
      <c r="V1955" s="1016"/>
      <c r="W1955" s="1016"/>
      <c r="X1955" s="1016"/>
      <c r="Y1955" s="1019"/>
      <c r="Z1955" s="996"/>
      <c r="AA1955" s="996"/>
      <c r="AB1955" s="996"/>
      <c r="AC1955" s="996"/>
      <c r="AD1955" s="996"/>
      <c r="AE1955" s="1050"/>
      <c r="AF1955" s="996"/>
      <c r="AG1955" s="996"/>
      <c r="AH1955" s="1022"/>
      <c r="AI1955" s="996"/>
      <c r="AJ1955" s="999"/>
      <c r="AK1955" s="1002"/>
      <c r="AL1955" s="996"/>
      <c r="AM1955" s="996"/>
      <c r="AN1955" s="996"/>
      <c r="AO1955" s="430"/>
      <c r="AP1955" s="996"/>
      <c r="AQ1955" s="996"/>
    </row>
    <row r="1956" spans="1:43" s="337" customFormat="1" ht="25.5" customHeight="1" x14ac:dyDescent="0.2">
      <c r="A1956" s="324"/>
      <c r="B1956" s="324" t="s">
        <v>487</v>
      </c>
      <c r="C1956" s="324" t="s">
        <v>931</v>
      </c>
      <c r="D1956" s="324" t="s">
        <v>932</v>
      </c>
      <c r="E1956" s="325">
        <v>117</v>
      </c>
      <c r="F1956" s="305" t="s">
        <v>510</v>
      </c>
      <c r="G1956" s="583">
        <v>20</v>
      </c>
      <c r="H1956" s="305" t="s">
        <v>471</v>
      </c>
      <c r="I1956" s="305" t="s">
        <v>483</v>
      </c>
      <c r="J1956" s="305" t="s">
        <v>484</v>
      </c>
      <c r="K1956" s="305" t="s">
        <v>485</v>
      </c>
      <c r="L1956" s="304">
        <v>30150</v>
      </c>
      <c r="M1956" s="326"/>
      <c r="N1956" s="326">
        <v>5301190001134</v>
      </c>
      <c r="O1956" s="329"/>
      <c r="P1956" s="420">
        <v>248</v>
      </c>
      <c r="Q1956" s="420" t="s">
        <v>39</v>
      </c>
      <c r="R1956" s="420"/>
      <c r="S1956" s="420"/>
      <c r="T1956" s="420"/>
      <c r="U1956" s="420" t="s">
        <v>187</v>
      </c>
      <c r="V1956" s="420">
        <v>0</v>
      </c>
      <c r="W1956" s="420">
        <v>0</v>
      </c>
      <c r="X1956" s="420">
        <v>3.5</v>
      </c>
      <c r="Y1956" s="546"/>
      <c r="Z1956" s="420"/>
      <c r="AA1956" s="420">
        <v>3.5</v>
      </c>
      <c r="AB1956" s="420"/>
      <c r="AC1956" s="420"/>
      <c r="AD1956" s="420"/>
      <c r="AE1956" s="562"/>
      <c r="AF1956" s="420"/>
      <c r="AG1956" s="420"/>
      <c r="AH1956" s="549"/>
      <c r="AI1956" s="420"/>
      <c r="AJ1956" s="549" t="s">
        <v>86</v>
      </c>
      <c r="AK1956" s="549"/>
      <c r="AL1956" s="420"/>
      <c r="AM1956" s="420"/>
      <c r="AN1956" s="420"/>
      <c r="AO1956" s="442"/>
      <c r="AP1956" s="420"/>
      <c r="AQ1956" s="420"/>
    </row>
    <row r="1957" spans="1:43" s="337" customFormat="1" ht="56.25" x14ac:dyDescent="0.2">
      <c r="A1957" s="324"/>
      <c r="B1957" s="324"/>
      <c r="C1957" s="324"/>
      <c r="D1957" s="324"/>
      <c r="E1957" s="325"/>
      <c r="F1957" s="326"/>
      <c r="G1957" s="326"/>
      <c r="H1957" s="326"/>
      <c r="I1957" s="326"/>
      <c r="J1957" s="326"/>
      <c r="K1957" s="326"/>
      <c r="L1957" s="326"/>
      <c r="M1957" s="326"/>
      <c r="N1957" s="326"/>
      <c r="O1957" s="329"/>
      <c r="P1957" s="420"/>
      <c r="Q1957" s="420"/>
      <c r="R1957" s="420"/>
      <c r="S1957" s="420"/>
      <c r="T1957" s="420"/>
      <c r="U1957" s="420"/>
      <c r="V1957" s="420"/>
      <c r="W1957" s="420"/>
      <c r="X1957" s="420"/>
      <c r="Y1957" s="546"/>
      <c r="Z1957" s="420"/>
      <c r="AA1957" s="420"/>
      <c r="AB1957" s="420"/>
      <c r="AC1957" s="420"/>
      <c r="AD1957" s="420">
        <v>1</v>
      </c>
      <c r="AE1957" s="562">
        <v>117</v>
      </c>
      <c r="AF1957" s="413" t="s">
        <v>55</v>
      </c>
      <c r="AG1957" s="420" t="s">
        <v>35</v>
      </c>
      <c r="AH1957" s="549">
        <f>4*3.5</f>
        <v>14</v>
      </c>
      <c r="AI1957" s="420"/>
      <c r="AJ1957" s="549"/>
      <c r="AK1957" s="549">
        <v>14</v>
      </c>
      <c r="AL1957" s="420"/>
      <c r="AM1957" s="420">
        <f>AP1957+1</f>
        <v>27</v>
      </c>
      <c r="AN1957" s="413" t="s">
        <v>53</v>
      </c>
      <c r="AO1957" s="442"/>
      <c r="AP1957" s="420">
        <v>26</v>
      </c>
      <c r="AQ1957" s="420">
        <v>25</v>
      </c>
    </row>
    <row r="1958" spans="1:43" s="337" customFormat="1" ht="25.5" customHeight="1" x14ac:dyDescent="0.2">
      <c r="A1958" s="324"/>
      <c r="B1958" s="324"/>
      <c r="C1958" s="324"/>
      <c r="D1958" s="324"/>
      <c r="E1958" s="325"/>
      <c r="F1958" s="326"/>
      <c r="G1958" s="326"/>
      <c r="H1958" s="326"/>
      <c r="I1958" s="326"/>
      <c r="J1958" s="326"/>
      <c r="K1958" s="326"/>
      <c r="L1958" s="326"/>
      <c r="M1958" s="326"/>
      <c r="N1958" s="326"/>
      <c r="O1958" s="329"/>
      <c r="P1958" s="420"/>
      <c r="Q1958" s="420"/>
      <c r="R1958" s="420"/>
      <c r="S1958" s="420"/>
      <c r="T1958" s="420"/>
      <c r="U1958" s="420"/>
      <c r="V1958" s="420"/>
      <c r="W1958" s="420"/>
      <c r="X1958" s="420"/>
      <c r="Y1958" s="546"/>
      <c r="Z1958" s="420"/>
      <c r="AA1958" s="420"/>
      <c r="AB1958" s="420"/>
      <c r="AC1958" s="420"/>
      <c r="AD1958" s="420"/>
      <c r="AE1958" s="562"/>
      <c r="AF1958" s="420"/>
      <c r="AG1958" s="420"/>
      <c r="AH1958" s="549"/>
      <c r="AI1958" s="420"/>
      <c r="AJ1958" s="549"/>
      <c r="AK1958" s="549"/>
      <c r="AL1958" s="420"/>
      <c r="AM1958" s="420"/>
      <c r="AN1958" s="420"/>
      <c r="AO1958" s="442"/>
      <c r="AP1958" s="420"/>
      <c r="AQ1958" s="420"/>
    </row>
    <row r="1959" spans="1:43" s="337" customFormat="1" ht="25.5" customHeight="1" x14ac:dyDescent="0.2">
      <c r="A1959" s="324"/>
      <c r="B1959" s="324"/>
      <c r="C1959" s="324"/>
      <c r="D1959" s="324"/>
      <c r="E1959" s="325"/>
      <c r="F1959" s="326"/>
      <c r="G1959" s="326"/>
      <c r="H1959" s="326"/>
      <c r="I1959" s="326"/>
      <c r="J1959" s="326"/>
      <c r="K1959" s="326"/>
      <c r="L1959" s="326"/>
      <c r="M1959" s="326"/>
      <c r="N1959" s="326"/>
      <c r="O1959" s="329"/>
      <c r="P1959" s="420"/>
      <c r="Q1959" s="420"/>
      <c r="R1959" s="420"/>
      <c r="S1959" s="420"/>
      <c r="T1959" s="420"/>
      <c r="U1959" s="420"/>
      <c r="V1959" s="420"/>
      <c r="W1959" s="420"/>
      <c r="X1959" s="420"/>
      <c r="Y1959" s="546"/>
      <c r="Z1959" s="420"/>
      <c r="AA1959" s="420"/>
      <c r="AB1959" s="420"/>
      <c r="AC1959" s="420"/>
      <c r="AD1959" s="420"/>
      <c r="AE1959" s="562"/>
      <c r="AF1959" s="420"/>
      <c r="AG1959" s="420"/>
      <c r="AH1959" s="549"/>
      <c r="AI1959" s="420"/>
      <c r="AJ1959" s="549"/>
      <c r="AK1959" s="549"/>
      <c r="AL1959" s="420"/>
      <c r="AM1959" s="420"/>
      <c r="AN1959" s="420"/>
      <c r="AO1959" s="442"/>
      <c r="AP1959" s="420"/>
      <c r="AQ1959" s="420"/>
    </row>
    <row r="1960" spans="1:43" s="1" customFormat="1" ht="22.5" customHeight="1" x14ac:dyDescent="0.2">
      <c r="E1960" s="304"/>
      <c r="F1960" s="305"/>
      <c r="G1960" s="305"/>
      <c r="H1960" s="305"/>
      <c r="I1960" s="305"/>
      <c r="J1960" s="305"/>
      <c r="K1960" s="305"/>
      <c r="L1960" s="305"/>
      <c r="M1960" s="305"/>
      <c r="N1960" s="305"/>
      <c r="O1960" s="306"/>
      <c r="P1960" s="307" t="s">
        <v>460</v>
      </c>
      <c r="Q1960" s="308"/>
      <c r="R1960" s="308"/>
      <c r="S1960" s="308"/>
      <c r="T1960" s="308"/>
      <c r="U1960" s="308"/>
      <c r="V1960" s="992" t="str">
        <f>B1969</f>
        <v>นางสาว</v>
      </c>
      <c r="W1960" s="992"/>
      <c r="X1960" s="993" t="str">
        <f>C1969</f>
        <v xml:space="preserve">อัมพร  </v>
      </c>
      <c r="Y1960" s="993"/>
      <c r="Z1960" s="993" t="str">
        <f>D1969</f>
        <v>วิจิตรสระน้อย</v>
      </c>
      <c r="AA1960" s="993"/>
      <c r="AB1960" s="993"/>
      <c r="AC1960" s="994"/>
      <c r="AD1960" s="307" t="s">
        <v>461</v>
      </c>
      <c r="AE1960" s="308"/>
      <c r="AF1960" s="308"/>
      <c r="AG1960" s="748" t="str">
        <f>B1969</f>
        <v>นางสาว</v>
      </c>
      <c r="AH1960" s="740" t="str">
        <f>C1969</f>
        <v xml:space="preserve">อัมพร  </v>
      </c>
      <c r="AI1960" s="308"/>
      <c r="AJ1960" s="308" t="str">
        <f>D1969</f>
        <v>วิจิตรสระน้อย</v>
      </c>
      <c r="AK1960" s="308"/>
      <c r="AL1960" s="308"/>
      <c r="AM1960" s="308"/>
      <c r="AN1960" s="309"/>
      <c r="AO1960" s="753"/>
      <c r="AP1960" s="308"/>
      <c r="AQ1960" s="308"/>
    </row>
    <row r="1961" spans="1:43" s="1" customFormat="1" ht="22.5" customHeight="1" x14ac:dyDescent="0.2">
      <c r="E1961" s="304"/>
      <c r="F1961" s="305"/>
      <c r="G1961" s="305"/>
      <c r="H1961" s="305"/>
      <c r="I1961" s="305"/>
      <c r="J1961" s="305"/>
      <c r="K1961" s="305"/>
      <c r="L1961" s="305"/>
      <c r="M1961" s="305"/>
      <c r="N1961" s="305"/>
      <c r="O1961" s="306"/>
      <c r="P1961" s="307" t="s">
        <v>462</v>
      </c>
      <c r="Q1961" s="308"/>
      <c r="R1961" s="308"/>
      <c r="S1961" s="1007" t="str">
        <f>E1969</f>
        <v>74</v>
      </c>
      <c r="T1961" s="1008"/>
      <c r="U1961" s="310" t="str">
        <f>F1969</f>
        <v>หมูที่</v>
      </c>
      <c r="V1961" s="1009">
        <f>G1969</f>
        <v>20</v>
      </c>
      <c r="W1961" s="1009"/>
      <c r="X1961" s="308"/>
      <c r="Y1961" s="311"/>
      <c r="Z1961" s="312" t="str">
        <f>H1969</f>
        <v>ถนน</v>
      </c>
      <c r="AA1961" s="313"/>
      <c r="AB1961" s="308"/>
      <c r="AC1961" s="309"/>
      <c r="AD1961" s="307" t="s">
        <v>462</v>
      </c>
      <c r="AE1961" s="308"/>
      <c r="AF1961" s="728"/>
      <c r="AG1961" s="314" t="str">
        <f>E1969</f>
        <v>74</v>
      </c>
      <c r="AH1961" s="308"/>
      <c r="AI1961" s="315" t="str">
        <f>F1969</f>
        <v>หมูที่</v>
      </c>
      <c r="AJ1961" s="727">
        <f>G1969</f>
        <v>20</v>
      </c>
      <c r="AK1961" s="308"/>
      <c r="AL1961" s="315" t="str">
        <f>H1969</f>
        <v>ถนน</v>
      </c>
      <c r="AM1961" s="308"/>
      <c r="AN1961" s="309"/>
      <c r="AO1961" s="753"/>
      <c r="AP1961" s="308"/>
      <c r="AQ1961" s="308"/>
    </row>
    <row r="1962" spans="1:43" s="1" customFormat="1" ht="22.5" customHeight="1" x14ac:dyDescent="0.2">
      <c r="E1962" s="304"/>
      <c r="F1962" s="305"/>
      <c r="G1962" s="305"/>
      <c r="H1962" s="305"/>
      <c r="I1962" s="305"/>
      <c r="J1962" s="305"/>
      <c r="K1962" s="305"/>
      <c r="L1962" s="305"/>
      <c r="M1962" s="305"/>
      <c r="N1962" s="305"/>
      <c r="O1962" s="306"/>
      <c r="P1962" s="307" t="s">
        <v>463</v>
      </c>
      <c r="Q1962" s="308"/>
      <c r="R1962" s="308"/>
      <c r="S1962" s="308"/>
      <c r="T1962" s="308"/>
      <c r="U1962" s="1009" t="str">
        <f>I1969</f>
        <v>ตำบลตะขบ</v>
      </c>
      <c r="V1962" s="993"/>
      <c r="W1962" s="993"/>
      <c r="X1962" s="993"/>
      <c r="Y1962" s="312"/>
      <c r="Z1962" s="315" t="str">
        <f>J1969</f>
        <v>อำเภอปักธงชัย</v>
      </c>
      <c r="AA1962" s="313"/>
      <c r="AB1962" s="308"/>
      <c r="AC1962" s="308"/>
      <c r="AD1962" s="307" t="s">
        <v>463</v>
      </c>
      <c r="AE1962" s="308"/>
      <c r="AF1962" s="308"/>
      <c r="AG1962" s="308"/>
      <c r="AH1962" s="308"/>
      <c r="AI1962" s="315" t="str">
        <f>I1969</f>
        <v>ตำบลตะขบ</v>
      </c>
      <c r="AJ1962" s="308"/>
      <c r="AK1962" s="308"/>
      <c r="AL1962" s="315" t="str">
        <f>J1969</f>
        <v>อำเภอปักธงชัย</v>
      </c>
      <c r="AM1962" s="308"/>
      <c r="AN1962" s="309"/>
      <c r="AO1962" s="753"/>
      <c r="AP1962" s="308"/>
      <c r="AQ1962" s="308"/>
    </row>
    <row r="1963" spans="1:43" s="1" customFormat="1" ht="22.5" customHeight="1" x14ac:dyDescent="0.2">
      <c r="E1963" s="304"/>
      <c r="F1963" s="305"/>
      <c r="G1963" s="305"/>
      <c r="H1963" s="305"/>
      <c r="I1963" s="305"/>
      <c r="J1963" s="305"/>
      <c r="K1963" s="305"/>
      <c r="L1963" s="305"/>
      <c r="M1963" s="305"/>
      <c r="N1963" s="305"/>
      <c r="O1963" s="306"/>
      <c r="P1963" s="316" t="str">
        <f>K1969</f>
        <v>จังหวัดนครราชสีมา</v>
      </c>
      <c r="Q1963" s="317"/>
      <c r="R1963" s="317"/>
      <c r="S1963" s="317"/>
      <c r="T1963" s="317"/>
      <c r="U1963" s="317" t="s">
        <v>464</v>
      </c>
      <c r="V1963" s="317"/>
      <c r="W1963" s="317"/>
      <c r="X1963" s="317"/>
      <c r="Y1963" s="318"/>
      <c r="Z1963" s="317"/>
      <c r="AA1963" s="319"/>
      <c r="AB1963" s="317"/>
      <c r="AC1963" s="317"/>
      <c r="AD1963" s="316" t="str">
        <f>K1969</f>
        <v>จังหวัดนครราชสีมา</v>
      </c>
      <c r="AE1963" s="317"/>
      <c r="AF1963" s="317"/>
      <c r="AG1963" s="317"/>
      <c r="AH1963" s="317"/>
      <c r="AI1963" s="317" t="s">
        <v>464</v>
      </c>
      <c r="AJ1963" s="317"/>
      <c r="AK1963" s="317"/>
      <c r="AL1963" s="317"/>
      <c r="AM1963" s="317"/>
      <c r="AN1963" s="320"/>
      <c r="AO1963" s="753"/>
      <c r="AP1963" s="317"/>
      <c r="AQ1963" s="317"/>
    </row>
    <row r="1964" spans="1:43" s="323" customFormat="1" ht="22.5" customHeight="1" x14ac:dyDescent="0.2">
      <c r="A1964" s="753"/>
      <c r="B1964" s="753"/>
      <c r="C1964" s="753"/>
      <c r="D1964" s="753"/>
      <c r="E1964" s="9"/>
      <c r="F1964" s="321"/>
      <c r="G1964" s="321"/>
      <c r="H1964" s="321"/>
      <c r="I1964" s="321"/>
      <c r="J1964" s="321"/>
      <c r="K1964" s="321"/>
      <c r="L1964" s="321"/>
      <c r="M1964" s="321"/>
      <c r="N1964" s="321"/>
      <c r="O1964" s="306"/>
      <c r="P1964" s="1004" t="s">
        <v>5</v>
      </c>
      <c r="Q1964" s="1005"/>
      <c r="R1964" s="1005"/>
      <c r="S1964" s="1005"/>
      <c r="T1964" s="1005"/>
      <c r="U1964" s="1005"/>
      <c r="V1964" s="1005"/>
      <c r="W1964" s="1005"/>
      <c r="X1964" s="1005"/>
      <c r="Y1964" s="1005"/>
      <c r="Z1964" s="1005"/>
      <c r="AA1964" s="1005"/>
      <c r="AB1964" s="1005"/>
      <c r="AC1964" s="1006"/>
      <c r="AD1964" s="1004" t="s">
        <v>6</v>
      </c>
      <c r="AE1964" s="1005"/>
      <c r="AF1964" s="1005"/>
      <c r="AG1964" s="1005"/>
      <c r="AH1964" s="1005"/>
      <c r="AI1964" s="1005"/>
      <c r="AJ1964" s="1005"/>
      <c r="AK1964" s="1005"/>
      <c r="AL1964" s="1005"/>
      <c r="AM1964" s="1005"/>
      <c r="AN1964" s="1006"/>
      <c r="AO1964" s="429"/>
      <c r="AP1964" s="633"/>
      <c r="AQ1964" s="633"/>
    </row>
    <row r="1965" spans="1:43" s="323" customFormat="1" ht="24.75" customHeight="1" x14ac:dyDescent="0.2">
      <c r="A1965" s="753"/>
      <c r="B1965" s="753"/>
      <c r="C1965" s="753"/>
      <c r="D1965" s="753"/>
      <c r="E1965" s="9"/>
      <c r="F1965" s="321"/>
      <c r="G1965" s="321"/>
      <c r="H1965" s="321"/>
      <c r="I1965" s="321"/>
      <c r="J1965" s="321"/>
      <c r="K1965" s="321"/>
      <c r="L1965" s="321"/>
      <c r="M1965" s="321"/>
      <c r="N1965" s="321"/>
      <c r="O1965" s="306"/>
      <c r="P1965" s="995" t="s">
        <v>7</v>
      </c>
      <c r="Q1965" s="995" t="s">
        <v>8</v>
      </c>
      <c r="R1965" s="995" t="s">
        <v>9</v>
      </c>
      <c r="S1965" s="1010" t="s">
        <v>10</v>
      </c>
      <c r="T1965" s="1011"/>
      <c r="U1965" s="995" t="s">
        <v>11</v>
      </c>
      <c r="V1965" s="1004" t="s">
        <v>12</v>
      </c>
      <c r="W1965" s="1005"/>
      <c r="X1965" s="1006"/>
      <c r="Y1965" s="1004" t="s">
        <v>13</v>
      </c>
      <c r="Z1965" s="1005"/>
      <c r="AA1965" s="1005"/>
      <c r="AB1965" s="1005"/>
      <c r="AC1965" s="1006"/>
      <c r="AD1965" s="995" t="s">
        <v>7</v>
      </c>
      <c r="AE1965" s="1049" t="s">
        <v>469</v>
      </c>
      <c r="AF1965" s="995" t="s">
        <v>15</v>
      </c>
      <c r="AG1965" s="995" t="s">
        <v>16</v>
      </c>
      <c r="AH1965" s="1021" t="s">
        <v>17</v>
      </c>
      <c r="AI1965" s="1004" t="s">
        <v>18</v>
      </c>
      <c r="AJ1965" s="1005"/>
      <c r="AK1965" s="1005"/>
      <c r="AL1965" s="1006"/>
      <c r="AM1965" s="995" t="s">
        <v>19</v>
      </c>
      <c r="AN1965" s="995" t="s">
        <v>20</v>
      </c>
      <c r="AO1965" s="429"/>
      <c r="AP1965" s="995" t="s">
        <v>19</v>
      </c>
      <c r="AQ1965" s="995" t="s">
        <v>19</v>
      </c>
    </row>
    <row r="1966" spans="1:43" s="323" customFormat="1" ht="24.75" customHeight="1" x14ac:dyDescent="0.2">
      <c r="A1966" s="753"/>
      <c r="B1966" s="753"/>
      <c r="C1966" s="753"/>
      <c r="D1966" s="753"/>
      <c r="E1966" s="9"/>
      <c r="F1966" s="321"/>
      <c r="G1966" s="321"/>
      <c r="H1966" s="321"/>
      <c r="I1966" s="321"/>
      <c r="J1966" s="321"/>
      <c r="K1966" s="321"/>
      <c r="L1966" s="321"/>
      <c r="M1966" s="321"/>
      <c r="N1966" s="321"/>
      <c r="O1966" s="306"/>
      <c r="P1966" s="996"/>
      <c r="Q1966" s="996"/>
      <c r="R1966" s="996"/>
      <c r="S1966" s="995" t="s">
        <v>21</v>
      </c>
      <c r="T1966" s="995" t="s">
        <v>22</v>
      </c>
      <c r="U1966" s="996"/>
      <c r="V1966" s="1015" t="s">
        <v>23</v>
      </c>
      <c r="W1966" s="1015" t="s">
        <v>24</v>
      </c>
      <c r="X1966" s="1015" t="s">
        <v>25</v>
      </c>
      <c r="Y1966" s="1018" t="s">
        <v>26</v>
      </c>
      <c r="Z1966" s="995" t="s">
        <v>27</v>
      </c>
      <c r="AA1966" s="995" t="s">
        <v>28</v>
      </c>
      <c r="AB1966" s="995" t="s">
        <v>29</v>
      </c>
      <c r="AC1966" s="995" t="s">
        <v>30</v>
      </c>
      <c r="AD1966" s="996"/>
      <c r="AE1966" s="1050"/>
      <c r="AF1966" s="996"/>
      <c r="AG1966" s="996"/>
      <c r="AH1966" s="1022"/>
      <c r="AI1966" s="995" t="s">
        <v>31</v>
      </c>
      <c r="AJ1966" s="998" t="s">
        <v>27</v>
      </c>
      <c r="AK1966" s="1001" t="s">
        <v>28</v>
      </c>
      <c r="AL1966" s="995" t="s">
        <v>29</v>
      </c>
      <c r="AM1966" s="996"/>
      <c r="AN1966" s="996"/>
      <c r="AO1966" s="429"/>
      <c r="AP1966" s="996"/>
      <c r="AQ1966" s="996"/>
    </row>
    <row r="1967" spans="1:43" s="323" customFormat="1" ht="48.75" customHeight="1" x14ac:dyDescent="0.2">
      <c r="A1967" s="753"/>
      <c r="B1967" s="753"/>
      <c r="C1967" s="753"/>
      <c r="D1967" s="753"/>
      <c r="E1967" s="9"/>
      <c r="F1967" s="321"/>
      <c r="G1967" s="321"/>
      <c r="H1967" s="321"/>
      <c r="I1967" s="321"/>
      <c r="J1967" s="321"/>
      <c r="K1967" s="321"/>
      <c r="L1967" s="321"/>
      <c r="M1967" s="321"/>
      <c r="N1967" s="321"/>
      <c r="O1967" s="306"/>
      <c r="P1967" s="996"/>
      <c r="Q1967" s="996"/>
      <c r="R1967" s="996"/>
      <c r="S1967" s="996"/>
      <c r="T1967" s="996"/>
      <c r="U1967" s="996"/>
      <c r="V1967" s="1016"/>
      <c r="W1967" s="1016"/>
      <c r="X1967" s="1016"/>
      <c r="Y1967" s="1019"/>
      <c r="Z1967" s="996"/>
      <c r="AA1967" s="996"/>
      <c r="AB1967" s="996"/>
      <c r="AC1967" s="996"/>
      <c r="AD1967" s="996"/>
      <c r="AE1967" s="1050"/>
      <c r="AF1967" s="996"/>
      <c r="AG1967" s="996"/>
      <c r="AH1967" s="1022"/>
      <c r="AI1967" s="996"/>
      <c r="AJ1967" s="999"/>
      <c r="AK1967" s="1002"/>
      <c r="AL1967" s="996"/>
      <c r="AM1967" s="996"/>
      <c r="AN1967" s="996"/>
      <c r="AO1967" s="430"/>
      <c r="AP1967" s="996"/>
      <c r="AQ1967" s="996"/>
    </row>
    <row r="1968" spans="1:43" s="323" customFormat="1" ht="24.75" customHeight="1" x14ac:dyDescent="0.2">
      <c r="A1968" s="753" t="s">
        <v>465</v>
      </c>
      <c r="B1968" s="306" t="s">
        <v>466</v>
      </c>
      <c r="C1968" s="749" t="s">
        <v>467</v>
      </c>
      <c r="D1968" s="749" t="s">
        <v>468</v>
      </c>
      <c r="E1968" s="749" t="s">
        <v>469</v>
      </c>
      <c r="F1968" s="749"/>
      <c r="G1968" s="749" t="s">
        <v>470</v>
      </c>
      <c r="H1968" s="749" t="s">
        <v>471</v>
      </c>
      <c r="I1968" s="749" t="s">
        <v>472</v>
      </c>
      <c r="J1968" s="749" t="s">
        <v>473</v>
      </c>
      <c r="K1968" s="749" t="s">
        <v>474</v>
      </c>
      <c r="L1968" s="520" t="s">
        <v>475</v>
      </c>
      <c r="M1968" s="9" t="s">
        <v>476</v>
      </c>
      <c r="N1968" s="9" t="s">
        <v>477</v>
      </c>
      <c r="O1968" s="306" t="s">
        <v>478</v>
      </c>
      <c r="P1968" s="996"/>
      <c r="Q1968" s="996"/>
      <c r="R1968" s="996"/>
      <c r="S1968" s="996"/>
      <c r="T1968" s="996"/>
      <c r="U1968" s="996"/>
      <c r="V1968" s="1016"/>
      <c r="W1968" s="1016"/>
      <c r="X1968" s="1016"/>
      <c r="Y1968" s="1019"/>
      <c r="Z1968" s="996"/>
      <c r="AA1968" s="996"/>
      <c r="AB1968" s="996"/>
      <c r="AC1968" s="996"/>
      <c r="AD1968" s="996"/>
      <c r="AE1968" s="1050"/>
      <c r="AF1968" s="996"/>
      <c r="AG1968" s="996"/>
      <c r="AH1968" s="1022"/>
      <c r="AI1968" s="996"/>
      <c r="AJ1968" s="999"/>
      <c r="AK1968" s="1002"/>
      <c r="AL1968" s="996"/>
      <c r="AM1968" s="996"/>
      <c r="AN1968" s="996"/>
      <c r="AO1968" s="430"/>
      <c r="AP1968" s="996"/>
      <c r="AQ1968" s="996"/>
    </row>
    <row r="1969" spans="1:43" s="337" customFormat="1" ht="25.5" customHeight="1" x14ac:dyDescent="0.2">
      <c r="A1969" s="324"/>
      <c r="B1969" s="324" t="s">
        <v>496</v>
      </c>
      <c r="C1969" s="324" t="s">
        <v>933</v>
      </c>
      <c r="D1969" s="324" t="s">
        <v>934</v>
      </c>
      <c r="E1969" s="325" t="s">
        <v>188</v>
      </c>
      <c r="F1969" s="305" t="s">
        <v>510</v>
      </c>
      <c r="G1969" s="583">
        <v>20</v>
      </c>
      <c r="H1969" s="305" t="s">
        <v>471</v>
      </c>
      <c r="I1969" s="305" t="s">
        <v>483</v>
      </c>
      <c r="J1969" s="305" t="s">
        <v>484</v>
      </c>
      <c r="K1969" s="305" t="s">
        <v>485</v>
      </c>
      <c r="L1969" s="304">
        <v>30150</v>
      </c>
      <c r="M1969" s="326"/>
      <c r="N1969" s="326">
        <v>1301400018345</v>
      </c>
      <c r="O1969" s="329"/>
      <c r="P1969" s="420">
        <v>249</v>
      </c>
      <c r="Q1969" s="420" t="s">
        <v>39</v>
      </c>
      <c r="R1969" s="420"/>
      <c r="S1969" s="420"/>
      <c r="T1969" s="420"/>
      <c r="U1969" s="420" t="s">
        <v>187</v>
      </c>
      <c r="V1969" s="420">
        <v>0</v>
      </c>
      <c r="W1969" s="420">
        <v>0</v>
      </c>
      <c r="X1969" s="420">
        <v>4</v>
      </c>
      <c r="Y1969" s="546"/>
      <c r="Z1969" s="420"/>
      <c r="AA1969" s="558">
        <v>4</v>
      </c>
      <c r="AB1969" s="420"/>
      <c r="AC1969" s="420"/>
      <c r="AD1969" s="420"/>
      <c r="AE1969" s="562"/>
      <c r="AF1969" s="420"/>
      <c r="AG1969" s="420"/>
      <c r="AH1969" s="549"/>
      <c r="AI1969" s="420"/>
      <c r="AJ1969" s="549"/>
      <c r="AK1969" s="549"/>
      <c r="AL1969" s="420"/>
      <c r="AM1969" s="420"/>
      <c r="AN1969" s="420"/>
      <c r="AO1969" s="442"/>
      <c r="AP1969" s="420"/>
      <c r="AQ1969" s="420"/>
    </row>
    <row r="1970" spans="1:43" s="337" customFormat="1" ht="56.25" x14ac:dyDescent="0.2">
      <c r="A1970" s="324"/>
      <c r="B1970" s="324"/>
      <c r="C1970" s="324"/>
      <c r="D1970" s="324"/>
      <c r="E1970" s="325"/>
      <c r="F1970" s="326"/>
      <c r="G1970" s="326"/>
      <c r="H1970" s="326"/>
      <c r="I1970" s="326"/>
      <c r="J1970" s="326"/>
      <c r="K1970" s="326"/>
      <c r="L1970" s="326"/>
      <c r="M1970" s="326"/>
      <c r="N1970" s="326"/>
      <c r="O1970" s="329"/>
      <c r="P1970" s="420"/>
      <c r="Q1970" s="420"/>
      <c r="R1970" s="420"/>
      <c r="S1970" s="420"/>
      <c r="T1970" s="420"/>
      <c r="U1970" s="420"/>
      <c r="V1970" s="420"/>
      <c r="W1970" s="420"/>
      <c r="X1970" s="420"/>
      <c r="Y1970" s="546"/>
      <c r="Z1970" s="420"/>
      <c r="AA1970" s="420"/>
      <c r="AB1970" s="420"/>
      <c r="AC1970" s="420"/>
      <c r="AD1970" s="420">
        <v>1</v>
      </c>
      <c r="AE1970" s="562" t="s">
        <v>188</v>
      </c>
      <c r="AF1970" s="413" t="s">
        <v>55</v>
      </c>
      <c r="AG1970" s="420" t="s">
        <v>35</v>
      </c>
      <c r="AH1970" s="549">
        <v>16</v>
      </c>
      <c r="AI1970" s="420"/>
      <c r="AJ1970" s="549"/>
      <c r="AK1970" s="549">
        <v>16</v>
      </c>
      <c r="AL1970" s="420"/>
      <c r="AM1970" s="420">
        <f>AP1970+1</f>
        <v>5</v>
      </c>
      <c r="AN1970" s="413" t="s">
        <v>53</v>
      </c>
      <c r="AO1970" s="442"/>
      <c r="AP1970" s="420">
        <v>4</v>
      </c>
      <c r="AQ1970" s="420">
        <v>3</v>
      </c>
    </row>
    <row r="1971" spans="1:43" s="337" customFormat="1" ht="25.5" customHeight="1" x14ac:dyDescent="0.2">
      <c r="A1971" s="324"/>
      <c r="B1971" s="324"/>
      <c r="C1971" s="324"/>
      <c r="D1971" s="324"/>
      <c r="E1971" s="325"/>
      <c r="F1971" s="326"/>
      <c r="G1971" s="326"/>
      <c r="H1971" s="326"/>
      <c r="I1971" s="326"/>
      <c r="J1971" s="326"/>
      <c r="K1971" s="326"/>
      <c r="L1971" s="326"/>
      <c r="M1971" s="326"/>
      <c r="N1971" s="326"/>
      <c r="O1971" s="329"/>
      <c r="P1971" s="420"/>
      <c r="Q1971" s="420"/>
      <c r="R1971" s="420"/>
      <c r="S1971" s="420"/>
      <c r="T1971" s="420"/>
      <c r="U1971" s="420"/>
      <c r="V1971" s="420"/>
      <c r="W1971" s="420"/>
      <c r="X1971" s="420"/>
      <c r="Y1971" s="546"/>
      <c r="Z1971" s="420"/>
      <c r="AA1971" s="420"/>
      <c r="AB1971" s="420"/>
      <c r="AC1971" s="420"/>
      <c r="AD1971" s="420"/>
      <c r="AE1971" s="562"/>
      <c r="AF1971" s="420"/>
      <c r="AG1971" s="420"/>
      <c r="AH1971" s="549"/>
      <c r="AI1971" s="420"/>
      <c r="AJ1971" s="549"/>
      <c r="AK1971" s="549"/>
      <c r="AL1971" s="420"/>
      <c r="AM1971" s="420"/>
      <c r="AN1971" s="420"/>
      <c r="AO1971" s="442"/>
      <c r="AP1971" s="420"/>
      <c r="AQ1971" s="420"/>
    </row>
    <row r="1972" spans="1:43" s="1" customFormat="1" ht="22.5" customHeight="1" x14ac:dyDescent="0.2">
      <c r="E1972" s="304"/>
      <c r="F1972" s="305"/>
      <c r="G1972" s="305"/>
      <c r="H1972" s="305"/>
      <c r="I1972" s="305"/>
      <c r="J1972" s="305"/>
      <c r="K1972" s="305"/>
      <c r="L1972" s="305"/>
      <c r="M1972" s="305"/>
      <c r="N1972" s="305"/>
      <c r="O1972" s="306"/>
      <c r="P1972" s="307" t="s">
        <v>460</v>
      </c>
      <c r="Q1972" s="308"/>
      <c r="R1972" s="308"/>
      <c r="S1972" s="308"/>
      <c r="T1972" s="308"/>
      <c r="U1972" s="308"/>
      <c r="V1972" s="992" t="str">
        <f>B1981</f>
        <v>นาง</v>
      </c>
      <c r="W1972" s="992"/>
      <c r="X1972" s="993" t="str">
        <f>C1981</f>
        <v xml:space="preserve">สมหมาย  </v>
      </c>
      <c r="Y1972" s="993"/>
      <c r="Z1972" s="993" t="str">
        <f>D1981</f>
        <v>แสนฉิมพลี</v>
      </c>
      <c r="AA1972" s="993"/>
      <c r="AB1972" s="993"/>
      <c r="AC1972" s="994"/>
      <c r="AD1972" s="307" t="s">
        <v>461</v>
      </c>
      <c r="AE1972" s="308"/>
      <c r="AF1972" s="308"/>
      <c r="AG1972" s="748" t="str">
        <f>B1981</f>
        <v>นาง</v>
      </c>
      <c r="AH1972" s="740" t="str">
        <f>C1981</f>
        <v xml:space="preserve">สมหมาย  </v>
      </c>
      <c r="AI1972" s="308"/>
      <c r="AJ1972" s="308" t="str">
        <f>D1981</f>
        <v>แสนฉิมพลี</v>
      </c>
      <c r="AK1972" s="308"/>
      <c r="AL1972" s="308"/>
      <c r="AM1972" s="308"/>
      <c r="AN1972" s="309"/>
      <c r="AO1972" s="753"/>
      <c r="AP1972" s="308"/>
      <c r="AQ1972" s="308"/>
    </row>
    <row r="1973" spans="1:43" s="1" customFormat="1" ht="22.5" customHeight="1" x14ac:dyDescent="0.2">
      <c r="E1973" s="304"/>
      <c r="F1973" s="305"/>
      <c r="G1973" s="305"/>
      <c r="H1973" s="305"/>
      <c r="I1973" s="305"/>
      <c r="J1973" s="305"/>
      <c r="K1973" s="305"/>
      <c r="L1973" s="305"/>
      <c r="M1973" s="305"/>
      <c r="N1973" s="305"/>
      <c r="O1973" s="306"/>
      <c r="P1973" s="307" t="s">
        <v>462</v>
      </c>
      <c r="Q1973" s="308"/>
      <c r="R1973" s="308"/>
      <c r="S1973" s="1007">
        <f>E1981</f>
        <v>101</v>
      </c>
      <c r="T1973" s="1008"/>
      <c r="U1973" s="310" t="str">
        <f>F1981</f>
        <v>หมูที่</v>
      </c>
      <c r="V1973" s="1009">
        <f>G1981</f>
        <v>20</v>
      </c>
      <c r="W1973" s="1009"/>
      <c r="X1973" s="308"/>
      <c r="Y1973" s="311"/>
      <c r="Z1973" s="312" t="str">
        <f>H1981</f>
        <v>ถนน</v>
      </c>
      <c r="AA1973" s="313"/>
      <c r="AB1973" s="308"/>
      <c r="AC1973" s="309"/>
      <c r="AD1973" s="307" t="s">
        <v>462</v>
      </c>
      <c r="AE1973" s="308"/>
      <c r="AF1973" s="728"/>
      <c r="AG1973" s="314">
        <f>E1981</f>
        <v>101</v>
      </c>
      <c r="AH1973" s="308"/>
      <c r="AI1973" s="315" t="str">
        <f>F1981</f>
        <v>หมูที่</v>
      </c>
      <c r="AJ1973" s="727">
        <f>G1981</f>
        <v>20</v>
      </c>
      <c r="AK1973" s="308"/>
      <c r="AL1973" s="315" t="str">
        <f>H1981</f>
        <v>ถนน</v>
      </c>
      <c r="AM1973" s="308"/>
      <c r="AN1973" s="309"/>
      <c r="AO1973" s="753"/>
      <c r="AP1973" s="308"/>
      <c r="AQ1973" s="308"/>
    </row>
    <row r="1974" spans="1:43" s="1" customFormat="1" ht="22.5" customHeight="1" x14ac:dyDescent="0.2">
      <c r="E1974" s="304"/>
      <c r="F1974" s="305"/>
      <c r="G1974" s="305"/>
      <c r="H1974" s="305"/>
      <c r="I1974" s="305"/>
      <c r="J1974" s="305"/>
      <c r="K1974" s="305"/>
      <c r="L1974" s="305"/>
      <c r="M1974" s="305"/>
      <c r="N1974" s="305"/>
      <c r="O1974" s="306"/>
      <c r="P1974" s="307" t="s">
        <v>463</v>
      </c>
      <c r="Q1974" s="308"/>
      <c r="R1974" s="308"/>
      <c r="S1974" s="308"/>
      <c r="T1974" s="308"/>
      <c r="U1974" s="1009" t="str">
        <f>I1981</f>
        <v>ตำบลตะขบ</v>
      </c>
      <c r="V1974" s="993"/>
      <c r="W1974" s="993"/>
      <c r="X1974" s="993"/>
      <c r="Y1974" s="312"/>
      <c r="Z1974" s="315" t="str">
        <f>J1981</f>
        <v>อำเภอปักธงชัย</v>
      </c>
      <c r="AA1974" s="313"/>
      <c r="AB1974" s="308"/>
      <c r="AC1974" s="308"/>
      <c r="AD1974" s="307" t="s">
        <v>463</v>
      </c>
      <c r="AE1974" s="308"/>
      <c r="AF1974" s="308"/>
      <c r="AG1974" s="308"/>
      <c r="AH1974" s="308"/>
      <c r="AI1974" s="315" t="str">
        <f>I1981</f>
        <v>ตำบลตะขบ</v>
      </c>
      <c r="AJ1974" s="308"/>
      <c r="AK1974" s="308"/>
      <c r="AL1974" s="315" t="str">
        <f>J1981</f>
        <v>อำเภอปักธงชัย</v>
      </c>
      <c r="AM1974" s="308"/>
      <c r="AN1974" s="309"/>
      <c r="AO1974" s="753"/>
      <c r="AP1974" s="308"/>
      <c r="AQ1974" s="308"/>
    </row>
    <row r="1975" spans="1:43" s="1" customFormat="1" ht="22.5" customHeight="1" x14ac:dyDescent="0.2">
      <c r="E1975" s="304"/>
      <c r="F1975" s="305"/>
      <c r="G1975" s="305"/>
      <c r="H1975" s="305"/>
      <c r="I1975" s="305"/>
      <c r="J1975" s="305"/>
      <c r="K1975" s="305"/>
      <c r="L1975" s="305"/>
      <c r="M1975" s="305"/>
      <c r="N1975" s="305"/>
      <c r="O1975" s="306"/>
      <c r="P1975" s="316" t="str">
        <f>K1981</f>
        <v>จังหวัดนครราชสีมา</v>
      </c>
      <c r="Q1975" s="317"/>
      <c r="R1975" s="317"/>
      <c r="S1975" s="317"/>
      <c r="T1975" s="317"/>
      <c r="U1975" s="317" t="s">
        <v>464</v>
      </c>
      <c r="V1975" s="317"/>
      <c r="W1975" s="317"/>
      <c r="X1975" s="317"/>
      <c r="Y1975" s="318"/>
      <c r="Z1975" s="317"/>
      <c r="AA1975" s="319"/>
      <c r="AB1975" s="317"/>
      <c r="AC1975" s="317"/>
      <c r="AD1975" s="316" t="str">
        <f>K1981</f>
        <v>จังหวัดนครราชสีมา</v>
      </c>
      <c r="AE1975" s="317"/>
      <c r="AF1975" s="317"/>
      <c r="AG1975" s="317"/>
      <c r="AH1975" s="317"/>
      <c r="AI1975" s="317" t="s">
        <v>464</v>
      </c>
      <c r="AJ1975" s="317"/>
      <c r="AK1975" s="317"/>
      <c r="AL1975" s="317"/>
      <c r="AM1975" s="317"/>
      <c r="AN1975" s="320"/>
      <c r="AO1975" s="753"/>
      <c r="AP1975" s="317"/>
      <c r="AQ1975" s="317"/>
    </row>
    <row r="1976" spans="1:43" s="323" customFormat="1" ht="22.5" customHeight="1" x14ac:dyDescent="0.2">
      <c r="A1976" s="753"/>
      <c r="B1976" s="753"/>
      <c r="C1976" s="753"/>
      <c r="D1976" s="753"/>
      <c r="E1976" s="9"/>
      <c r="F1976" s="321"/>
      <c r="G1976" s="321"/>
      <c r="H1976" s="321"/>
      <c r="I1976" s="321"/>
      <c r="J1976" s="321"/>
      <c r="K1976" s="321"/>
      <c r="L1976" s="321"/>
      <c r="M1976" s="321"/>
      <c r="N1976" s="321"/>
      <c r="O1976" s="306"/>
      <c r="P1976" s="1004" t="s">
        <v>5</v>
      </c>
      <c r="Q1976" s="1005"/>
      <c r="R1976" s="1005"/>
      <c r="S1976" s="1005"/>
      <c r="T1976" s="1005"/>
      <c r="U1976" s="1005"/>
      <c r="V1976" s="1005"/>
      <c r="W1976" s="1005"/>
      <c r="X1976" s="1005"/>
      <c r="Y1976" s="1005"/>
      <c r="Z1976" s="1005"/>
      <c r="AA1976" s="1005"/>
      <c r="AB1976" s="1005"/>
      <c r="AC1976" s="1006"/>
      <c r="AD1976" s="1004" t="s">
        <v>6</v>
      </c>
      <c r="AE1976" s="1005"/>
      <c r="AF1976" s="1005"/>
      <c r="AG1976" s="1005"/>
      <c r="AH1976" s="1005"/>
      <c r="AI1976" s="1005"/>
      <c r="AJ1976" s="1005"/>
      <c r="AK1976" s="1005"/>
      <c r="AL1976" s="1005"/>
      <c r="AM1976" s="1005"/>
      <c r="AN1976" s="1006"/>
      <c r="AO1976" s="429"/>
      <c r="AP1976" s="633"/>
      <c r="AQ1976" s="633"/>
    </row>
    <row r="1977" spans="1:43" s="323" customFormat="1" ht="24.75" customHeight="1" x14ac:dyDescent="0.2">
      <c r="A1977" s="753"/>
      <c r="B1977" s="753"/>
      <c r="C1977" s="753"/>
      <c r="D1977" s="753"/>
      <c r="E1977" s="9"/>
      <c r="F1977" s="321"/>
      <c r="G1977" s="321"/>
      <c r="H1977" s="321"/>
      <c r="I1977" s="321"/>
      <c r="J1977" s="321"/>
      <c r="K1977" s="321"/>
      <c r="L1977" s="321"/>
      <c r="M1977" s="321"/>
      <c r="N1977" s="321"/>
      <c r="O1977" s="306"/>
      <c r="P1977" s="995" t="s">
        <v>7</v>
      </c>
      <c r="Q1977" s="995" t="s">
        <v>8</v>
      </c>
      <c r="R1977" s="995" t="s">
        <v>9</v>
      </c>
      <c r="S1977" s="1010" t="s">
        <v>10</v>
      </c>
      <c r="T1977" s="1011"/>
      <c r="U1977" s="995" t="s">
        <v>11</v>
      </c>
      <c r="V1977" s="1004" t="s">
        <v>12</v>
      </c>
      <c r="W1977" s="1005"/>
      <c r="X1977" s="1006"/>
      <c r="Y1977" s="1004" t="s">
        <v>13</v>
      </c>
      <c r="Z1977" s="1005"/>
      <c r="AA1977" s="1005"/>
      <c r="AB1977" s="1005"/>
      <c r="AC1977" s="1006"/>
      <c r="AD1977" s="995" t="s">
        <v>7</v>
      </c>
      <c r="AE1977" s="1049" t="s">
        <v>469</v>
      </c>
      <c r="AF1977" s="995" t="s">
        <v>15</v>
      </c>
      <c r="AG1977" s="995" t="s">
        <v>16</v>
      </c>
      <c r="AH1977" s="1021" t="s">
        <v>17</v>
      </c>
      <c r="AI1977" s="1004" t="s">
        <v>18</v>
      </c>
      <c r="AJ1977" s="1005"/>
      <c r="AK1977" s="1005"/>
      <c r="AL1977" s="1006"/>
      <c r="AM1977" s="995" t="s">
        <v>19</v>
      </c>
      <c r="AN1977" s="995" t="s">
        <v>20</v>
      </c>
      <c r="AO1977" s="429"/>
      <c r="AP1977" s="995" t="s">
        <v>19</v>
      </c>
      <c r="AQ1977" s="995" t="s">
        <v>19</v>
      </c>
    </row>
    <row r="1978" spans="1:43" s="323" customFormat="1" ht="24.75" customHeight="1" x14ac:dyDescent="0.2">
      <c r="A1978" s="753"/>
      <c r="B1978" s="753"/>
      <c r="C1978" s="753"/>
      <c r="D1978" s="753"/>
      <c r="E1978" s="9"/>
      <c r="F1978" s="321"/>
      <c r="G1978" s="321"/>
      <c r="H1978" s="321"/>
      <c r="I1978" s="321"/>
      <c r="J1978" s="321"/>
      <c r="K1978" s="321"/>
      <c r="L1978" s="321"/>
      <c r="M1978" s="321"/>
      <c r="N1978" s="321"/>
      <c r="O1978" s="306"/>
      <c r="P1978" s="996"/>
      <c r="Q1978" s="996"/>
      <c r="R1978" s="996"/>
      <c r="S1978" s="995" t="s">
        <v>21</v>
      </c>
      <c r="T1978" s="995" t="s">
        <v>22</v>
      </c>
      <c r="U1978" s="996"/>
      <c r="V1978" s="1015" t="s">
        <v>23</v>
      </c>
      <c r="W1978" s="1015" t="s">
        <v>24</v>
      </c>
      <c r="X1978" s="1015" t="s">
        <v>25</v>
      </c>
      <c r="Y1978" s="1018" t="s">
        <v>26</v>
      </c>
      <c r="Z1978" s="995" t="s">
        <v>27</v>
      </c>
      <c r="AA1978" s="995" t="s">
        <v>28</v>
      </c>
      <c r="AB1978" s="995" t="s">
        <v>29</v>
      </c>
      <c r="AC1978" s="995" t="s">
        <v>30</v>
      </c>
      <c r="AD1978" s="996"/>
      <c r="AE1978" s="1050"/>
      <c r="AF1978" s="996"/>
      <c r="AG1978" s="996"/>
      <c r="AH1978" s="1022"/>
      <c r="AI1978" s="995" t="s">
        <v>31</v>
      </c>
      <c r="AJ1978" s="998" t="s">
        <v>27</v>
      </c>
      <c r="AK1978" s="1001" t="s">
        <v>28</v>
      </c>
      <c r="AL1978" s="995" t="s">
        <v>29</v>
      </c>
      <c r="AM1978" s="996"/>
      <c r="AN1978" s="996"/>
      <c r="AO1978" s="429"/>
      <c r="AP1978" s="996"/>
      <c r="AQ1978" s="996"/>
    </row>
    <row r="1979" spans="1:43" s="323" customFormat="1" ht="48.75" customHeight="1" x14ac:dyDescent="0.2">
      <c r="A1979" s="753"/>
      <c r="B1979" s="753"/>
      <c r="C1979" s="753"/>
      <c r="D1979" s="753"/>
      <c r="E1979" s="9"/>
      <c r="F1979" s="321"/>
      <c r="G1979" s="321"/>
      <c r="H1979" s="321"/>
      <c r="I1979" s="321"/>
      <c r="J1979" s="321"/>
      <c r="K1979" s="321"/>
      <c r="L1979" s="321"/>
      <c r="M1979" s="321"/>
      <c r="N1979" s="321"/>
      <c r="O1979" s="306"/>
      <c r="P1979" s="996"/>
      <c r="Q1979" s="996"/>
      <c r="R1979" s="996"/>
      <c r="S1979" s="996"/>
      <c r="T1979" s="996"/>
      <c r="U1979" s="996"/>
      <c r="V1979" s="1016"/>
      <c r="W1979" s="1016"/>
      <c r="X1979" s="1016"/>
      <c r="Y1979" s="1019"/>
      <c r="Z1979" s="996"/>
      <c r="AA1979" s="996"/>
      <c r="AB1979" s="996"/>
      <c r="AC1979" s="996"/>
      <c r="AD1979" s="996"/>
      <c r="AE1979" s="1050"/>
      <c r="AF1979" s="996"/>
      <c r="AG1979" s="996"/>
      <c r="AH1979" s="1022"/>
      <c r="AI1979" s="996"/>
      <c r="AJ1979" s="999"/>
      <c r="AK1979" s="1002"/>
      <c r="AL1979" s="996"/>
      <c r="AM1979" s="996"/>
      <c r="AN1979" s="996"/>
      <c r="AO1979" s="430"/>
      <c r="AP1979" s="996"/>
      <c r="AQ1979" s="996"/>
    </row>
    <row r="1980" spans="1:43" s="323" customFormat="1" ht="33" customHeight="1" x14ac:dyDescent="0.2">
      <c r="A1980" s="753" t="s">
        <v>465</v>
      </c>
      <c r="B1980" s="306" t="s">
        <v>466</v>
      </c>
      <c r="C1980" s="749" t="s">
        <v>467</v>
      </c>
      <c r="D1980" s="749" t="s">
        <v>468</v>
      </c>
      <c r="E1980" s="749" t="s">
        <v>469</v>
      </c>
      <c r="F1980" s="749"/>
      <c r="G1980" s="749" t="s">
        <v>470</v>
      </c>
      <c r="H1980" s="749" t="s">
        <v>471</v>
      </c>
      <c r="I1980" s="749" t="s">
        <v>472</v>
      </c>
      <c r="J1980" s="749" t="s">
        <v>473</v>
      </c>
      <c r="K1980" s="749" t="s">
        <v>474</v>
      </c>
      <c r="L1980" s="520" t="s">
        <v>475</v>
      </c>
      <c r="M1980" s="9" t="s">
        <v>476</v>
      </c>
      <c r="N1980" s="9" t="s">
        <v>477</v>
      </c>
      <c r="O1980" s="306" t="s">
        <v>478</v>
      </c>
      <c r="P1980" s="996"/>
      <c r="Q1980" s="996"/>
      <c r="R1980" s="996"/>
      <c r="S1980" s="996"/>
      <c r="T1980" s="996"/>
      <c r="U1980" s="996"/>
      <c r="V1980" s="1016"/>
      <c r="W1980" s="1016"/>
      <c r="X1980" s="1016"/>
      <c r="Y1980" s="1019"/>
      <c r="Z1980" s="996"/>
      <c r="AA1980" s="996"/>
      <c r="AB1980" s="996"/>
      <c r="AC1980" s="996"/>
      <c r="AD1980" s="996"/>
      <c r="AE1980" s="1050"/>
      <c r="AF1980" s="996"/>
      <c r="AG1980" s="996"/>
      <c r="AH1980" s="1022"/>
      <c r="AI1980" s="996"/>
      <c r="AJ1980" s="999"/>
      <c r="AK1980" s="1002"/>
      <c r="AL1980" s="996"/>
      <c r="AM1980" s="996"/>
      <c r="AN1980" s="996"/>
      <c r="AO1980" s="430"/>
      <c r="AP1980" s="996"/>
      <c r="AQ1980" s="996"/>
    </row>
    <row r="1981" spans="1:43" s="337" customFormat="1" ht="25.5" customHeight="1" x14ac:dyDescent="0.2">
      <c r="A1981" s="324"/>
      <c r="B1981" s="324" t="s">
        <v>487</v>
      </c>
      <c r="C1981" s="324" t="s">
        <v>480</v>
      </c>
      <c r="D1981" s="324" t="s">
        <v>935</v>
      </c>
      <c r="E1981" s="325">
        <v>101</v>
      </c>
      <c r="F1981" s="305" t="s">
        <v>510</v>
      </c>
      <c r="G1981" s="583">
        <v>20</v>
      </c>
      <c r="H1981" s="305" t="s">
        <v>471</v>
      </c>
      <c r="I1981" s="305" t="s">
        <v>483</v>
      </c>
      <c r="J1981" s="305" t="s">
        <v>484</v>
      </c>
      <c r="K1981" s="305" t="s">
        <v>485</v>
      </c>
      <c r="L1981" s="304">
        <v>30150</v>
      </c>
      <c r="M1981" s="326"/>
      <c r="N1981" s="326">
        <v>3301400507733</v>
      </c>
      <c r="O1981" s="329"/>
      <c r="P1981" s="410">
        <v>250</v>
      </c>
      <c r="Q1981" s="410" t="s">
        <v>39</v>
      </c>
      <c r="R1981" s="410"/>
      <c r="S1981" s="410"/>
      <c r="T1981" s="410"/>
      <c r="U1981" s="410" t="s">
        <v>187</v>
      </c>
      <c r="V1981" s="410">
        <v>0</v>
      </c>
      <c r="W1981" s="410">
        <v>0</v>
      </c>
      <c r="X1981" s="410">
        <v>4.5</v>
      </c>
      <c r="Y1981" s="411"/>
      <c r="Z1981" s="410"/>
      <c r="AA1981" s="410">
        <v>4.5</v>
      </c>
      <c r="AB1981" s="410"/>
      <c r="AC1981" s="412"/>
      <c r="AD1981" s="410"/>
      <c r="AE1981" s="634"/>
      <c r="AF1981" s="410"/>
      <c r="AG1981" s="410"/>
      <c r="AH1981" s="414"/>
      <c r="AI1981" s="410"/>
      <c r="AJ1981" s="414"/>
      <c r="AK1981" s="414"/>
      <c r="AL1981" s="410"/>
      <c r="AM1981" s="410"/>
      <c r="AN1981" s="412"/>
      <c r="AO1981" s="442"/>
      <c r="AP1981" s="410"/>
      <c r="AQ1981" s="410"/>
    </row>
    <row r="1982" spans="1:43" s="337" customFormat="1" ht="56.25" x14ac:dyDescent="0.2">
      <c r="A1982" s="324"/>
      <c r="B1982" s="324"/>
      <c r="C1982" s="324"/>
      <c r="D1982" s="324"/>
      <c r="E1982" s="325"/>
      <c r="F1982" s="326"/>
      <c r="G1982" s="326"/>
      <c r="H1982" s="326"/>
      <c r="I1982" s="326"/>
      <c r="J1982" s="326"/>
      <c r="K1982" s="326"/>
      <c r="L1982" s="326"/>
      <c r="M1982" s="326"/>
      <c r="N1982" s="326"/>
      <c r="O1982" s="329"/>
      <c r="P1982" s="410"/>
      <c r="Q1982" s="410"/>
      <c r="R1982" s="410"/>
      <c r="S1982" s="410"/>
      <c r="T1982" s="410"/>
      <c r="U1982" s="410"/>
      <c r="V1982" s="410"/>
      <c r="W1982" s="410"/>
      <c r="X1982" s="410"/>
      <c r="Y1982" s="411"/>
      <c r="Z1982" s="410"/>
      <c r="AA1982" s="410"/>
      <c r="AB1982" s="410"/>
      <c r="AC1982" s="412"/>
      <c r="AD1982" s="410">
        <v>1</v>
      </c>
      <c r="AE1982" s="634">
        <v>101</v>
      </c>
      <c r="AF1982" s="413" t="s">
        <v>55</v>
      </c>
      <c r="AG1982" s="410" t="s">
        <v>35</v>
      </c>
      <c r="AH1982" s="414">
        <v>18</v>
      </c>
      <c r="AI1982" s="410"/>
      <c r="AJ1982" s="414"/>
      <c r="AK1982" s="414">
        <v>18</v>
      </c>
      <c r="AL1982" s="410"/>
      <c r="AM1982" s="420">
        <f>AP1982+1</f>
        <v>17</v>
      </c>
      <c r="AN1982" s="416" t="s">
        <v>53</v>
      </c>
      <c r="AO1982" s="442"/>
      <c r="AP1982" s="410">
        <v>16</v>
      </c>
      <c r="AQ1982" s="410">
        <v>15</v>
      </c>
    </row>
    <row r="1983" spans="1:43" s="337" customFormat="1" ht="25.5" customHeight="1" x14ac:dyDescent="0.2">
      <c r="A1983" s="324"/>
      <c r="B1983" s="324"/>
      <c r="C1983" s="324"/>
      <c r="D1983" s="324"/>
      <c r="E1983" s="325"/>
      <c r="F1983" s="326"/>
      <c r="G1983" s="326"/>
      <c r="H1983" s="326"/>
      <c r="I1983" s="326"/>
      <c r="J1983" s="326"/>
      <c r="K1983" s="326"/>
      <c r="L1983" s="326"/>
      <c r="M1983" s="326"/>
      <c r="N1983" s="326"/>
      <c r="O1983" s="329"/>
      <c r="P1983" s="410"/>
      <c r="Q1983" s="410"/>
      <c r="R1983" s="410"/>
      <c r="S1983" s="410"/>
      <c r="T1983" s="410"/>
      <c r="U1983" s="410"/>
      <c r="V1983" s="410"/>
      <c r="W1983" s="410"/>
      <c r="X1983" s="410"/>
      <c r="Y1983" s="411"/>
      <c r="Z1983" s="410"/>
      <c r="AA1983" s="410"/>
      <c r="AB1983" s="410"/>
      <c r="AC1983" s="412"/>
      <c r="AD1983" s="410"/>
      <c r="AE1983" s="634"/>
      <c r="AF1983" s="410"/>
      <c r="AG1983" s="410"/>
      <c r="AH1983" s="414"/>
      <c r="AI1983" s="410"/>
      <c r="AJ1983" s="414"/>
      <c r="AK1983" s="414"/>
      <c r="AL1983" s="410"/>
      <c r="AM1983" s="410"/>
      <c r="AN1983" s="412"/>
      <c r="AO1983" s="442"/>
      <c r="AP1983" s="410"/>
      <c r="AQ1983" s="410"/>
    </row>
    <row r="1984" spans="1:43" s="1" customFormat="1" ht="22.5" customHeight="1" x14ac:dyDescent="0.2">
      <c r="E1984" s="304"/>
      <c r="F1984" s="305"/>
      <c r="G1984" s="305"/>
      <c r="H1984" s="305"/>
      <c r="I1984" s="305"/>
      <c r="J1984" s="305"/>
      <c r="K1984" s="305"/>
      <c r="L1984" s="305"/>
      <c r="M1984" s="305"/>
      <c r="N1984" s="305"/>
      <c r="O1984" s="306"/>
      <c r="P1984" s="307" t="s">
        <v>460</v>
      </c>
      <c r="Q1984" s="308"/>
      <c r="R1984" s="308"/>
      <c r="S1984" s="308"/>
      <c r="T1984" s="308"/>
      <c r="U1984" s="308"/>
      <c r="V1984" s="992" t="str">
        <f>B1993</f>
        <v>นาง</v>
      </c>
      <c r="W1984" s="992"/>
      <c r="X1984" s="993" t="str">
        <f>C1993</f>
        <v>บุญนาค</v>
      </c>
      <c r="Y1984" s="993"/>
      <c r="Z1984" s="993" t="str">
        <f>D1993</f>
        <v>มิตตะขบ</v>
      </c>
      <c r="AA1984" s="993"/>
      <c r="AB1984" s="993"/>
      <c r="AC1984" s="994"/>
      <c r="AD1984" s="307" t="s">
        <v>461</v>
      </c>
      <c r="AE1984" s="308"/>
      <c r="AF1984" s="308"/>
      <c r="AG1984" s="748" t="str">
        <f>B1993</f>
        <v>นาง</v>
      </c>
      <c r="AH1984" s="740" t="str">
        <f>C1993</f>
        <v>บุญนาค</v>
      </c>
      <c r="AI1984" s="308"/>
      <c r="AJ1984" s="308" t="str">
        <f>D1993</f>
        <v>มิตตะขบ</v>
      </c>
      <c r="AK1984" s="308"/>
      <c r="AL1984" s="308"/>
      <c r="AM1984" s="308"/>
      <c r="AN1984" s="309"/>
      <c r="AO1984" s="753"/>
      <c r="AP1984" s="308"/>
      <c r="AQ1984" s="308"/>
    </row>
    <row r="1985" spans="1:43" s="1" customFormat="1" ht="22.5" customHeight="1" x14ac:dyDescent="0.2">
      <c r="E1985" s="304"/>
      <c r="F1985" s="305"/>
      <c r="G1985" s="305"/>
      <c r="H1985" s="305"/>
      <c r="I1985" s="305"/>
      <c r="J1985" s="305"/>
      <c r="K1985" s="305"/>
      <c r="L1985" s="305"/>
      <c r="M1985" s="305"/>
      <c r="N1985" s="305"/>
      <c r="O1985" s="306"/>
      <c r="P1985" s="307" t="s">
        <v>462</v>
      </c>
      <c r="Q1985" s="308"/>
      <c r="R1985" s="308"/>
      <c r="S1985" s="1007" t="str">
        <f>E1993</f>
        <v>58</v>
      </c>
      <c r="T1985" s="1008"/>
      <c r="U1985" s="310" t="str">
        <f>F1993</f>
        <v>หมูที่</v>
      </c>
      <c r="V1985" s="1009">
        <f>G1993</f>
        <v>20</v>
      </c>
      <c r="W1985" s="1009"/>
      <c r="X1985" s="308"/>
      <c r="Y1985" s="311"/>
      <c r="Z1985" s="312" t="str">
        <f>H1993</f>
        <v>ถนน</v>
      </c>
      <c r="AA1985" s="313"/>
      <c r="AB1985" s="308"/>
      <c r="AC1985" s="309"/>
      <c r="AD1985" s="307" t="s">
        <v>462</v>
      </c>
      <c r="AE1985" s="308"/>
      <c r="AF1985" s="728"/>
      <c r="AG1985" s="314" t="str">
        <f>E1993</f>
        <v>58</v>
      </c>
      <c r="AH1985" s="308"/>
      <c r="AI1985" s="315" t="str">
        <f>F1993</f>
        <v>หมูที่</v>
      </c>
      <c r="AJ1985" s="727">
        <f>G1993</f>
        <v>20</v>
      </c>
      <c r="AK1985" s="308"/>
      <c r="AL1985" s="315" t="str">
        <f>H1993</f>
        <v>ถนน</v>
      </c>
      <c r="AM1985" s="308"/>
      <c r="AN1985" s="309"/>
      <c r="AO1985" s="753"/>
      <c r="AP1985" s="308"/>
      <c r="AQ1985" s="308"/>
    </row>
    <row r="1986" spans="1:43" s="1" customFormat="1" ht="22.5" customHeight="1" x14ac:dyDescent="0.2">
      <c r="E1986" s="304"/>
      <c r="F1986" s="305"/>
      <c r="G1986" s="305"/>
      <c r="H1986" s="305"/>
      <c r="I1986" s="305"/>
      <c r="J1986" s="305"/>
      <c r="K1986" s="305"/>
      <c r="L1986" s="305"/>
      <c r="M1986" s="305"/>
      <c r="N1986" s="305"/>
      <c r="O1986" s="306"/>
      <c r="P1986" s="307" t="s">
        <v>463</v>
      </c>
      <c r="Q1986" s="308"/>
      <c r="R1986" s="308"/>
      <c r="S1986" s="308"/>
      <c r="T1986" s="308"/>
      <c r="U1986" s="1009" t="str">
        <f>I1993</f>
        <v>ตำบลตะขบ</v>
      </c>
      <c r="V1986" s="993"/>
      <c r="W1986" s="993"/>
      <c r="X1986" s="993"/>
      <c r="Y1986" s="312"/>
      <c r="Z1986" s="315" t="str">
        <f>J1993</f>
        <v>อำเภอปักธงชัย</v>
      </c>
      <c r="AA1986" s="313"/>
      <c r="AB1986" s="308"/>
      <c r="AC1986" s="308"/>
      <c r="AD1986" s="307" t="s">
        <v>463</v>
      </c>
      <c r="AE1986" s="308"/>
      <c r="AF1986" s="308"/>
      <c r="AG1986" s="308"/>
      <c r="AH1986" s="308"/>
      <c r="AI1986" s="315" t="str">
        <f>I1993</f>
        <v>ตำบลตะขบ</v>
      </c>
      <c r="AJ1986" s="308"/>
      <c r="AK1986" s="308"/>
      <c r="AL1986" s="315" t="str">
        <f>J1993</f>
        <v>อำเภอปักธงชัย</v>
      </c>
      <c r="AM1986" s="308"/>
      <c r="AN1986" s="309"/>
      <c r="AO1986" s="753"/>
      <c r="AP1986" s="308"/>
      <c r="AQ1986" s="308"/>
    </row>
    <row r="1987" spans="1:43" s="1" customFormat="1" ht="22.5" customHeight="1" x14ac:dyDescent="0.2">
      <c r="E1987" s="304"/>
      <c r="F1987" s="305"/>
      <c r="G1987" s="305"/>
      <c r="H1987" s="305"/>
      <c r="I1987" s="305"/>
      <c r="J1987" s="305"/>
      <c r="K1987" s="305"/>
      <c r="L1987" s="305"/>
      <c r="M1987" s="305"/>
      <c r="N1987" s="305"/>
      <c r="O1987" s="306"/>
      <c r="P1987" s="316" t="str">
        <f>K1993</f>
        <v>จังหวัดนครราชสีมา</v>
      </c>
      <c r="Q1987" s="317"/>
      <c r="R1987" s="317"/>
      <c r="S1987" s="317"/>
      <c r="T1987" s="317"/>
      <c r="U1987" s="317" t="s">
        <v>464</v>
      </c>
      <c r="V1987" s="317"/>
      <c r="W1987" s="317"/>
      <c r="X1987" s="317"/>
      <c r="Y1987" s="318"/>
      <c r="Z1987" s="317"/>
      <c r="AA1987" s="319"/>
      <c r="AB1987" s="317"/>
      <c r="AC1987" s="317"/>
      <c r="AD1987" s="316" t="str">
        <f>K1993</f>
        <v>จังหวัดนครราชสีมา</v>
      </c>
      <c r="AE1987" s="317"/>
      <c r="AF1987" s="317"/>
      <c r="AG1987" s="317"/>
      <c r="AH1987" s="317"/>
      <c r="AI1987" s="317" t="s">
        <v>464</v>
      </c>
      <c r="AJ1987" s="317"/>
      <c r="AK1987" s="317"/>
      <c r="AL1987" s="317"/>
      <c r="AM1987" s="317"/>
      <c r="AN1987" s="320"/>
      <c r="AO1987" s="753"/>
      <c r="AP1987" s="317"/>
      <c r="AQ1987" s="317"/>
    </row>
    <row r="1988" spans="1:43" s="323" customFormat="1" ht="22.5" customHeight="1" x14ac:dyDescent="0.2">
      <c r="A1988" s="753"/>
      <c r="B1988" s="753"/>
      <c r="C1988" s="753"/>
      <c r="D1988" s="753"/>
      <c r="E1988" s="9"/>
      <c r="F1988" s="321"/>
      <c r="G1988" s="321"/>
      <c r="H1988" s="321"/>
      <c r="I1988" s="321"/>
      <c r="J1988" s="321"/>
      <c r="K1988" s="321"/>
      <c r="L1988" s="321"/>
      <c r="M1988" s="321"/>
      <c r="N1988" s="321"/>
      <c r="O1988" s="306"/>
      <c r="P1988" s="1004" t="s">
        <v>5</v>
      </c>
      <c r="Q1988" s="1005"/>
      <c r="R1988" s="1005"/>
      <c r="S1988" s="1005"/>
      <c r="T1988" s="1005"/>
      <c r="U1988" s="1005"/>
      <c r="V1988" s="1005"/>
      <c r="W1988" s="1005"/>
      <c r="X1988" s="1005"/>
      <c r="Y1988" s="1005"/>
      <c r="Z1988" s="1005"/>
      <c r="AA1988" s="1005"/>
      <c r="AB1988" s="1005"/>
      <c r="AC1988" s="1006"/>
      <c r="AD1988" s="1004" t="s">
        <v>6</v>
      </c>
      <c r="AE1988" s="1005"/>
      <c r="AF1988" s="1005"/>
      <c r="AG1988" s="1005"/>
      <c r="AH1988" s="1005"/>
      <c r="AI1988" s="1005"/>
      <c r="AJ1988" s="1005"/>
      <c r="AK1988" s="1005"/>
      <c r="AL1988" s="1005"/>
      <c r="AM1988" s="1005"/>
      <c r="AN1988" s="1006"/>
      <c r="AO1988" s="429"/>
      <c r="AP1988" s="633"/>
      <c r="AQ1988" s="633"/>
    </row>
    <row r="1989" spans="1:43" s="323" customFormat="1" ht="24.75" customHeight="1" x14ac:dyDescent="0.2">
      <c r="A1989" s="753"/>
      <c r="B1989" s="753"/>
      <c r="C1989" s="753"/>
      <c r="D1989" s="753"/>
      <c r="E1989" s="9"/>
      <c r="F1989" s="321"/>
      <c r="G1989" s="321"/>
      <c r="H1989" s="321"/>
      <c r="I1989" s="321"/>
      <c r="J1989" s="321"/>
      <c r="K1989" s="321"/>
      <c r="L1989" s="321"/>
      <c r="M1989" s="321"/>
      <c r="N1989" s="321"/>
      <c r="O1989" s="306"/>
      <c r="P1989" s="995" t="s">
        <v>7</v>
      </c>
      <c r="Q1989" s="995" t="s">
        <v>8</v>
      </c>
      <c r="R1989" s="995" t="s">
        <v>9</v>
      </c>
      <c r="S1989" s="1010" t="s">
        <v>10</v>
      </c>
      <c r="T1989" s="1011"/>
      <c r="U1989" s="995" t="s">
        <v>11</v>
      </c>
      <c r="V1989" s="1004" t="s">
        <v>12</v>
      </c>
      <c r="W1989" s="1005"/>
      <c r="X1989" s="1006"/>
      <c r="Y1989" s="1004" t="s">
        <v>13</v>
      </c>
      <c r="Z1989" s="1005"/>
      <c r="AA1989" s="1005"/>
      <c r="AB1989" s="1005"/>
      <c r="AC1989" s="1006"/>
      <c r="AD1989" s="995" t="s">
        <v>7</v>
      </c>
      <c r="AE1989" s="1049" t="s">
        <v>469</v>
      </c>
      <c r="AF1989" s="995" t="s">
        <v>15</v>
      </c>
      <c r="AG1989" s="995" t="s">
        <v>16</v>
      </c>
      <c r="AH1989" s="1021" t="s">
        <v>17</v>
      </c>
      <c r="AI1989" s="1004" t="s">
        <v>18</v>
      </c>
      <c r="AJ1989" s="1005"/>
      <c r="AK1989" s="1005"/>
      <c r="AL1989" s="1006"/>
      <c r="AM1989" s="995" t="s">
        <v>19</v>
      </c>
      <c r="AN1989" s="995" t="s">
        <v>20</v>
      </c>
      <c r="AO1989" s="429"/>
      <c r="AP1989" s="995" t="s">
        <v>19</v>
      </c>
      <c r="AQ1989" s="995" t="s">
        <v>19</v>
      </c>
    </row>
    <row r="1990" spans="1:43" s="323" customFormat="1" ht="24.75" customHeight="1" x14ac:dyDescent="0.2">
      <c r="A1990" s="753"/>
      <c r="B1990" s="753"/>
      <c r="C1990" s="753"/>
      <c r="D1990" s="753"/>
      <c r="E1990" s="9"/>
      <c r="F1990" s="321"/>
      <c r="G1990" s="321"/>
      <c r="H1990" s="321"/>
      <c r="I1990" s="321"/>
      <c r="J1990" s="321"/>
      <c r="K1990" s="321"/>
      <c r="L1990" s="321"/>
      <c r="M1990" s="321"/>
      <c r="N1990" s="321"/>
      <c r="O1990" s="306"/>
      <c r="P1990" s="996"/>
      <c r="Q1990" s="996"/>
      <c r="R1990" s="996"/>
      <c r="S1990" s="995" t="s">
        <v>21</v>
      </c>
      <c r="T1990" s="995" t="s">
        <v>22</v>
      </c>
      <c r="U1990" s="996"/>
      <c r="V1990" s="1015" t="s">
        <v>23</v>
      </c>
      <c r="W1990" s="1015" t="s">
        <v>24</v>
      </c>
      <c r="X1990" s="1015" t="s">
        <v>25</v>
      </c>
      <c r="Y1990" s="1018" t="s">
        <v>26</v>
      </c>
      <c r="Z1990" s="995" t="s">
        <v>27</v>
      </c>
      <c r="AA1990" s="995" t="s">
        <v>28</v>
      </c>
      <c r="AB1990" s="995" t="s">
        <v>29</v>
      </c>
      <c r="AC1990" s="995" t="s">
        <v>30</v>
      </c>
      <c r="AD1990" s="996"/>
      <c r="AE1990" s="1050"/>
      <c r="AF1990" s="996"/>
      <c r="AG1990" s="996"/>
      <c r="AH1990" s="1022"/>
      <c r="AI1990" s="995" t="s">
        <v>31</v>
      </c>
      <c r="AJ1990" s="998" t="s">
        <v>27</v>
      </c>
      <c r="AK1990" s="1001" t="s">
        <v>28</v>
      </c>
      <c r="AL1990" s="995" t="s">
        <v>29</v>
      </c>
      <c r="AM1990" s="996"/>
      <c r="AN1990" s="996"/>
      <c r="AO1990" s="429"/>
      <c r="AP1990" s="996"/>
      <c r="AQ1990" s="996"/>
    </row>
    <row r="1991" spans="1:43" s="323" customFormat="1" ht="48.75" customHeight="1" x14ac:dyDescent="0.2">
      <c r="A1991" s="753"/>
      <c r="B1991" s="753"/>
      <c r="C1991" s="753"/>
      <c r="D1991" s="753"/>
      <c r="E1991" s="9"/>
      <c r="F1991" s="321"/>
      <c r="G1991" s="321"/>
      <c r="H1991" s="321"/>
      <c r="I1991" s="321"/>
      <c r="J1991" s="321"/>
      <c r="K1991" s="321"/>
      <c r="L1991" s="321"/>
      <c r="M1991" s="321"/>
      <c r="N1991" s="321"/>
      <c r="O1991" s="306"/>
      <c r="P1991" s="996"/>
      <c r="Q1991" s="996"/>
      <c r="R1991" s="996"/>
      <c r="S1991" s="996"/>
      <c r="T1991" s="996"/>
      <c r="U1991" s="996"/>
      <c r="V1991" s="1016"/>
      <c r="W1991" s="1016"/>
      <c r="X1991" s="1016"/>
      <c r="Y1991" s="1019"/>
      <c r="Z1991" s="996"/>
      <c r="AA1991" s="996"/>
      <c r="AB1991" s="996"/>
      <c r="AC1991" s="996"/>
      <c r="AD1991" s="996"/>
      <c r="AE1991" s="1050"/>
      <c r="AF1991" s="996"/>
      <c r="AG1991" s="996"/>
      <c r="AH1991" s="1022"/>
      <c r="AI1991" s="996"/>
      <c r="AJ1991" s="999"/>
      <c r="AK1991" s="1002"/>
      <c r="AL1991" s="996"/>
      <c r="AM1991" s="996"/>
      <c r="AN1991" s="996"/>
      <c r="AO1991" s="430"/>
      <c r="AP1991" s="996"/>
      <c r="AQ1991" s="996"/>
    </row>
    <row r="1992" spans="1:43" s="323" customFormat="1" ht="31.5" customHeight="1" x14ac:dyDescent="0.2">
      <c r="A1992" s="753" t="s">
        <v>465</v>
      </c>
      <c r="B1992" s="306" t="s">
        <v>466</v>
      </c>
      <c r="C1992" s="749" t="s">
        <v>467</v>
      </c>
      <c r="D1992" s="749" t="s">
        <v>468</v>
      </c>
      <c r="E1992" s="749" t="s">
        <v>469</v>
      </c>
      <c r="F1992" s="749"/>
      <c r="G1992" s="749" t="s">
        <v>470</v>
      </c>
      <c r="H1992" s="749" t="s">
        <v>471</v>
      </c>
      <c r="I1992" s="749" t="s">
        <v>472</v>
      </c>
      <c r="J1992" s="749" t="s">
        <v>473</v>
      </c>
      <c r="K1992" s="749" t="s">
        <v>474</v>
      </c>
      <c r="L1992" s="520" t="s">
        <v>475</v>
      </c>
      <c r="M1992" s="9" t="s">
        <v>476</v>
      </c>
      <c r="N1992" s="9" t="s">
        <v>477</v>
      </c>
      <c r="O1992" s="306" t="s">
        <v>478</v>
      </c>
      <c r="P1992" s="996"/>
      <c r="Q1992" s="996"/>
      <c r="R1992" s="996"/>
      <c r="S1992" s="996"/>
      <c r="T1992" s="996"/>
      <c r="U1992" s="996"/>
      <c r="V1992" s="1016"/>
      <c r="W1992" s="1016"/>
      <c r="X1992" s="1016"/>
      <c r="Y1992" s="1019"/>
      <c r="Z1992" s="996"/>
      <c r="AA1992" s="996"/>
      <c r="AB1992" s="996"/>
      <c r="AC1992" s="996"/>
      <c r="AD1992" s="996"/>
      <c r="AE1992" s="1050"/>
      <c r="AF1992" s="996"/>
      <c r="AG1992" s="996"/>
      <c r="AH1992" s="1022"/>
      <c r="AI1992" s="996"/>
      <c r="AJ1992" s="999"/>
      <c r="AK1992" s="1002"/>
      <c r="AL1992" s="996"/>
      <c r="AM1992" s="996"/>
      <c r="AN1992" s="996"/>
      <c r="AO1992" s="430"/>
      <c r="AP1992" s="996"/>
      <c r="AQ1992" s="996"/>
    </row>
    <row r="1993" spans="1:43" s="337" customFormat="1" ht="25.5" customHeight="1" x14ac:dyDescent="0.2">
      <c r="A1993" s="324"/>
      <c r="B1993" s="324" t="s">
        <v>487</v>
      </c>
      <c r="C1993" s="324" t="s">
        <v>936</v>
      </c>
      <c r="D1993" s="324" t="s">
        <v>937</v>
      </c>
      <c r="E1993" s="325" t="s">
        <v>42</v>
      </c>
      <c r="F1993" s="305" t="s">
        <v>510</v>
      </c>
      <c r="G1993" s="583">
        <v>20</v>
      </c>
      <c r="H1993" s="305" t="s">
        <v>471</v>
      </c>
      <c r="I1993" s="305" t="s">
        <v>483</v>
      </c>
      <c r="J1993" s="305" t="s">
        <v>484</v>
      </c>
      <c r="K1993" s="305" t="s">
        <v>485</v>
      </c>
      <c r="L1993" s="304">
        <v>30150</v>
      </c>
      <c r="M1993" s="326">
        <v>828632339</v>
      </c>
      <c r="N1993" s="326"/>
      <c r="O1993" s="329"/>
      <c r="P1993" s="410">
        <v>251</v>
      </c>
      <c r="Q1993" s="410" t="s">
        <v>39</v>
      </c>
      <c r="R1993" s="410" t="s">
        <v>189</v>
      </c>
      <c r="S1993" s="410"/>
      <c r="T1993" s="410"/>
      <c r="U1993" s="410" t="s">
        <v>187</v>
      </c>
      <c r="V1993" s="410">
        <v>0</v>
      </c>
      <c r="W1993" s="410">
        <v>2</v>
      </c>
      <c r="X1993" s="410">
        <v>0</v>
      </c>
      <c r="Y1993" s="411">
        <v>194</v>
      </c>
      <c r="Z1993" s="410"/>
      <c r="AA1993" s="419"/>
      <c r="AB1993" s="410"/>
      <c r="AC1993" s="571"/>
      <c r="AD1993" s="410"/>
      <c r="AE1993" s="410"/>
      <c r="AF1993" s="410"/>
      <c r="AG1993" s="410"/>
      <c r="AH1993" s="414"/>
      <c r="AI1993" s="411"/>
      <c r="AJ1993" s="414"/>
      <c r="AK1993" s="411"/>
      <c r="AL1993" s="410"/>
      <c r="AM1993" s="410"/>
      <c r="AN1993" s="412"/>
      <c r="AO1993" s="442"/>
      <c r="AP1993" s="410"/>
      <c r="AQ1993" s="410"/>
    </row>
    <row r="1994" spans="1:43" s="337" customFormat="1" ht="56.25" x14ac:dyDescent="0.2">
      <c r="A1994" s="324"/>
      <c r="B1994" s="324"/>
      <c r="C1994" s="324"/>
      <c r="D1994" s="324"/>
      <c r="E1994" s="325"/>
      <c r="F1994" s="326"/>
      <c r="G1994" s="326"/>
      <c r="H1994" s="326"/>
      <c r="I1994" s="326"/>
      <c r="J1994" s="326"/>
      <c r="K1994" s="326"/>
      <c r="L1994" s="326"/>
      <c r="M1994" s="326"/>
      <c r="N1994" s="326"/>
      <c r="O1994" s="329"/>
      <c r="P1994" s="410"/>
      <c r="Q1994" s="410"/>
      <c r="R1994" s="410"/>
      <c r="S1994" s="410"/>
      <c r="T1994" s="410"/>
      <c r="U1994" s="410"/>
      <c r="V1994" s="410"/>
      <c r="W1994" s="410"/>
      <c r="X1994" s="410"/>
      <c r="Y1994" s="411"/>
      <c r="Z1994" s="410"/>
      <c r="AA1994" s="635">
        <v>6</v>
      </c>
      <c r="AB1994" s="410"/>
      <c r="AC1994" s="571"/>
      <c r="AD1994" s="410">
        <v>1</v>
      </c>
      <c r="AE1994" s="410">
        <v>58</v>
      </c>
      <c r="AF1994" s="413" t="s">
        <v>55</v>
      </c>
      <c r="AG1994" s="636" t="s">
        <v>122</v>
      </c>
      <c r="AH1994" s="414">
        <v>24</v>
      </c>
      <c r="AI1994" s="411"/>
      <c r="AJ1994" s="414"/>
      <c r="AK1994" s="411">
        <v>24</v>
      </c>
      <c r="AL1994" s="410"/>
      <c r="AM1994" s="420">
        <f>AP1994+1</f>
        <v>17</v>
      </c>
      <c r="AN1994" s="416" t="s">
        <v>53</v>
      </c>
      <c r="AO1994" s="623"/>
      <c r="AP1994" s="410">
        <v>16</v>
      </c>
      <c r="AQ1994" s="410">
        <v>15</v>
      </c>
    </row>
    <row r="1995" spans="1:43" s="337" customFormat="1" ht="25.5" customHeight="1" x14ac:dyDescent="0.2">
      <c r="A1995" s="324"/>
      <c r="B1995" s="324"/>
      <c r="C1995" s="324"/>
      <c r="D1995" s="324"/>
      <c r="E1995" s="325"/>
      <c r="F1995" s="326"/>
      <c r="G1995" s="326"/>
      <c r="H1995" s="326"/>
      <c r="I1995" s="326"/>
      <c r="J1995" s="326"/>
      <c r="K1995" s="326"/>
      <c r="L1995" s="326"/>
      <c r="M1995" s="326"/>
      <c r="N1995" s="326"/>
      <c r="O1995" s="329"/>
      <c r="P1995" s="410">
        <v>252</v>
      </c>
      <c r="Q1995" s="410" t="s">
        <v>39</v>
      </c>
      <c r="R1995" s="410" t="s">
        <v>189</v>
      </c>
      <c r="S1995" s="410"/>
      <c r="T1995" s="410"/>
      <c r="U1995" s="410" t="s">
        <v>187</v>
      </c>
      <c r="V1995" s="410">
        <v>4</v>
      </c>
      <c r="W1995" s="410">
        <v>0</v>
      </c>
      <c r="X1995" s="410">
        <v>0</v>
      </c>
      <c r="Y1995" s="411">
        <f>V1995*400+100+X1995</f>
        <v>1700</v>
      </c>
      <c r="Z1995" s="410"/>
      <c r="AA1995" s="419"/>
      <c r="AB1995" s="410"/>
      <c r="AC1995" s="571"/>
      <c r="AD1995" s="410"/>
      <c r="AE1995" s="410"/>
      <c r="AF1995" s="410"/>
      <c r="AG1995" s="410"/>
      <c r="AH1995" s="414"/>
      <c r="AI1995" s="411"/>
      <c r="AJ1995" s="414"/>
      <c r="AK1995" s="411"/>
      <c r="AL1995" s="410"/>
      <c r="AM1995" s="410"/>
      <c r="AN1995" s="412"/>
      <c r="AO1995" s="442"/>
      <c r="AP1995" s="410"/>
      <c r="AQ1995" s="410"/>
    </row>
    <row r="1996" spans="1:43" s="337" customFormat="1" ht="25.5" customHeight="1" x14ac:dyDescent="0.2">
      <c r="A1996" s="324"/>
      <c r="B1996" s="324"/>
      <c r="C1996" s="324"/>
      <c r="D1996" s="324"/>
      <c r="E1996" s="325"/>
      <c r="F1996" s="326"/>
      <c r="G1996" s="326"/>
      <c r="H1996" s="326"/>
      <c r="I1996" s="326"/>
      <c r="J1996" s="326"/>
      <c r="K1996" s="326"/>
      <c r="L1996" s="326"/>
      <c r="M1996" s="326"/>
      <c r="N1996" s="326"/>
      <c r="O1996" s="329"/>
      <c r="P1996" s="410">
        <v>253</v>
      </c>
      <c r="Q1996" s="410" t="s">
        <v>39</v>
      </c>
      <c r="R1996" s="410" t="s">
        <v>190</v>
      </c>
      <c r="S1996" s="410"/>
      <c r="T1996" s="410"/>
      <c r="U1996" s="410" t="s">
        <v>187</v>
      </c>
      <c r="V1996" s="410">
        <v>0</v>
      </c>
      <c r="W1996" s="410">
        <v>2</v>
      </c>
      <c r="X1996" s="410">
        <v>0</v>
      </c>
      <c r="Y1996" s="411">
        <v>200</v>
      </c>
      <c r="Z1996" s="410"/>
      <c r="AA1996" s="419"/>
      <c r="AB1996" s="410"/>
      <c r="AC1996" s="571"/>
      <c r="AD1996" s="410"/>
      <c r="AE1996" s="410"/>
      <c r="AF1996" s="410"/>
      <c r="AG1996" s="410"/>
      <c r="AH1996" s="414"/>
      <c r="AI1996" s="411"/>
      <c r="AJ1996" s="414"/>
      <c r="AK1996" s="411"/>
      <c r="AL1996" s="410"/>
      <c r="AM1996" s="410"/>
      <c r="AN1996" s="412"/>
      <c r="AO1996" s="442"/>
      <c r="AP1996" s="410"/>
      <c r="AQ1996" s="410"/>
    </row>
    <row r="1997" spans="1:43" s="337" customFormat="1" ht="25.5" customHeight="1" x14ac:dyDescent="0.2">
      <c r="A1997" s="324"/>
      <c r="B1997" s="324"/>
      <c r="C1997" s="324"/>
      <c r="D1997" s="324"/>
      <c r="E1997" s="325"/>
      <c r="F1997" s="326"/>
      <c r="G1997" s="326"/>
      <c r="H1997" s="326"/>
      <c r="I1997" s="326"/>
      <c r="J1997" s="326"/>
      <c r="K1997" s="326"/>
      <c r="L1997" s="326"/>
      <c r="M1997" s="326"/>
      <c r="N1997" s="326"/>
      <c r="O1997" s="329"/>
      <c r="P1997" s="410">
        <v>254</v>
      </c>
      <c r="Q1997" s="410" t="s">
        <v>191</v>
      </c>
      <c r="R1997" s="410" t="s">
        <v>190</v>
      </c>
      <c r="S1997" s="410"/>
      <c r="T1997" s="410"/>
      <c r="U1997" s="410" t="s">
        <v>181</v>
      </c>
      <c r="V1997" s="410">
        <v>5</v>
      </c>
      <c r="W1997" s="410">
        <v>0</v>
      </c>
      <c r="X1997" s="410">
        <v>0</v>
      </c>
      <c r="Y1997" s="411">
        <f>V1997*400+100+X1997</f>
        <v>2100</v>
      </c>
      <c r="Z1997" s="410"/>
      <c r="AA1997" s="419"/>
      <c r="AB1997" s="410"/>
      <c r="AC1997" s="571"/>
      <c r="AD1997" s="410"/>
      <c r="AE1997" s="410"/>
      <c r="AF1997" s="410"/>
      <c r="AG1997" s="410"/>
      <c r="AH1997" s="414"/>
      <c r="AI1997" s="411"/>
      <c r="AJ1997" s="414"/>
      <c r="AK1997" s="411"/>
      <c r="AL1997" s="410"/>
      <c r="AM1997" s="410"/>
      <c r="AN1997" s="412"/>
      <c r="AO1997" s="442"/>
      <c r="AP1997" s="410"/>
      <c r="AQ1997" s="410"/>
    </row>
    <row r="1998" spans="1:43" s="337" customFormat="1" ht="25.5" customHeight="1" x14ac:dyDescent="0.2">
      <c r="A1998" s="324"/>
      <c r="B1998" s="324"/>
      <c r="C1998" s="324"/>
      <c r="D1998" s="324"/>
      <c r="E1998" s="325"/>
      <c r="F1998" s="326"/>
      <c r="G1998" s="326"/>
      <c r="H1998" s="326"/>
      <c r="I1998" s="326"/>
      <c r="J1998" s="326"/>
      <c r="K1998" s="326"/>
      <c r="L1998" s="326"/>
      <c r="M1998" s="326"/>
      <c r="N1998" s="326"/>
      <c r="O1998" s="329"/>
      <c r="P1998" s="410">
        <v>255</v>
      </c>
      <c r="Q1998" s="410" t="s">
        <v>192</v>
      </c>
      <c r="R1998" s="410" t="s">
        <v>190</v>
      </c>
      <c r="S1998" s="410"/>
      <c r="T1998" s="410"/>
      <c r="U1998" s="410" t="s">
        <v>181</v>
      </c>
      <c r="V1998" s="410">
        <v>6</v>
      </c>
      <c r="W1998" s="410">
        <v>0</v>
      </c>
      <c r="X1998" s="410">
        <v>0</v>
      </c>
      <c r="Y1998" s="411">
        <f>V1998*400+100+X1998</f>
        <v>2500</v>
      </c>
      <c r="Z1998" s="410"/>
      <c r="AA1998" s="419"/>
      <c r="AB1998" s="410"/>
      <c r="AC1998" s="571"/>
      <c r="AD1998" s="410"/>
      <c r="AE1998" s="410"/>
      <c r="AF1998" s="410"/>
      <c r="AG1998" s="410"/>
      <c r="AH1998" s="414"/>
      <c r="AI1998" s="411"/>
      <c r="AJ1998" s="414"/>
      <c r="AK1998" s="411"/>
      <c r="AL1998" s="410"/>
      <c r="AM1998" s="410"/>
      <c r="AN1998" s="412"/>
      <c r="AO1998" s="442"/>
      <c r="AP1998" s="410"/>
      <c r="AQ1998" s="410"/>
    </row>
    <row r="1999" spans="1:43" s="337" customFormat="1" ht="25.5" customHeight="1" x14ac:dyDescent="0.2">
      <c r="A1999" s="324"/>
      <c r="B1999" s="324"/>
      <c r="C1999" s="324"/>
      <c r="D1999" s="324"/>
      <c r="E1999" s="325"/>
      <c r="F1999" s="326"/>
      <c r="G1999" s="326"/>
      <c r="H1999" s="326"/>
      <c r="I1999" s="326"/>
      <c r="J1999" s="326"/>
      <c r="K1999" s="326"/>
      <c r="L1999" s="326"/>
      <c r="M1999" s="326"/>
      <c r="N1999" s="326"/>
      <c r="O1999" s="329"/>
      <c r="P1999" s="410">
        <v>256</v>
      </c>
      <c r="Q1999" s="410" t="s">
        <v>193</v>
      </c>
      <c r="R1999" s="410" t="s">
        <v>194</v>
      </c>
      <c r="S1999" s="410"/>
      <c r="T1999" s="410"/>
      <c r="U1999" s="410" t="s">
        <v>69</v>
      </c>
      <c r="V1999" s="410">
        <v>4</v>
      </c>
      <c r="W1999" s="410">
        <v>1</v>
      </c>
      <c r="X1999" s="410">
        <v>0</v>
      </c>
      <c r="Y1999" s="411">
        <f>V1999*400+100+X1999</f>
        <v>1700</v>
      </c>
      <c r="Z1999" s="410"/>
      <c r="AA1999" s="419"/>
      <c r="AB1999" s="410"/>
      <c r="AC1999" s="571"/>
      <c r="AD1999" s="410"/>
      <c r="AE1999" s="410"/>
      <c r="AF1999" s="410"/>
      <c r="AG1999" s="410"/>
      <c r="AH1999" s="414"/>
      <c r="AI1999" s="411"/>
      <c r="AJ1999" s="414"/>
      <c r="AK1999" s="411"/>
      <c r="AL1999" s="410"/>
      <c r="AM1999" s="410"/>
      <c r="AN1999" s="412"/>
      <c r="AO1999" s="442"/>
      <c r="AP1999" s="410"/>
      <c r="AQ1999" s="410"/>
    </row>
    <row r="2000" spans="1:43" s="1" customFormat="1" ht="22.5" customHeight="1" x14ac:dyDescent="0.2">
      <c r="E2000" s="304"/>
      <c r="F2000" s="305"/>
      <c r="G2000" s="305"/>
      <c r="H2000" s="305"/>
      <c r="I2000" s="305"/>
      <c r="J2000" s="305"/>
      <c r="K2000" s="305"/>
      <c r="L2000" s="305"/>
      <c r="M2000" s="305"/>
      <c r="N2000" s="305"/>
      <c r="O2000" s="306"/>
      <c r="P2000" s="307" t="s">
        <v>460</v>
      </c>
      <c r="Q2000" s="308"/>
      <c r="R2000" s="308"/>
      <c r="S2000" s="308"/>
      <c r="T2000" s="308"/>
      <c r="U2000" s="308"/>
      <c r="V2000" s="992" t="str">
        <f>B2009</f>
        <v>นาง</v>
      </c>
      <c r="W2000" s="992"/>
      <c r="X2000" s="993" t="str">
        <f>C2009</f>
        <v>คำฝั่น</v>
      </c>
      <c r="Y2000" s="993"/>
      <c r="Z2000" s="993" t="str">
        <f>D2009</f>
        <v>ครเกษม</v>
      </c>
      <c r="AA2000" s="993"/>
      <c r="AB2000" s="993"/>
      <c r="AC2000" s="994"/>
      <c r="AD2000" s="307" t="s">
        <v>461</v>
      </c>
      <c r="AE2000" s="308"/>
      <c r="AF2000" s="308"/>
      <c r="AG2000" s="748" t="str">
        <f>B2009</f>
        <v>นาง</v>
      </c>
      <c r="AH2000" s="740" t="str">
        <f>C2009</f>
        <v>คำฝั่น</v>
      </c>
      <c r="AI2000" s="308"/>
      <c r="AJ2000" s="308" t="str">
        <f>D2009</f>
        <v>ครเกษม</v>
      </c>
      <c r="AK2000" s="308"/>
      <c r="AL2000" s="308"/>
      <c r="AM2000" s="308"/>
      <c r="AN2000" s="309"/>
      <c r="AO2000" s="753"/>
      <c r="AP2000" s="308"/>
      <c r="AQ2000" s="308"/>
    </row>
    <row r="2001" spans="1:43" s="1" customFormat="1" ht="22.5" customHeight="1" x14ac:dyDescent="0.2">
      <c r="E2001" s="304"/>
      <c r="F2001" s="305"/>
      <c r="G2001" s="305"/>
      <c r="H2001" s="305"/>
      <c r="I2001" s="305"/>
      <c r="J2001" s="305"/>
      <c r="K2001" s="305"/>
      <c r="L2001" s="305"/>
      <c r="M2001" s="305"/>
      <c r="N2001" s="305"/>
      <c r="O2001" s="306"/>
      <c r="P2001" s="307" t="s">
        <v>462</v>
      </c>
      <c r="Q2001" s="308"/>
      <c r="R2001" s="308"/>
      <c r="S2001" s="1007">
        <f>E2009</f>
        <v>141</v>
      </c>
      <c r="T2001" s="1008"/>
      <c r="U2001" s="310" t="str">
        <f>F2009</f>
        <v>หมูที่</v>
      </c>
      <c r="V2001" s="1009">
        <f>G2009</f>
        <v>20</v>
      </c>
      <c r="W2001" s="1009"/>
      <c r="X2001" s="308"/>
      <c r="Y2001" s="311"/>
      <c r="Z2001" s="312" t="str">
        <f>H2009</f>
        <v>ถนน</v>
      </c>
      <c r="AA2001" s="313"/>
      <c r="AB2001" s="308"/>
      <c r="AC2001" s="309"/>
      <c r="AD2001" s="307" t="s">
        <v>462</v>
      </c>
      <c r="AE2001" s="308"/>
      <c r="AF2001" s="728"/>
      <c r="AG2001" s="314">
        <f>E2009</f>
        <v>141</v>
      </c>
      <c r="AH2001" s="308"/>
      <c r="AI2001" s="315" t="str">
        <f>F2009</f>
        <v>หมูที่</v>
      </c>
      <c r="AJ2001" s="727">
        <f>G2009</f>
        <v>20</v>
      </c>
      <c r="AK2001" s="308"/>
      <c r="AL2001" s="315" t="str">
        <f>H2009</f>
        <v>ถนน</v>
      </c>
      <c r="AM2001" s="308"/>
      <c r="AN2001" s="309"/>
      <c r="AO2001" s="753"/>
      <c r="AP2001" s="308"/>
      <c r="AQ2001" s="308"/>
    </row>
    <row r="2002" spans="1:43" s="1" customFormat="1" ht="22.5" customHeight="1" x14ac:dyDescent="0.2">
      <c r="E2002" s="304"/>
      <c r="F2002" s="305"/>
      <c r="G2002" s="305"/>
      <c r="H2002" s="305"/>
      <c r="I2002" s="305"/>
      <c r="J2002" s="305"/>
      <c r="K2002" s="305"/>
      <c r="L2002" s="305"/>
      <c r="M2002" s="305"/>
      <c r="N2002" s="305"/>
      <c r="O2002" s="306"/>
      <c r="P2002" s="307" t="s">
        <v>463</v>
      </c>
      <c r="Q2002" s="308"/>
      <c r="R2002" s="308"/>
      <c r="S2002" s="308"/>
      <c r="T2002" s="308"/>
      <c r="U2002" s="1009" t="str">
        <f>I2009</f>
        <v>ตำบลตะขบ</v>
      </c>
      <c r="V2002" s="993"/>
      <c r="W2002" s="993"/>
      <c r="X2002" s="993"/>
      <c r="Y2002" s="312"/>
      <c r="Z2002" s="315" t="str">
        <f>J2009</f>
        <v>อำเภอปักธงชัย</v>
      </c>
      <c r="AA2002" s="313"/>
      <c r="AB2002" s="308"/>
      <c r="AC2002" s="308"/>
      <c r="AD2002" s="307" t="s">
        <v>463</v>
      </c>
      <c r="AE2002" s="308"/>
      <c r="AF2002" s="308"/>
      <c r="AG2002" s="308"/>
      <c r="AH2002" s="308"/>
      <c r="AI2002" s="315" t="str">
        <f>I2009</f>
        <v>ตำบลตะขบ</v>
      </c>
      <c r="AJ2002" s="308"/>
      <c r="AK2002" s="308"/>
      <c r="AL2002" s="315" t="str">
        <f>J2009</f>
        <v>อำเภอปักธงชัย</v>
      </c>
      <c r="AM2002" s="308"/>
      <c r="AN2002" s="309"/>
      <c r="AO2002" s="753"/>
      <c r="AP2002" s="308"/>
      <c r="AQ2002" s="308"/>
    </row>
    <row r="2003" spans="1:43" s="1" customFormat="1" ht="22.5" customHeight="1" x14ac:dyDescent="0.2">
      <c r="E2003" s="304"/>
      <c r="F2003" s="305"/>
      <c r="G2003" s="305"/>
      <c r="H2003" s="305"/>
      <c r="I2003" s="305"/>
      <c r="J2003" s="305"/>
      <c r="K2003" s="305"/>
      <c r="L2003" s="305"/>
      <c r="M2003" s="305"/>
      <c r="N2003" s="305"/>
      <c r="O2003" s="306"/>
      <c r="P2003" s="316" t="str">
        <f>K2009</f>
        <v>จังหวัดนครราชสีมา</v>
      </c>
      <c r="Q2003" s="317"/>
      <c r="R2003" s="317"/>
      <c r="S2003" s="317"/>
      <c r="T2003" s="317"/>
      <c r="U2003" s="317" t="s">
        <v>464</v>
      </c>
      <c r="V2003" s="317"/>
      <c r="W2003" s="317"/>
      <c r="X2003" s="317"/>
      <c r="Y2003" s="318"/>
      <c r="Z2003" s="317"/>
      <c r="AA2003" s="319"/>
      <c r="AB2003" s="317"/>
      <c r="AC2003" s="317"/>
      <c r="AD2003" s="316" t="str">
        <f>K2009</f>
        <v>จังหวัดนครราชสีมา</v>
      </c>
      <c r="AE2003" s="317"/>
      <c r="AF2003" s="317"/>
      <c r="AG2003" s="317"/>
      <c r="AH2003" s="317"/>
      <c r="AI2003" s="317" t="s">
        <v>464</v>
      </c>
      <c r="AJ2003" s="317"/>
      <c r="AK2003" s="317"/>
      <c r="AL2003" s="317"/>
      <c r="AM2003" s="317"/>
      <c r="AN2003" s="320"/>
      <c r="AO2003" s="753"/>
      <c r="AP2003" s="317"/>
      <c r="AQ2003" s="317"/>
    </row>
    <row r="2004" spans="1:43" s="323" customFormat="1" ht="22.5" customHeight="1" x14ac:dyDescent="0.2">
      <c r="A2004" s="753"/>
      <c r="B2004" s="753"/>
      <c r="C2004" s="753"/>
      <c r="D2004" s="753"/>
      <c r="E2004" s="9"/>
      <c r="F2004" s="321"/>
      <c r="G2004" s="321"/>
      <c r="H2004" s="321"/>
      <c r="I2004" s="321"/>
      <c r="J2004" s="321"/>
      <c r="K2004" s="321"/>
      <c r="L2004" s="321"/>
      <c r="M2004" s="321"/>
      <c r="N2004" s="321"/>
      <c r="O2004" s="306"/>
      <c r="P2004" s="1004" t="s">
        <v>5</v>
      </c>
      <c r="Q2004" s="1005"/>
      <c r="R2004" s="1005"/>
      <c r="S2004" s="1005"/>
      <c r="T2004" s="1005"/>
      <c r="U2004" s="1005"/>
      <c r="V2004" s="1005"/>
      <c r="W2004" s="1005"/>
      <c r="X2004" s="1005"/>
      <c r="Y2004" s="1005"/>
      <c r="Z2004" s="1005"/>
      <c r="AA2004" s="1005"/>
      <c r="AB2004" s="1005"/>
      <c r="AC2004" s="1006"/>
      <c r="AD2004" s="1004" t="s">
        <v>6</v>
      </c>
      <c r="AE2004" s="1005"/>
      <c r="AF2004" s="1005"/>
      <c r="AG2004" s="1005"/>
      <c r="AH2004" s="1005"/>
      <c r="AI2004" s="1005"/>
      <c r="AJ2004" s="1005"/>
      <c r="AK2004" s="1005"/>
      <c r="AL2004" s="1005"/>
      <c r="AM2004" s="1005"/>
      <c r="AN2004" s="1006"/>
      <c r="AO2004" s="429"/>
      <c r="AP2004" s="633"/>
      <c r="AQ2004" s="633"/>
    </row>
    <row r="2005" spans="1:43" s="323" customFormat="1" ht="24.75" customHeight="1" x14ac:dyDescent="0.2">
      <c r="A2005" s="753"/>
      <c r="B2005" s="753"/>
      <c r="C2005" s="753"/>
      <c r="D2005" s="753"/>
      <c r="E2005" s="9"/>
      <c r="F2005" s="321"/>
      <c r="G2005" s="321"/>
      <c r="H2005" s="321"/>
      <c r="I2005" s="321"/>
      <c r="J2005" s="321"/>
      <c r="K2005" s="321"/>
      <c r="L2005" s="321"/>
      <c r="M2005" s="321"/>
      <c r="N2005" s="321"/>
      <c r="O2005" s="306"/>
      <c r="P2005" s="995" t="s">
        <v>7</v>
      </c>
      <c r="Q2005" s="995" t="s">
        <v>8</v>
      </c>
      <c r="R2005" s="995" t="s">
        <v>9</v>
      </c>
      <c r="S2005" s="1010" t="s">
        <v>10</v>
      </c>
      <c r="T2005" s="1011"/>
      <c r="U2005" s="995" t="s">
        <v>11</v>
      </c>
      <c r="V2005" s="1004" t="s">
        <v>12</v>
      </c>
      <c r="W2005" s="1005"/>
      <c r="X2005" s="1006"/>
      <c r="Y2005" s="1004" t="s">
        <v>13</v>
      </c>
      <c r="Z2005" s="1005"/>
      <c r="AA2005" s="1005"/>
      <c r="AB2005" s="1005"/>
      <c r="AC2005" s="1006"/>
      <c r="AD2005" s="995" t="s">
        <v>7</v>
      </c>
      <c r="AE2005" s="1049" t="s">
        <v>469</v>
      </c>
      <c r="AF2005" s="995" t="s">
        <v>15</v>
      </c>
      <c r="AG2005" s="995" t="s">
        <v>16</v>
      </c>
      <c r="AH2005" s="1021" t="s">
        <v>17</v>
      </c>
      <c r="AI2005" s="1004" t="s">
        <v>18</v>
      </c>
      <c r="AJ2005" s="1005"/>
      <c r="AK2005" s="1005"/>
      <c r="AL2005" s="1006"/>
      <c r="AM2005" s="995" t="s">
        <v>19</v>
      </c>
      <c r="AN2005" s="995" t="s">
        <v>20</v>
      </c>
      <c r="AO2005" s="429"/>
      <c r="AP2005" s="995" t="s">
        <v>19</v>
      </c>
      <c r="AQ2005" s="995" t="s">
        <v>19</v>
      </c>
    </row>
    <row r="2006" spans="1:43" s="323" customFormat="1" ht="24.75" customHeight="1" x14ac:dyDescent="0.2">
      <c r="A2006" s="753"/>
      <c r="B2006" s="753"/>
      <c r="C2006" s="753"/>
      <c r="D2006" s="753"/>
      <c r="E2006" s="9"/>
      <c r="F2006" s="321"/>
      <c r="G2006" s="321"/>
      <c r="H2006" s="321"/>
      <c r="I2006" s="321"/>
      <c r="J2006" s="321"/>
      <c r="K2006" s="321"/>
      <c r="L2006" s="321"/>
      <c r="M2006" s="321"/>
      <c r="N2006" s="321"/>
      <c r="O2006" s="306"/>
      <c r="P2006" s="996"/>
      <c r="Q2006" s="996"/>
      <c r="R2006" s="996"/>
      <c r="S2006" s="995" t="s">
        <v>21</v>
      </c>
      <c r="T2006" s="995" t="s">
        <v>22</v>
      </c>
      <c r="U2006" s="996"/>
      <c r="V2006" s="1015" t="s">
        <v>23</v>
      </c>
      <c r="W2006" s="1015" t="s">
        <v>24</v>
      </c>
      <c r="X2006" s="1015" t="s">
        <v>25</v>
      </c>
      <c r="Y2006" s="1018" t="s">
        <v>26</v>
      </c>
      <c r="Z2006" s="995" t="s">
        <v>27</v>
      </c>
      <c r="AA2006" s="995" t="s">
        <v>28</v>
      </c>
      <c r="AB2006" s="995" t="s">
        <v>29</v>
      </c>
      <c r="AC2006" s="995" t="s">
        <v>30</v>
      </c>
      <c r="AD2006" s="996"/>
      <c r="AE2006" s="1050"/>
      <c r="AF2006" s="996"/>
      <c r="AG2006" s="996"/>
      <c r="AH2006" s="1022"/>
      <c r="AI2006" s="995" t="s">
        <v>31</v>
      </c>
      <c r="AJ2006" s="998" t="s">
        <v>27</v>
      </c>
      <c r="AK2006" s="1001" t="s">
        <v>28</v>
      </c>
      <c r="AL2006" s="995" t="s">
        <v>29</v>
      </c>
      <c r="AM2006" s="996"/>
      <c r="AN2006" s="996"/>
      <c r="AO2006" s="429"/>
      <c r="AP2006" s="996"/>
      <c r="AQ2006" s="996"/>
    </row>
    <row r="2007" spans="1:43" s="323" customFormat="1" ht="48.75" customHeight="1" x14ac:dyDescent="0.2">
      <c r="A2007" s="753"/>
      <c r="B2007" s="753"/>
      <c r="C2007" s="753"/>
      <c r="D2007" s="753"/>
      <c r="E2007" s="9"/>
      <c r="F2007" s="321"/>
      <c r="G2007" s="321"/>
      <c r="H2007" s="321"/>
      <c r="I2007" s="321"/>
      <c r="J2007" s="321"/>
      <c r="K2007" s="321"/>
      <c r="L2007" s="321"/>
      <c r="M2007" s="321"/>
      <c r="N2007" s="321"/>
      <c r="O2007" s="306"/>
      <c r="P2007" s="996"/>
      <c r="Q2007" s="996"/>
      <c r="R2007" s="996"/>
      <c r="S2007" s="996"/>
      <c r="T2007" s="996"/>
      <c r="U2007" s="996"/>
      <c r="V2007" s="1016"/>
      <c r="W2007" s="1016"/>
      <c r="X2007" s="1016"/>
      <c r="Y2007" s="1019"/>
      <c r="Z2007" s="996"/>
      <c r="AA2007" s="996"/>
      <c r="AB2007" s="996"/>
      <c r="AC2007" s="996"/>
      <c r="AD2007" s="996"/>
      <c r="AE2007" s="1050"/>
      <c r="AF2007" s="996"/>
      <c r="AG2007" s="996"/>
      <c r="AH2007" s="1022"/>
      <c r="AI2007" s="996"/>
      <c r="AJ2007" s="999"/>
      <c r="AK2007" s="1002"/>
      <c r="AL2007" s="996"/>
      <c r="AM2007" s="996"/>
      <c r="AN2007" s="996"/>
      <c r="AO2007" s="430"/>
      <c r="AP2007" s="996"/>
      <c r="AQ2007" s="996"/>
    </row>
    <row r="2008" spans="1:43" s="323" customFormat="1" ht="31.5" customHeight="1" x14ac:dyDescent="0.2">
      <c r="A2008" s="753" t="s">
        <v>465</v>
      </c>
      <c r="B2008" s="306" t="s">
        <v>466</v>
      </c>
      <c r="C2008" s="749" t="s">
        <v>467</v>
      </c>
      <c r="D2008" s="749" t="s">
        <v>468</v>
      </c>
      <c r="E2008" s="749" t="s">
        <v>469</v>
      </c>
      <c r="F2008" s="749"/>
      <c r="G2008" s="749" t="s">
        <v>470</v>
      </c>
      <c r="H2008" s="749" t="s">
        <v>471</v>
      </c>
      <c r="I2008" s="749" t="s">
        <v>472</v>
      </c>
      <c r="J2008" s="749" t="s">
        <v>473</v>
      </c>
      <c r="K2008" s="749" t="s">
        <v>474</v>
      </c>
      <c r="L2008" s="520" t="s">
        <v>475</v>
      </c>
      <c r="M2008" s="9" t="s">
        <v>476</v>
      </c>
      <c r="N2008" s="9" t="s">
        <v>477</v>
      </c>
      <c r="O2008" s="306" t="s">
        <v>478</v>
      </c>
      <c r="P2008" s="996"/>
      <c r="Q2008" s="996"/>
      <c r="R2008" s="996"/>
      <c r="S2008" s="996"/>
      <c r="T2008" s="996"/>
      <c r="U2008" s="996"/>
      <c r="V2008" s="1016"/>
      <c r="W2008" s="1016"/>
      <c r="X2008" s="1016"/>
      <c r="Y2008" s="1019"/>
      <c r="Z2008" s="996"/>
      <c r="AA2008" s="996"/>
      <c r="AB2008" s="996"/>
      <c r="AC2008" s="996"/>
      <c r="AD2008" s="996"/>
      <c r="AE2008" s="1050"/>
      <c r="AF2008" s="996"/>
      <c r="AG2008" s="996"/>
      <c r="AH2008" s="1022"/>
      <c r="AI2008" s="996"/>
      <c r="AJ2008" s="999"/>
      <c r="AK2008" s="1002"/>
      <c r="AL2008" s="996"/>
      <c r="AM2008" s="996"/>
      <c r="AN2008" s="996"/>
      <c r="AO2008" s="430"/>
      <c r="AP2008" s="996"/>
      <c r="AQ2008" s="996"/>
    </row>
    <row r="2009" spans="1:43" s="337" customFormat="1" ht="25.5" customHeight="1" x14ac:dyDescent="0.2">
      <c r="A2009" s="324"/>
      <c r="B2009" s="324" t="s">
        <v>487</v>
      </c>
      <c r="C2009" s="324" t="s">
        <v>938</v>
      </c>
      <c r="D2009" s="324" t="s">
        <v>939</v>
      </c>
      <c r="E2009" s="325">
        <v>141</v>
      </c>
      <c r="F2009" s="305" t="s">
        <v>510</v>
      </c>
      <c r="G2009" s="583">
        <v>20</v>
      </c>
      <c r="H2009" s="305" t="s">
        <v>471</v>
      </c>
      <c r="I2009" s="305" t="s">
        <v>483</v>
      </c>
      <c r="J2009" s="305" t="s">
        <v>484</v>
      </c>
      <c r="K2009" s="305" t="s">
        <v>485</v>
      </c>
      <c r="L2009" s="304">
        <v>30150</v>
      </c>
      <c r="M2009" s="326"/>
      <c r="N2009" s="326">
        <v>3301400559342</v>
      </c>
      <c r="O2009" s="329"/>
      <c r="P2009" s="410">
        <v>257</v>
      </c>
      <c r="Q2009" s="410" t="s">
        <v>39</v>
      </c>
      <c r="R2009" s="410"/>
      <c r="S2009" s="410"/>
      <c r="T2009" s="410"/>
      <c r="U2009" s="410" t="s">
        <v>187</v>
      </c>
      <c r="V2009" s="410">
        <v>0</v>
      </c>
      <c r="W2009" s="410">
        <v>0</v>
      </c>
      <c r="X2009" s="410">
        <v>9.6</v>
      </c>
      <c r="Y2009" s="411"/>
      <c r="Z2009" s="410"/>
      <c r="AA2009" s="410">
        <v>9.625</v>
      </c>
      <c r="AB2009" s="410"/>
      <c r="AC2009" s="412"/>
      <c r="AD2009" s="410"/>
      <c r="AE2009" s="634"/>
      <c r="AF2009" s="410"/>
      <c r="AG2009" s="410"/>
      <c r="AH2009" s="414"/>
      <c r="AI2009" s="410"/>
      <c r="AJ2009" s="414"/>
      <c r="AK2009" s="414"/>
      <c r="AL2009" s="410"/>
      <c r="AM2009" s="410"/>
      <c r="AN2009" s="412"/>
      <c r="AO2009" s="442"/>
      <c r="AP2009" s="410"/>
      <c r="AQ2009" s="410"/>
    </row>
    <row r="2010" spans="1:43" s="337" customFormat="1" ht="56.25" x14ac:dyDescent="0.2">
      <c r="A2010" s="324"/>
      <c r="B2010" s="324"/>
      <c r="C2010" s="324"/>
      <c r="D2010" s="324"/>
      <c r="E2010" s="325"/>
      <c r="F2010" s="326"/>
      <c r="G2010" s="326"/>
      <c r="H2010" s="326"/>
      <c r="I2010" s="326"/>
      <c r="J2010" s="326"/>
      <c r="K2010" s="326"/>
      <c r="L2010" s="326"/>
      <c r="M2010" s="326"/>
      <c r="N2010" s="326"/>
      <c r="O2010" s="329"/>
      <c r="P2010" s="410"/>
      <c r="Q2010" s="410"/>
      <c r="R2010" s="410"/>
      <c r="S2010" s="410"/>
      <c r="T2010" s="410"/>
      <c r="U2010" s="410"/>
      <c r="V2010" s="410"/>
      <c r="W2010" s="410"/>
      <c r="X2010" s="410"/>
      <c r="Y2010" s="411"/>
      <c r="Z2010" s="410"/>
      <c r="AA2010" s="410"/>
      <c r="AB2010" s="410"/>
      <c r="AC2010" s="412"/>
      <c r="AD2010" s="410">
        <v>1</v>
      </c>
      <c r="AE2010" s="634">
        <v>141</v>
      </c>
      <c r="AF2010" s="413" t="s">
        <v>55</v>
      </c>
      <c r="AG2010" s="410" t="s">
        <v>56</v>
      </c>
      <c r="AH2010" s="414">
        <f>11*3.5</f>
        <v>38.5</v>
      </c>
      <c r="AI2010" s="410"/>
      <c r="AJ2010" s="414"/>
      <c r="AK2010" s="414">
        <v>38.5</v>
      </c>
      <c r="AL2010" s="410"/>
      <c r="AM2010" s="420">
        <f>AP2010+1</f>
        <v>32</v>
      </c>
      <c r="AN2010" s="416" t="s">
        <v>53</v>
      </c>
      <c r="AO2010" s="442"/>
      <c r="AP2010" s="410">
        <v>31</v>
      </c>
      <c r="AQ2010" s="410">
        <v>30</v>
      </c>
    </row>
    <row r="2011" spans="1:43" s="337" customFormat="1" ht="25.5" customHeight="1" x14ac:dyDescent="0.2">
      <c r="A2011" s="324"/>
      <c r="B2011" s="324"/>
      <c r="C2011" s="324"/>
      <c r="D2011" s="324"/>
      <c r="E2011" s="325"/>
      <c r="F2011" s="326"/>
      <c r="G2011" s="326"/>
      <c r="H2011" s="326"/>
      <c r="I2011" s="326"/>
      <c r="J2011" s="326"/>
      <c r="K2011" s="326"/>
      <c r="L2011" s="326"/>
      <c r="M2011" s="326"/>
      <c r="N2011" s="326"/>
      <c r="O2011" s="329"/>
      <c r="P2011" s="410"/>
      <c r="Q2011" s="410"/>
      <c r="R2011" s="410"/>
      <c r="S2011" s="410"/>
      <c r="T2011" s="410"/>
      <c r="U2011" s="410"/>
      <c r="V2011" s="410"/>
      <c r="W2011" s="410"/>
      <c r="X2011" s="410"/>
      <c r="Y2011" s="411"/>
      <c r="Z2011" s="410"/>
      <c r="AA2011" s="410"/>
      <c r="AB2011" s="410"/>
      <c r="AC2011" s="412"/>
      <c r="AD2011" s="410"/>
      <c r="AE2011" s="634"/>
      <c r="AF2011" s="410"/>
      <c r="AG2011" s="410"/>
      <c r="AH2011" s="414"/>
      <c r="AI2011" s="410"/>
      <c r="AJ2011" s="414"/>
      <c r="AK2011" s="414"/>
      <c r="AL2011" s="410"/>
      <c r="AM2011" s="410"/>
      <c r="AN2011" s="412"/>
      <c r="AO2011" s="442"/>
      <c r="AP2011" s="410"/>
      <c r="AQ2011" s="410"/>
    </row>
    <row r="2012" spans="1:43" s="1" customFormat="1" ht="22.5" customHeight="1" x14ac:dyDescent="0.2">
      <c r="E2012" s="304"/>
      <c r="F2012" s="305"/>
      <c r="G2012" s="305"/>
      <c r="H2012" s="305"/>
      <c r="I2012" s="305"/>
      <c r="J2012" s="305"/>
      <c r="K2012" s="305"/>
      <c r="L2012" s="305"/>
      <c r="M2012" s="305"/>
      <c r="N2012" s="305"/>
      <c r="O2012" s="306"/>
      <c r="P2012" s="307" t="s">
        <v>460</v>
      </c>
      <c r="Q2012" s="308"/>
      <c r="R2012" s="308"/>
      <c r="S2012" s="308"/>
      <c r="T2012" s="308"/>
      <c r="U2012" s="308"/>
      <c r="V2012" s="992" t="str">
        <f>B2021</f>
        <v>นางสาว</v>
      </c>
      <c r="W2012" s="992"/>
      <c r="X2012" s="993" t="str">
        <f>C2021</f>
        <v xml:space="preserve">สุภาพ  </v>
      </c>
      <c r="Y2012" s="993"/>
      <c r="Z2012" s="993" t="str">
        <f>D2021</f>
        <v>เจริญ</v>
      </c>
      <c r="AA2012" s="993"/>
      <c r="AB2012" s="993"/>
      <c r="AC2012" s="994"/>
      <c r="AD2012" s="307" t="s">
        <v>461</v>
      </c>
      <c r="AE2012" s="308"/>
      <c r="AF2012" s="308"/>
      <c r="AG2012" s="748" t="str">
        <f>B2021</f>
        <v>นางสาว</v>
      </c>
      <c r="AH2012" s="740" t="str">
        <f>C2021</f>
        <v xml:space="preserve">สุภาพ  </v>
      </c>
      <c r="AI2012" s="308"/>
      <c r="AJ2012" s="308" t="str">
        <f>D2021</f>
        <v>เจริญ</v>
      </c>
      <c r="AK2012" s="308"/>
      <c r="AL2012" s="308"/>
      <c r="AM2012" s="308"/>
      <c r="AN2012" s="309"/>
      <c r="AO2012" s="753"/>
    </row>
    <row r="2013" spans="1:43" s="1" customFormat="1" ht="22.5" customHeight="1" x14ac:dyDescent="0.2">
      <c r="E2013" s="304"/>
      <c r="F2013" s="305"/>
      <c r="G2013" s="305"/>
      <c r="H2013" s="305"/>
      <c r="I2013" s="305"/>
      <c r="J2013" s="305"/>
      <c r="K2013" s="305"/>
      <c r="L2013" s="305"/>
      <c r="M2013" s="305"/>
      <c r="N2013" s="305"/>
      <c r="O2013" s="306"/>
      <c r="P2013" s="307" t="s">
        <v>462</v>
      </c>
      <c r="Q2013" s="308"/>
      <c r="R2013" s="308"/>
      <c r="S2013" s="1007">
        <f>E2021</f>
        <v>269</v>
      </c>
      <c r="T2013" s="1008"/>
      <c r="U2013" s="310" t="str">
        <f>F2021</f>
        <v>หมูที่</v>
      </c>
      <c r="V2013" s="1009">
        <f>G2021</f>
        <v>20</v>
      </c>
      <c r="W2013" s="1009"/>
      <c r="X2013" s="308"/>
      <c r="Y2013" s="311"/>
      <c r="Z2013" s="312" t="str">
        <f>H2021</f>
        <v>ถนน</v>
      </c>
      <c r="AA2013" s="313"/>
      <c r="AB2013" s="308"/>
      <c r="AC2013" s="309"/>
      <c r="AD2013" s="307" t="s">
        <v>462</v>
      </c>
      <c r="AE2013" s="308"/>
      <c r="AF2013" s="728"/>
      <c r="AG2013" s="314">
        <f>E2021</f>
        <v>269</v>
      </c>
      <c r="AH2013" s="308"/>
      <c r="AI2013" s="315" t="str">
        <f>F2021</f>
        <v>หมูที่</v>
      </c>
      <c r="AJ2013" s="727">
        <f>G2021</f>
        <v>20</v>
      </c>
      <c r="AK2013" s="308"/>
      <c r="AL2013" s="315" t="str">
        <f>H2021</f>
        <v>ถนน</v>
      </c>
      <c r="AM2013" s="308"/>
      <c r="AN2013" s="309"/>
      <c r="AO2013" s="753"/>
    </row>
    <row r="2014" spans="1:43" s="1" customFormat="1" ht="22.5" customHeight="1" x14ac:dyDescent="0.2">
      <c r="E2014" s="304"/>
      <c r="F2014" s="305"/>
      <c r="G2014" s="305"/>
      <c r="H2014" s="305"/>
      <c r="I2014" s="305"/>
      <c r="J2014" s="305"/>
      <c r="K2014" s="305"/>
      <c r="L2014" s="305"/>
      <c r="M2014" s="305"/>
      <c r="N2014" s="305"/>
      <c r="O2014" s="306"/>
      <c r="P2014" s="307" t="s">
        <v>463</v>
      </c>
      <c r="Q2014" s="308"/>
      <c r="R2014" s="308"/>
      <c r="S2014" s="308"/>
      <c r="T2014" s="308"/>
      <c r="U2014" s="1009" t="str">
        <f>I2021</f>
        <v>ตำบลตะขบ</v>
      </c>
      <c r="V2014" s="993"/>
      <c r="W2014" s="993"/>
      <c r="X2014" s="993"/>
      <c r="Y2014" s="312"/>
      <c r="Z2014" s="315" t="str">
        <f>J2021</f>
        <v>อำเภอปักธงชัย</v>
      </c>
      <c r="AA2014" s="313"/>
      <c r="AB2014" s="308"/>
      <c r="AC2014" s="308"/>
      <c r="AD2014" s="307" t="s">
        <v>463</v>
      </c>
      <c r="AE2014" s="308"/>
      <c r="AF2014" s="308"/>
      <c r="AG2014" s="308"/>
      <c r="AH2014" s="308"/>
      <c r="AI2014" s="315" t="str">
        <f>I2021</f>
        <v>ตำบลตะขบ</v>
      </c>
      <c r="AJ2014" s="308"/>
      <c r="AK2014" s="308"/>
      <c r="AL2014" s="315" t="str">
        <f>J2021</f>
        <v>อำเภอปักธงชัย</v>
      </c>
      <c r="AM2014" s="308"/>
      <c r="AN2014" s="309"/>
      <c r="AO2014" s="753"/>
    </row>
    <row r="2015" spans="1:43" s="1" customFormat="1" ht="22.5" customHeight="1" x14ac:dyDescent="0.2">
      <c r="E2015" s="304"/>
      <c r="F2015" s="305"/>
      <c r="G2015" s="305"/>
      <c r="H2015" s="305"/>
      <c r="I2015" s="305"/>
      <c r="J2015" s="305"/>
      <c r="K2015" s="305"/>
      <c r="L2015" s="305"/>
      <c r="M2015" s="305"/>
      <c r="N2015" s="305"/>
      <c r="O2015" s="306"/>
      <c r="P2015" s="316" t="str">
        <f>K2021</f>
        <v>จังหวัดนครราชสีมา</v>
      </c>
      <c r="Q2015" s="317"/>
      <c r="R2015" s="317"/>
      <c r="S2015" s="317"/>
      <c r="T2015" s="317"/>
      <c r="U2015" s="317" t="s">
        <v>464</v>
      </c>
      <c r="V2015" s="317"/>
      <c r="W2015" s="317"/>
      <c r="X2015" s="317"/>
      <c r="Y2015" s="318"/>
      <c r="Z2015" s="317"/>
      <c r="AA2015" s="319"/>
      <c r="AB2015" s="317"/>
      <c r="AC2015" s="317"/>
      <c r="AD2015" s="316" t="str">
        <f>K2021</f>
        <v>จังหวัดนครราชสีมา</v>
      </c>
      <c r="AE2015" s="317"/>
      <c r="AF2015" s="317"/>
      <c r="AG2015" s="317"/>
      <c r="AH2015" s="317"/>
      <c r="AI2015" s="317" t="s">
        <v>464</v>
      </c>
      <c r="AJ2015" s="317"/>
      <c r="AK2015" s="317"/>
      <c r="AL2015" s="317"/>
      <c r="AM2015" s="317"/>
      <c r="AN2015" s="320"/>
      <c r="AO2015" s="753"/>
    </row>
    <row r="2016" spans="1:43" s="323" customFormat="1" ht="22.5" customHeight="1" x14ac:dyDescent="0.2">
      <c r="A2016" s="753"/>
      <c r="B2016" s="753"/>
      <c r="C2016" s="753"/>
      <c r="D2016" s="753"/>
      <c r="E2016" s="9"/>
      <c r="F2016" s="321"/>
      <c r="G2016" s="321"/>
      <c r="H2016" s="321"/>
      <c r="I2016" s="321"/>
      <c r="J2016" s="321"/>
      <c r="K2016" s="321"/>
      <c r="L2016" s="321"/>
      <c r="M2016" s="321"/>
      <c r="N2016" s="321"/>
      <c r="O2016" s="306"/>
      <c r="P2016" s="1004" t="s">
        <v>5</v>
      </c>
      <c r="Q2016" s="1005"/>
      <c r="R2016" s="1005"/>
      <c r="S2016" s="1005"/>
      <c r="T2016" s="1005"/>
      <c r="U2016" s="1005"/>
      <c r="V2016" s="1005"/>
      <c r="W2016" s="1005"/>
      <c r="X2016" s="1005"/>
      <c r="Y2016" s="1005"/>
      <c r="Z2016" s="1005"/>
      <c r="AA2016" s="1005"/>
      <c r="AB2016" s="1005"/>
      <c r="AC2016" s="1006"/>
      <c r="AD2016" s="1004" t="s">
        <v>6</v>
      </c>
      <c r="AE2016" s="1005"/>
      <c r="AF2016" s="1005"/>
      <c r="AG2016" s="1005"/>
      <c r="AH2016" s="1005"/>
      <c r="AI2016" s="1005"/>
      <c r="AJ2016" s="1005"/>
      <c r="AK2016" s="1005"/>
      <c r="AL2016" s="1005"/>
      <c r="AM2016" s="1005"/>
      <c r="AN2016" s="1006"/>
      <c r="AO2016" s="429"/>
      <c r="AP2016" s="633"/>
      <c r="AQ2016" s="633"/>
    </row>
    <row r="2017" spans="1:43" s="323" customFormat="1" ht="24.75" customHeight="1" x14ac:dyDescent="0.2">
      <c r="A2017" s="753"/>
      <c r="B2017" s="753"/>
      <c r="C2017" s="753"/>
      <c r="D2017" s="753"/>
      <c r="E2017" s="9"/>
      <c r="F2017" s="321"/>
      <c r="G2017" s="321"/>
      <c r="H2017" s="321"/>
      <c r="I2017" s="321"/>
      <c r="J2017" s="321"/>
      <c r="K2017" s="321"/>
      <c r="L2017" s="321"/>
      <c r="M2017" s="321"/>
      <c r="N2017" s="321"/>
      <c r="O2017" s="306"/>
      <c r="P2017" s="995" t="s">
        <v>7</v>
      </c>
      <c r="Q2017" s="995" t="s">
        <v>8</v>
      </c>
      <c r="R2017" s="995" t="s">
        <v>9</v>
      </c>
      <c r="S2017" s="1010" t="s">
        <v>10</v>
      </c>
      <c r="T2017" s="1011"/>
      <c r="U2017" s="995" t="s">
        <v>11</v>
      </c>
      <c r="V2017" s="1004" t="s">
        <v>12</v>
      </c>
      <c r="W2017" s="1005"/>
      <c r="X2017" s="1006"/>
      <c r="Y2017" s="1004" t="s">
        <v>13</v>
      </c>
      <c r="Z2017" s="1005"/>
      <c r="AA2017" s="1005"/>
      <c r="AB2017" s="1005"/>
      <c r="AC2017" s="1006"/>
      <c r="AD2017" s="995" t="s">
        <v>7</v>
      </c>
      <c r="AE2017" s="1049" t="s">
        <v>469</v>
      </c>
      <c r="AF2017" s="995" t="s">
        <v>15</v>
      </c>
      <c r="AG2017" s="995" t="s">
        <v>16</v>
      </c>
      <c r="AH2017" s="1021" t="s">
        <v>17</v>
      </c>
      <c r="AI2017" s="1004" t="s">
        <v>18</v>
      </c>
      <c r="AJ2017" s="1005"/>
      <c r="AK2017" s="1005"/>
      <c r="AL2017" s="1006"/>
      <c r="AM2017" s="995" t="s">
        <v>19</v>
      </c>
      <c r="AN2017" s="995" t="s">
        <v>20</v>
      </c>
      <c r="AO2017" s="429"/>
      <c r="AP2017" s="995" t="s">
        <v>19</v>
      </c>
      <c r="AQ2017" s="995" t="s">
        <v>19</v>
      </c>
    </row>
    <row r="2018" spans="1:43" s="323" customFormat="1" ht="24.75" customHeight="1" x14ac:dyDescent="0.2">
      <c r="A2018" s="753"/>
      <c r="B2018" s="753"/>
      <c r="C2018" s="753"/>
      <c r="D2018" s="753"/>
      <c r="E2018" s="9"/>
      <c r="F2018" s="321"/>
      <c r="G2018" s="321"/>
      <c r="H2018" s="321"/>
      <c r="I2018" s="321"/>
      <c r="J2018" s="321"/>
      <c r="K2018" s="321"/>
      <c r="L2018" s="321"/>
      <c r="M2018" s="321"/>
      <c r="N2018" s="321"/>
      <c r="O2018" s="306"/>
      <c r="P2018" s="996"/>
      <c r="Q2018" s="996"/>
      <c r="R2018" s="996"/>
      <c r="S2018" s="995" t="s">
        <v>21</v>
      </c>
      <c r="T2018" s="995" t="s">
        <v>22</v>
      </c>
      <c r="U2018" s="996"/>
      <c r="V2018" s="1015" t="s">
        <v>23</v>
      </c>
      <c r="W2018" s="1015" t="s">
        <v>24</v>
      </c>
      <c r="X2018" s="1015" t="s">
        <v>25</v>
      </c>
      <c r="Y2018" s="1018" t="s">
        <v>26</v>
      </c>
      <c r="Z2018" s="995" t="s">
        <v>27</v>
      </c>
      <c r="AA2018" s="995" t="s">
        <v>28</v>
      </c>
      <c r="AB2018" s="995" t="s">
        <v>29</v>
      </c>
      <c r="AC2018" s="995" t="s">
        <v>30</v>
      </c>
      <c r="AD2018" s="996"/>
      <c r="AE2018" s="1050"/>
      <c r="AF2018" s="996"/>
      <c r="AG2018" s="996"/>
      <c r="AH2018" s="1022"/>
      <c r="AI2018" s="995" t="s">
        <v>31</v>
      </c>
      <c r="AJ2018" s="998" t="s">
        <v>27</v>
      </c>
      <c r="AK2018" s="1001" t="s">
        <v>28</v>
      </c>
      <c r="AL2018" s="995" t="s">
        <v>29</v>
      </c>
      <c r="AM2018" s="996"/>
      <c r="AN2018" s="996"/>
      <c r="AO2018" s="429"/>
      <c r="AP2018" s="996"/>
      <c r="AQ2018" s="996"/>
    </row>
    <row r="2019" spans="1:43" s="323" customFormat="1" ht="48.75" customHeight="1" x14ac:dyDescent="0.2">
      <c r="A2019" s="753"/>
      <c r="B2019" s="753"/>
      <c r="C2019" s="753"/>
      <c r="D2019" s="753"/>
      <c r="E2019" s="9"/>
      <c r="F2019" s="321"/>
      <c r="G2019" s="321"/>
      <c r="H2019" s="321"/>
      <c r="I2019" s="321"/>
      <c r="J2019" s="321"/>
      <c r="K2019" s="321"/>
      <c r="L2019" s="321"/>
      <c r="M2019" s="321"/>
      <c r="N2019" s="321"/>
      <c r="O2019" s="306"/>
      <c r="P2019" s="996"/>
      <c r="Q2019" s="996"/>
      <c r="R2019" s="996"/>
      <c r="S2019" s="996"/>
      <c r="T2019" s="996"/>
      <c r="U2019" s="996"/>
      <c r="V2019" s="1016"/>
      <c r="W2019" s="1016"/>
      <c r="X2019" s="1016"/>
      <c r="Y2019" s="1019"/>
      <c r="Z2019" s="996"/>
      <c r="AA2019" s="996"/>
      <c r="AB2019" s="996"/>
      <c r="AC2019" s="996"/>
      <c r="AD2019" s="996"/>
      <c r="AE2019" s="1050"/>
      <c r="AF2019" s="996"/>
      <c r="AG2019" s="996"/>
      <c r="AH2019" s="1022"/>
      <c r="AI2019" s="996"/>
      <c r="AJ2019" s="999"/>
      <c r="AK2019" s="1002"/>
      <c r="AL2019" s="996"/>
      <c r="AM2019" s="996"/>
      <c r="AN2019" s="996"/>
      <c r="AO2019" s="430"/>
      <c r="AP2019" s="996"/>
      <c r="AQ2019" s="996"/>
    </row>
    <row r="2020" spans="1:43" s="323" customFormat="1" ht="24.75" customHeight="1" x14ac:dyDescent="0.2">
      <c r="A2020" s="753" t="s">
        <v>465</v>
      </c>
      <c r="B2020" s="306" t="s">
        <v>466</v>
      </c>
      <c r="C2020" s="749" t="s">
        <v>467</v>
      </c>
      <c r="D2020" s="749" t="s">
        <v>468</v>
      </c>
      <c r="E2020" s="749" t="s">
        <v>469</v>
      </c>
      <c r="F2020" s="749"/>
      <c r="G2020" s="749" t="s">
        <v>470</v>
      </c>
      <c r="H2020" s="749" t="s">
        <v>471</v>
      </c>
      <c r="I2020" s="749" t="s">
        <v>472</v>
      </c>
      <c r="J2020" s="749" t="s">
        <v>473</v>
      </c>
      <c r="K2020" s="749" t="s">
        <v>474</v>
      </c>
      <c r="L2020" s="520" t="s">
        <v>475</v>
      </c>
      <c r="M2020" s="9" t="s">
        <v>476</v>
      </c>
      <c r="N2020" s="9" t="s">
        <v>477</v>
      </c>
      <c r="O2020" s="306" t="s">
        <v>478</v>
      </c>
      <c r="P2020" s="996"/>
      <c r="Q2020" s="996"/>
      <c r="R2020" s="996"/>
      <c r="S2020" s="996"/>
      <c r="T2020" s="996"/>
      <c r="U2020" s="996"/>
      <c r="V2020" s="1016"/>
      <c r="W2020" s="1016"/>
      <c r="X2020" s="1016"/>
      <c r="Y2020" s="1019"/>
      <c r="Z2020" s="996"/>
      <c r="AA2020" s="996"/>
      <c r="AB2020" s="996"/>
      <c r="AC2020" s="996"/>
      <c r="AD2020" s="996"/>
      <c r="AE2020" s="1050"/>
      <c r="AF2020" s="996"/>
      <c r="AG2020" s="996"/>
      <c r="AH2020" s="1022"/>
      <c r="AI2020" s="996"/>
      <c r="AJ2020" s="999"/>
      <c r="AK2020" s="1002"/>
      <c r="AL2020" s="996"/>
      <c r="AM2020" s="996"/>
      <c r="AN2020" s="996"/>
      <c r="AO2020" s="430"/>
      <c r="AP2020" s="996"/>
      <c r="AQ2020" s="996"/>
    </row>
    <row r="2021" spans="1:43" s="337" customFormat="1" ht="25.5" customHeight="1" x14ac:dyDescent="0.2">
      <c r="A2021" s="324"/>
      <c r="B2021" s="324" t="s">
        <v>496</v>
      </c>
      <c r="C2021" s="324" t="s">
        <v>940</v>
      </c>
      <c r="D2021" s="324" t="s">
        <v>558</v>
      </c>
      <c r="E2021" s="325">
        <v>269</v>
      </c>
      <c r="F2021" s="305" t="s">
        <v>510</v>
      </c>
      <c r="G2021" s="583">
        <v>20</v>
      </c>
      <c r="H2021" s="305" t="s">
        <v>471</v>
      </c>
      <c r="I2021" s="305" t="s">
        <v>483</v>
      </c>
      <c r="J2021" s="305" t="s">
        <v>484</v>
      </c>
      <c r="K2021" s="305" t="s">
        <v>485</v>
      </c>
      <c r="L2021" s="304">
        <v>30150</v>
      </c>
      <c r="M2021" s="326"/>
      <c r="N2021" s="326"/>
      <c r="O2021" s="329"/>
      <c r="P2021" s="410">
        <v>258</v>
      </c>
      <c r="Q2021" s="410" t="s">
        <v>39</v>
      </c>
      <c r="R2021" s="410"/>
      <c r="S2021" s="410"/>
      <c r="T2021" s="410"/>
      <c r="U2021" s="410" t="s">
        <v>187</v>
      </c>
      <c r="V2021" s="410">
        <v>0</v>
      </c>
      <c r="W2021" s="410">
        <v>0</v>
      </c>
      <c r="X2021" s="410">
        <v>3</v>
      </c>
      <c r="Y2021" s="411"/>
      <c r="Z2021" s="410"/>
      <c r="AA2021" s="419">
        <v>3</v>
      </c>
      <c r="AB2021" s="410"/>
      <c r="AC2021" s="412"/>
      <c r="AD2021" s="410"/>
      <c r="AE2021" s="634"/>
      <c r="AF2021" s="410"/>
      <c r="AG2021" s="410"/>
      <c r="AH2021" s="414"/>
      <c r="AI2021" s="410"/>
      <c r="AJ2021" s="414"/>
      <c r="AK2021" s="414"/>
      <c r="AL2021" s="410"/>
      <c r="AM2021" s="410"/>
      <c r="AN2021" s="412"/>
      <c r="AO2021" s="442"/>
      <c r="AP2021" s="410"/>
      <c r="AQ2021" s="410"/>
    </row>
    <row r="2022" spans="1:43" s="337" customFormat="1" ht="56.25" x14ac:dyDescent="0.2">
      <c r="A2022" s="324"/>
      <c r="B2022" s="324"/>
      <c r="C2022" s="324"/>
      <c r="D2022" s="324"/>
      <c r="E2022" s="325"/>
      <c r="F2022" s="326"/>
      <c r="G2022" s="326"/>
      <c r="H2022" s="326"/>
      <c r="I2022" s="326"/>
      <c r="J2022" s="326"/>
      <c r="K2022" s="326"/>
      <c r="L2022" s="326"/>
      <c r="M2022" s="326"/>
      <c r="N2022" s="326"/>
      <c r="O2022" s="329"/>
      <c r="P2022" s="410"/>
      <c r="Q2022" s="410"/>
      <c r="R2022" s="410"/>
      <c r="S2022" s="410"/>
      <c r="T2022" s="410"/>
      <c r="U2022" s="410"/>
      <c r="V2022" s="410"/>
      <c r="W2022" s="410"/>
      <c r="X2022" s="410"/>
      <c r="Y2022" s="411"/>
      <c r="Z2022" s="410"/>
      <c r="AA2022" s="410"/>
      <c r="AB2022" s="410"/>
      <c r="AC2022" s="412"/>
      <c r="AD2022" s="410">
        <v>1</v>
      </c>
      <c r="AE2022" s="634">
        <v>269</v>
      </c>
      <c r="AF2022" s="413" t="s">
        <v>55</v>
      </c>
      <c r="AG2022" s="410" t="s">
        <v>35</v>
      </c>
      <c r="AH2022" s="414">
        <v>12</v>
      </c>
      <c r="AI2022" s="410"/>
      <c r="AJ2022" s="414"/>
      <c r="AK2022" s="414">
        <v>12</v>
      </c>
      <c r="AL2022" s="410"/>
      <c r="AM2022" s="420">
        <f>AP2022+1</f>
        <v>6</v>
      </c>
      <c r="AN2022" s="416" t="s">
        <v>53</v>
      </c>
      <c r="AO2022" s="442"/>
      <c r="AP2022" s="410">
        <v>5</v>
      </c>
      <c r="AQ2022" s="410">
        <v>4</v>
      </c>
    </row>
    <row r="2023" spans="1:43" s="337" customFormat="1" ht="25.5" customHeight="1" x14ac:dyDescent="0.2">
      <c r="A2023" s="324"/>
      <c r="B2023" s="324"/>
      <c r="C2023" s="324"/>
      <c r="D2023" s="324"/>
      <c r="E2023" s="325"/>
      <c r="F2023" s="326"/>
      <c r="G2023" s="326"/>
      <c r="H2023" s="326"/>
      <c r="I2023" s="326"/>
      <c r="J2023" s="326"/>
      <c r="K2023" s="326"/>
      <c r="L2023" s="326"/>
      <c r="M2023" s="326"/>
      <c r="N2023" s="326"/>
      <c r="O2023" s="329"/>
      <c r="P2023" s="410"/>
      <c r="Q2023" s="410"/>
      <c r="R2023" s="410"/>
      <c r="S2023" s="410"/>
      <c r="T2023" s="410"/>
      <c r="U2023" s="410"/>
      <c r="V2023" s="410"/>
      <c r="W2023" s="410"/>
      <c r="X2023" s="410"/>
      <c r="Y2023" s="411"/>
      <c r="Z2023" s="410"/>
      <c r="AA2023" s="410"/>
      <c r="AB2023" s="410"/>
      <c r="AC2023" s="412"/>
      <c r="AD2023" s="410"/>
      <c r="AE2023" s="634"/>
      <c r="AF2023" s="410"/>
      <c r="AG2023" s="410"/>
      <c r="AH2023" s="414"/>
      <c r="AI2023" s="410"/>
      <c r="AJ2023" s="414"/>
      <c r="AK2023" s="414"/>
      <c r="AL2023" s="410"/>
      <c r="AM2023" s="410"/>
      <c r="AN2023" s="412"/>
      <c r="AO2023" s="442"/>
      <c r="AP2023" s="410"/>
      <c r="AQ2023" s="410"/>
    </row>
    <row r="2024" spans="1:43" s="1" customFormat="1" ht="22.5" customHeight="1" x14ac:dyDescent="0.2">
      <c r="E2024" s="304"/>
      <c r="F2024" s="305"/>
      <c r="G2024" s="305"/>
      <c r="H2024" s="305"/>
      <c r="I2024" s="305"/>
      <c r="J2024" s="305"/>
      <c r="K2024" s="305"/>
      <c r="L2024" s="305"/>
      <c r="M2024" s="305"/>
      <c r="N2024" s="305"/>
      <c r="O2024" s="306"/>
      <c r="P2024" s="345" t="s">
        <v>460</v>
      </c>
      <c r="Q2024" s="346"/>
      <c r="R2024" s="346"/>
      <c r="S2024" s="346"/>
      <c r="T2024" s="346"/>
      <c r="U2024" s="346"/>
      <c r="V2024" s="1012" t="str">
        <f>B2033</f>
        <v>นาง</v>
      </c>
      <c r="W2024" s="1012"/>
      <c r="X2024" s="1013" t="str">
        <f>C2033</f>
        <v xml:space="preserve">อรุณ  </v>
      </c>
      <c r="Y2024" s="1013"/>
      <c r="Z2024" s="1013" t="str">
        <f>D2033</f>
        <v>อยู่สูงเนิน</v>
      </c>
      <c r="AA2024" s="1013"/>
      <c r="AB2024" s="1013"/>
      <c r="AC2024" s="1014"/>
      <c r="AD2024" s="345" t="s">
        <v>461</v>
      </c>
      <c r="AE2024" s="346"/>
      <c r="AF2024" s="346"/>
      <c r="AG2024" s="745" t="str">
        <f>B2033</f>
        <v>นาง</v>
      </c>
      <c r="AH2024" s="731" t="str">
        <f>C2033</f>
        <v xml:space="preserve">อรุณ  </v>
      </c>
      <c r="AI2024" s="346"/>
      <c r="AJ2024" s="346" t="str">
        <f>D2033</f>
        <v>อยู่สูงเนิน</v>
      </c>
      <c r="AK2024" s="346"/>
      <c r="AL2024" s="346"/>
      <c r="AM2024" s="346"/>
      <c r="AN2024" s="347"/>
      <c r="AO2024" s="753"/>
      <c r="AP2024" s="346"/>
      <c r="AQ2024" s="346"/>
    </row>
    <row r="2025" spans="1:43" s="1" customFormat="1" ht="22.5" customHeight="1" x14ac:dyDescent="0.2">
      <c r="E2025" s="304"/>
      <c r="F2025" s="305"/>
      <c r="G2025" s="305"/>
      <c r="H2025" s="305"/>
      <c r="I2025" s="305"/>
      <c r="J2025" s="305"/>
      <c r="K2025" s="305"/>
      <c r="L2025" s="305"/>
      <c r="M2025" s="305"/>
      <c r="N2025" s="305"/>
      <c r="O2025" s="306"/>
      <c r="P2025" s="307" t="s">
        <v>462</v>
      </c>
      <c r="Q2025" s="308"/>
      <c r="R2025" s="308"/>
      <c r="S2025" s="1007">
        <f>E2033</f>
        <v>143</v>
      </c>
      <c r="T2025" s="1008"/>
      <c r="U2025" s="310" t="str">
        <f>F2033</f>
        <v>หมูที่</v>
      </c>
      <c r="V2025" s="1009">
        <f>G2033</f>
        <v>21</v>
      </c>
      <c r="W2025" s="1009"/>
      <c r="X2025" s="308"/>
      <c r="Y2025" s="311"/>
      <c r="Z2025" s="312" t="str">
        <f>H2033</f>
        <v>ถนน</v>
      </c>
      <c r="AA2025" s="313"/>
      <c r="AB2025" s="308"/>
      <c r="AC2025" s="309"/>
      <c r="AD2025" s="307" t="s">
        <v>462</v>
      </c>
      <c r="AE2025" s="308"/>
      <c r="AF2025" s="728"/>
      <c r="AG2025" s="314">
        <f>E2033</f>
        <v>143</v>
      </c>
      <c r="AH2025" s="308"/>
      <c r="AI2025" s="315" t="str">
        <f>F2033</f>
        <v>หมูที่</v>
      </c>
      <c r="AJ2025" s="727">
        <f>G2033</f>
        <v>21</v>
      </c>
      <c r="AK2025" s="308"/>
      <c r="AL2025" s="315" t="str">
        <f>H2033</f>
        <v>ถนน</v>
      </c>
      <c r="AM2025" s="308"/>
      <c r="AN2025" s="309"/>
      <c r="AO2025" s="753"/>
      <c r="AP2025" s="308"/>
      <c r="AQ2025" s="308"/>
    </row>
    <row r="2026" spans="1:43" s="1" customFormat="1" ht="22.5" customHeight="1" x14ac:dyDescent="0.2">
      <c r="E2026" s="304"/>
      <c r="F2026" s="305"/>
      <c r="G2026" s="305"/>
      <c r="H2026" s="305"/>
      <c r="I2026" s="305"/>
      <c r="J2026" s="305"/>
      <c r="K2026" s="305"/>
      <c r="L2026" s="305"/>
      <c r="M2026" s="305"/>
      <c r="N2026" s="305"/>
      <c r="O2026" s="306"/>
      <c r="P2026" s="307" t="s">
        <v>463</v>
      </c>
      <c r="Q2026" s="308"/>
      <c r="R2026" s="308"/>
      <c r="S2026" s="308"/>
      <c r="T2026" s="308"/>
      <c r="U2026" s="1009" t="str">
        <f>I2033</f>
        <v>ตำบลตะขบ</v>
      </c>
      <c r="V2026" s="993"/>
      <c r="W2026" s="993"/>
      <c r="X2026" s="993"/>
      <c r="Y2026" s="312"/>
      <c r="Z2026" s="315" t="str">
        <f>J2033</f>
        <v>อำเภอปักธงชัย</v>
      </c>
      <c r="AA2026" s="313"/>
      <c r="AB2026" s="308"/>
      <c r="AC2026" s="308"/>
      <c r="AD2026" s="307" t="s">
        <v>463</v>
      </c>
      <c r="AE2026" s="308"/>
      <c r="AF2026" s="308"/>
      <c r="AG2026" s="308"/>
      <c r="AH2026" s="308"/>
      <c r="AI2026" s="315" t="str">
        <f>I2033</f>
        <v>ตำบลตะขบ</v>
      </c>
      <c r="AJ2026" s="308"/>
      <c r="AK2026" s="308"/>
      <c r="AL2026" s="315" t="str">
        <f>J2033</f>
        <v>อำเภอปักธงชัย</v>
      </c>
      <c r="AM2026" s="308"/>
      <c r="AN2026" s="309"/>
      <c r="AO2026" s="753"/>
      <c r="AP2026" s="308"/>
      <c r="AQ2026" s="308"/>
    </row>
    <row r="2027" spans="1:43" s="1" customFormat="1" ht="22.5" customHeight="1" x14ac:dyDescent="0.2">
      <c r="E2027" s="304"/>
      <c r="F2027" s="305"/>
      <c r="G2027" s="305"/>
      <c r="H2027" s="305"/>
      <c r="I2027" s="305"/>
      <c r="J2027" s="305"/>
      <c r="K2027" s="305"/>
      <c r="L2027" s="305"/>
      <c r="M2027" s="305"/>
      <c r="N2027" s="305"/>
      <c r="O2027" s="306"/>
      <c r="P2027" s="316" t="str">
        <f>K2033</f>
        <v>จังหวัดนครราชสีมา</v>
      </c>
      <c r="Q2027" s="317"/>
      <c r="R2027" s="317"/>
      <c r="S2027" s="317"/>
      <c r="T2027" s="317"/>
      <c r="U2027" s="317" t="s">
        <v>464</v>
      </c>
      <c r="V2027" s="317"/>
      <c r="W2027" s="317"/>
      <c r="X2027" s="317"/>
      <c r="Y2027" s="318"/>
      <c r="Z2027" s="317"/>
      <c r="AA2027" s="319"/>
      <c r="AB2027" s="317"/>
      <c r="AC2027" s="317"/>
      <c r="AD2027" s="316" t="str">
        <f>K2033</f>
        <v>จังหวัดนครราชสีมา</v>
      </c>
      <c r="AE2027" s="317"/>
      <c r="AF2027" s="317"/>
      <c r="AG2027" s="317"/>
      <c r="AH2027" s="317"/>
      <c r="AI2027" s="317" t="s">
        <v>464</v>
      </c>
      <c r="AJ2027" s="317"/>
      <c r="AK2027" s="317"/>
      <c r="AL2027" s="317"/>
      <c r="AM2027" s="317"/>
      <c r="AN2027" s="320"/>
      <c r="AO2027" s="753"/>
      <c r="AP2027" s="317"/>
      <c r="AQ2027" s="317"/>
    </row>
    <row r="2028" spans="1:43" s="323" customFormat="1" ht="24" x14ac:dyDescent="0.2">
      <c r="A2028" s="753"/>
      <c r="B2028" s="753"/>
      <c r="C2028" s="753"/>
      <c r="D2028" s="753"/>
      <c r="E2028" s="9"/>
      <c r="F2028" s="321"/>
      <c r="G2028" s="321"/>
      <c r="H2028" s="321"/>
      <c r="I2028" s="321"/>
      <c r="J2028" s="321"/>
      <c r="K2028" s="321"/>
      <c r="L2028" s="321"/>
      <c r="M2028" s="321"/>
      <c r="N2028" s="321"/>
      <c r="O2028" s="306"/>
      <c r="P2028" s="1004" t="s">
        <v>5</v>
      </c>
      <c r="Q2028" s="1005"/>
      <c r="R2028" s="1005"/>
      <c r="S2028" s="1005"/>
      <c r="T2028" s="1005"/>
      <c r="U2028" s="1005"/>
      <c r="V2028" s="1005"/>
      <c r="W2028" s="1005"/>
      <c r="X2028" s="1005"/>
      <c r="Y2028" s="1005"/>
      <c r="Z2028" s="1005"/>
      <c r="AA2028" s="1005"/>
      <c r="AB2028" s="1005"/>
      <c r="AC2028" s="1006"/>
      <c r="AD2028" s="1004" t="s">
        <v>6</v>
      </c>
      <c r="AE2028" s="1005"/>
      <c r="AF2028" s="1005"/>
      <c r="AG2028" s="1005"/>
      <c r="AH2028" s="1005"/>
      <c r="AI2028" s="1005"/>
      <c r="AJ2028" s="1005"/>
      <c r="AK2028" s="1005"/>
      <c r="AL2028" s="1005"/>
      <c r="AM2028" s="1005"/>
      <c r="AN2028" s="1006"/>
      <c r="AO2028" s="429"/>
      <c r="AP2028" s="637"/>
      <c r="AQ2028" s="637"/>
    </row>
    <row r="2029" spans="1:43" s="323" customFormat="1" ht="24" customHeight="1" x14ac:dyDescent="0.2">
      <c r="A2029" s="753"/>
      <c r="B2029" s="753"/>
      <c r="C2029" s="753"/>
      <c r="D2029" s="753"/>
      <c r="E2029" s="9"/>
      <c r="F2029" s="321"/>
      <c r="G2029" s="321"/>
      <c r="H2029" s="321"/>
      <c r="I2029" s="321"/>
      <c r="J2029" s="321"/>
      <c r="K2029" s="321"/>
      <c r="L2029" s="321"/>
      <c r="M2029" s="321"/>
      <c r="N2029" s="321"/>
      <c r="O2029" s="306"/>
      <c r="P2029" s="995" t="s">
        <v>7</v>
      </c>
      <c r="Q2029" s="995" t="s">
        <v>8</v>
      </c>
      <c r="R2029" s="995" t="s">
        <v>9</v>
      </c>
      <c r="S2029" s="1010" t="s">
        <v>10</v>
      </c>
      <c r="T2029" s="1011"/>
      <c r="U2029" s="995" t="s">
        <v>11</v>
      </c>
      <c r="V2029" s="1004" t="s">
        <v>12</v>
      </c>
      <c r="W2029" s="1005"/>
      <c r="X2029" s="1006"/>
      <c r="Y2029" s="1004" t="s">
        <v>13</v>
      </c>
      <c r="Z2029" s="1005"/>
      <c r="AA2029" s="1005"/>
      <c r="AB2029" s="1005"/>
      <c r="AC2029" s="1006"/>
      <c r="AD2029" s="995" t="s">
        <v>7</v>
      </c>
      <c r="AE2029" s="1049" t="s">
        <v>14</v>
      </c>
      <c r="AF2029" s="995" t="s">
        <v>15</v>
      </c>
      <c r="AG2029" s="995" t="s">
        <v>16</v>
      </c>
      <c r="AH2029" s="1021" t="s">
        <v>17</v>
      </c>
      <c r="AI2029" s="1004" t="s">
        <v>18</v>
      </c>
      <c r="AJ2029" s="1005"/>
      <c r="AK2029" s="1005"/>
      <c r="AL2029" s="1006"/>
      <c r="AM2029" s="995" t="s">
        <v>19</v>
      </c>
      <c r="AN2029" s="995" t="s">
        <v>20</v>
      </c>
      <c r="AO2029" s="429"/>
      <c r="AP2029" s="1024" t="s">
        <v>19</v>
      </c>
      <c r="AQ2029" s="1024" t="s">
        <v>19</v>
      </c>
    </row>
    <row r="2030" spans="1:43" s="323" customFormat="1" ht="24" customHeight="1" x14ac:dyDescent="0.2">
      <c r="A2030" s="753"/>
      <c r="B2030" s="753"/>
      <c r="C2030" s="753"/>
      <c r="D2030" s="753"/>
      <c r="E2030" s="9"/>
      <c r="F2030" s="321"/>
      <c r="G2030" s="321"/>
      <c r="H2030" s="321"/>
      <c r="I2030" s="321"/>
      <c r="J2030" s="321"/>
      <c r="K2030" s="321"/>
      <c r="L2030" s="321"/>
      <c r="M2030" s="321"/>
      <c r="N2030" s="321"/>
      <c r="O2030" s="306"/>
      <c r="P2030" s="996"/>
      <c r="Q2030" s="996"/>
      <c r="R2030" s="996"/>
      <c r="S2030" s="995" t="s">
        <v>21</v>
      </c>
      <c r="T2030" s="995" t="s">
        <v>22</v>
      </c>
      <c r="U2030" s="996"/>
      <c r="V2030" s="1015" t="s">
        <v>23</v>
      </c>
      <c r="W2030" s="1015" t="s">
        <v>24</v>
      </c>
      <c r="X2030" s="1015" t="s">
        <v>25</v>
      </c>
      <c r="Y2030" s="1018" t="s">
        <v>26</v>
      </c>
      <c r="Z2030" s="995" t="s">
        <v>27</v>
      </c>
      <c r="AA2030" s="995" t="s">
        <v>28</v>
      </c>
      <c r="AB2030" s="995" t="s">
        <v>29</v>
      </c>
      <c r="AC2030" s="995" t="s">
        <v>30</v>
      </c>
      <c r="AD2030" s="996"/>
      <c r="AE2030" s="1050"/>
      <c r="AF2030" s="996"/>
      <c r="AG2030" s="996"/>
      <c r="AH2030" s="1022"/>
      <c r="AI2030" s="995" t="s">
        <v>31</v>
      </c>
      <c r="AJ2030" s="998" t="s">
        <v>27</v>
      </c>
      <c r="AK2030" s="1001" t="s">
        <v>28</v>
      </c>
      <c r="AL2030" s="995" t="s">
        <v>29</v>
      </c>
      <c r="AM2030" s="996"/>
      <c r="AN2030" s="996"/>
      <c r="AO2030" s="429"/>
      <c r="AP2030" s="1025"/>
      <c r="AQ2030" s="1025"/>
    </row>
    <row r="2031" spans="1:43" s="323" customFormat="1" ht="24" x14ac:dyDescent="0.2">
      <c r="A2031" s="753"/>
      <c r="B2031" s="753"/>
      <c r="C2031" s="753"/>
      <c r="D2031" s="753"/>
      <c r="E2031" s="9"/>
      <c r="F2031" s="321"/>
      <c r="G2031" s="321"/>
      <c r="H2031" s="321"/>
      <c r="I2031" s="321"/>
      <c r="J2031" s="321"/>
      <c r="K2031" s="321"/>
      <c r="L2031" s="321"/>
      <c r="M2031" s="321"/>
      <c r="N2031" s="321"/>
      <c r="O2031" s="306"/>
      <c r="P2031" s="996"/>
      <c r="Q2031" s="996"/>
      <c r="R2031" s="996"/>
      <c r="S2031" s="996"/>
      <c r="T2031" s="996"/>
      <c r="U2031" s="996"/>
      <c r="V2031" s="1016"/>
      <c r="W2031" s="1016"/>
      <c r="X2031" s="1016"/>
      <c r="Y2031" s="1019"/>
      <c r="Z2031" s="996"/>
      <c r="AA2031" s="996"/>
      <c r="AB2031" s="996"/>
      <c r="AC2031" s="996"/>
      <c r="AD2031" s="996"/>
      <c r="AE2031" s="1050"/>
      <c r="AF2031" s="996"/>
      <c r="AG2031" s="996"/>
      <c r="AH2031" s="1022"/>
      <c r="AI2031" s="996"/>
      <c r="AJ2031" s="999"/>
      <c r="AK2031" s="1002"/>
      <c r="AL2031" s="996"/>
      <c r="AM2031" s="996"/>
      <c r="AN2031" s="996"/>
      <c r="AO2031" s="430"/>
      <c r="AP2031" s="1025"/>
      <c r="AQ2031" s="1025"/>
    </row>
    <row r="2032" spans="1:43" s="323" customFormat="1" ht="67.5" customHeight="1" x14ac:dyDescent="0.2">
      <c r="A2032" s="753" t="s">
        <v>465</v>
      </c>
      <c r="B2032" s="306" t="s">
        <v>466</v>
      </c>
      <c r="C2032" s="749" t="s">
        <v>467</v>
      </c>
      <c r="D2032" s="749" t="s">
        <v>468</v>
      </c>
      <c r="E2032" s="749" t="s">
        <v>469</v>
      </c>
      <c r="F2032" s="749"/>
      <c r="G2032" s="749" t="s">
        <v>470</v>
      </c>
      <c r="H2032" s="749" t="s">
        <v>471</v>
      </c>
      <c r="I2032" s="749" t="s">
        <v>472</v>
      </c>
      <c r="J2032" s="749" t="s">
        <v>473</v>
      </c>
      <c r="K2032" s="749" t="s">
        <v>474</v>
      </c>
      <c r="L2032" s="520" t="s">
        <v>475</v>
      </c>
      <c r="M2032" s="9" t="s">
        <v>476</v>
      </c>
      <c r="N2032" s="9" t="s">
        <v>477</v>
      </c>
      <c r="O2032" s="306" t="s">
        <v>478</v>
      </c>
      <c r="P2032" s="996"/>
      <c r="Q2032" s="996"/>
      <c r="R2032" s="996"/>
      <c r="S2032" s="996"/>
      <c r="T2032" s="996"/>
      <c r="U2032" s="996"/>
      <c r="V2032" s="1016"/>
      <c r="W2032" s="1016"/>
      <c r="X2032" s="1016"/>
      <c r="Y2032" s="1019"/>
      <c r="Z2032" s="996"/>
      <c r="AA2032" s="996"/>
      <c r="AB2032" s="996"/>
      <c r="AC2032" s="997"/>
      <c r="AD2032" s="996"/>
      <c r="AE2032" s="1050"/>
      <c r="AF2032" s="996"/>
      <c r="AG2032" s="996"/>
      <c r="AH2032" s="1023"/>
      <c r="AI2032" s="996"/>
      <c r="AJ2032" s="999"/>
      <c r="AK2032" s="1002"/>
      <c r="AL2032" s="997"/>
      <c r="AM2032" s="996"/>
      <c r="AN2032" s="996"/>
      <c r="AO2032" s="430"/>
      <c r="AP2032" s="1025"/>
      <c r="AQ2032" s="1025"/>
    </row>
    <row r="2033" spans="1:43" s="337" customFormat="1" ht="31.5" customHeight="1" x14ac:dyDescent="0.2">
      <c r="A2033" s="324"/>
      <c r="B2033" s="324" t="s">
        <v>487</v>
      </c>
      <c r="C2033" s="324" t="s">
        <v>941</v>
      </c>
      <c r="D2033" s="324" t="s">
        <v>942</v>
      </c>
      <c r="E2033" s="325">
        <v>143</v>
      </c>
      <c r="F2033" s="305" t="s">
        <v>510</v>
      </c>
      <c r="G2033" s="583">
        <v>21</v>
      </c>
      <c r="H2033" s="305" t="s">
        <v>471</v>
      </c>
      <c r="I2033" s="305" t="s">
        <v>483</v>
      </c>
      <c r="J2033" s="305" t="s">
        <v>484</v>
      </c>
      <c r="K2033" s="305" t="s">
        <v>485</v>
      </c>
      <c r="L2033" s="304">
        <v>30150</v>
      </c>
      <c r="M2033" s="326"/>
      <c r="N2033" s="326">
        <v>3301400576336</v>
      </c>
      <c r="O2033" s="329"/>
      <c r="P2033" s="410">
        <v>259</v>
      </c>
      <c r="Q2033" s="410" t="s">
        <v>32</v>
      </c>
      <c r="R2033" s="410">
        <v>75017</v>
      </c>
      <c r="S2033" s="410">
        <v>171</v>
      </c>
      <c r="T2033" s="410">
        <v>4875</v>
      </c>
      <c r="U2033" s="410" t="s">
        <v>195</v>
      </c>
      <c r="V2033" s="410">
        <v>0</v>
      </c>
      <c r="W2033" s="410">
        <v>2</v>
      </c>
      <c r="X2033" s="410">
        <v>30</v>
      </c>
      <c r="Y2033" s="571">
        <v>227.75</v>
      </c>
      <c r="Z2033" s="410"/>
      <c r="AA2033" s="419">
        <v>2.25</v>
      </c>
      <c r="AB2033" s="410"/>
      <c r="AC2033" s="571"/>
      <c r="AD2033" s="410"/>
      <c r="AE2033" s="410"/>
      <c r="AF2033" s="410"/>
      <c r="AG2033" s="410"/>
      <c r="AH2033" s="414"/>
      <c r="AI2033" s="419"/>
      <c r="AJ2033" s="414"/>
      <c r="AK2033" s="419"/>
      <c r="AL2033" s="410"/>
      <c r="AM2033" s="410"/>
      <c r="AN2033" s="412"/>
      <c r="AO2033" s="442"/>
      <c r="AP2033" s="410"/>
      <c r="AQ2033" s="410"/>
    </row>
    <row r="2034" spans="1:43" s="337" customFormat="1" ht="56.25" x14ac:dyDescent="0.2">
      <c r="A2034" s="324"/>
      <c r="B2034" s="324"/>
      <c r="C2034" s="324"/>
      <c r="D2034" s="324"/>
      <c r="E2034" s="325"/>
      <c r="F2034" s="326"/>
      <c r="G2034" s="326"/>
      <c r="H2034" s="326"/>
      <c r="I2034" s="326"/>
      <c r="J2034" s="326"/>
      <c r="K2034" s="326"/>
      <c r="L2034" s="326"/>
      <c r="M2034" s="326"/>
      <c r="N2034" s="326"/>
      <c r="O2034" s="329"/>
      <c r="P2034" s="410"/>
      <c r="Q2034" s="410"/>
      <c r="R2034" s="410"/>
      <c r="S2034" s="410"/>
      <c r="T2034" s="410"/>
      <c r="U2034" s="410"/>
      <c r="V2034" s="410"/>
      <c r="W2034" s="410"/>
      <c r="X2034" s="410"/>
      <c r="Y2034" s="411"/>
      <c r="Z2034" s="410"/>
      <c r="AA2034" s="419"/>
      <c r="AB2034" s="410"/>
      <c r="AC2034" s="571"/>
      <c r="AD2034" s="410">
        <v>1</v>
      </c>
      <c r="AE2034" s="410">
        <v>143</v>
      </c>
      <c r="AF2034" s="413" t="s">
        <v>55</v>
      </c>
      <c r="AG2034" s="410" t="s">
        <v>35</v>
      </c>
      <c r="AH2034" s="414">
        <f>3*3</f>
        <v>9</v>
      </c>
      <c r="AI2034" s="419"/>
      <c r="AJ2034" s="414"/>
      <c r="AK2034" s="419">
        <v>9</v>
      </c>
      <c r="AL2034" s="410"/>
      <c r="AM2034" s="410">
        <f>AP2034+1</f>
        <v>26</v>
      </c>
      <c r="AN2034" s="416" t="s">
        <v>53</v>
      </c>
      <c r="AO2034" s="442"/>
      <c r="AP2034" s="410">
        <v>25</v>
      </c>
      <c r="AQ2034" s="410">
        <v>24</v>
      </c>
    </row>
    <row r="2035" spans="1:43" s="337" customFormat="1" ht="29.25" customHeight="1" x14ac:dyDescent="0.2">
      <c r="A2035" s="324"/>
      <c r="B2035" s="324"/>
      <c r="C2035" s="324"/>
      <c r="D2035" s="324"/>
      <c r="E2035" s="325"/>
      <c r="F2035" s="326"/>
      <c r="G2035" s="326"/>
      <c r="H2035" s="326"/>
      <c r="I2035" s="326"/>
      <c r="J2035" s="326"/>
      <c r="K2035" s="326"/>
      <c r="L2035" s="326"/>
      <c r="M2035" s="326"/>
      <c r="N2035" s="326"/>
      <c r="O2035" s="329"/>
      <c r="P2035" s="410">
        <v>260</v>
      </c>
      <c r="Q2035" s="410" t="s">
        <v>32</v>
      </c>
      <c r="R2035" s="410">
        <v>75015</v>
      </c>
      <c r="S2035" s="410">
        <v>169</v>
      </c>
      <c r="T2035" s="410">
        <v>4873</v>
      </c>
      <c r="U2035" s="410" t="s">
        <v>195</v>
      </c>
      <c r="V2035" s="410">
        <v>2</v>
      </c>
      <c r="W2035" s="410">
        <v>0</v>
      </c>
      <c r="X2035" s="410">
        <v>28</v>
      </c>
      <c r="Y2035" s="411">
        <v>828</v>
      </c>
      <c r="Z2035" s="410"/>
      <c r="AA2035" s="419"/>
      <c r="AB2035" s="410"/>
      <c r="AC2035" s="571"/>
      <c r="AD2035" s="410"/>
      <c r="AE2035" s="410"/>
      <c r="AF2035" s="410"/>
      <c r="AG2035" s="410"/>
      <c r="AH2035" s="414"/>
      <c r="AI2035" s="419"/>
      <c r="AJ2035" s="414"/>
      <c r="AK2035" s="419"/>
      <c r="AL2035" s="410"/>
      <c r="AM2035" s="410"/>
      <c r="AN2035" s="412"/>
      <c r="AO2035" s="442"/>
      <c r="AP2035" s="410"/>
      <c r="AQ2035" s="410"/>
    </row>
    <row r="2036" spans="1:43" s="337" customFormat="1" ht="29.25" customHeight="1" x14ac:dyDescent="0.2">
      <c r="A2036" s="324"/>
      <c r="B2036" s="324"/>
      <c r="C2036" s="324"/>
      <c r="D2036" s="324"/>
      <c r="E2036" s="325"/>
      <c r="F2036" s="326"/>
      <c r="G2036" s="326"/>
      <c r="H2036" s="326"/>
      <c r="I2036" s="326"/>
      <c r="J2036" s="326"/>
      <c r="K2036" s="326"/>
      <c r="L2036" s="326"/>
      <c r="M2036" s="326"/>
      <c r="N2036" s="326"/>
      <c r="O2036" s="329"/>
      <c r="P2036" s="582"/>
      <c r="Q2036" s="582"/>
      <c r="R2036" s="582"/>
      <c r="S2036" s="582"/>
      <c r="T2036" s="582"/>
      <c r="U2036" s="582"/>
      <c r="V2036" s="582"/>
      <c r="W2036" s="582"/>
      <c r="X2036" s="582"/>
      <c r="Y2036" s="638"/>
      <c r="Z2036" s="582"/>
      <c r="AA2036" s="639"/>
      <c r="AB2036" s="582"/>
      <c r="AC2036" s="640"/>
      <c r="AD2036" s="582"/>
      <c r="AE2036" s="582"/>
      <c r="AF2036" s="582"/>
      <c r="AG2036" s="582"/>
      <c r="AH2036" s="641"/>
      <c r="AI2036" s="639"/>
      <c r="AJ2036" s="641"/>
      <c r="AK2036" s="639"/>
      <c r="AL2036" s="582"/>
      <c r="AM2036" s="582"/>
      <c r="AN2036" s="642"/>
      <c r="AO2036" s="442"/>
      <c r="AP2036" s="582"/>
      <c r="AQ2036" s="582"/>
    </row>
    <row r="2037" spans="1:43" s="1" customFormat="1" ht="22.5" customHeight="1" x14ac:dyDescent="0.2">
      <c r="E2037" s="304"/>
      <c r="F2037" s="305"/>
      <c r="G2037" s="305"/>
      <c r="H2037" s="305"/>
      <c r="I2037" s="305"/>
      <c r="J2037" s="305"/>
      <c r="K2037" s="305"/>
      <c r="L2037" s="305"/>
      <c r="M2037" s="305"/>
      <c r="N2037" s="305"/>
      <c r="O2037" s="306"/>
      <c r="P2037" s="345" t="s">
        <v>460</v>
      </c>
      <c r="Q2037" s="346"/>
      <c r="R2037" s="346"/>
      <c r="S2037" s="346"/>
      <c r="T2037" s="346"/>
      <c r="U2037" s="346"/>
      <c r="V2037" s="1012" t="str">
        <f>B2046</f>
        <v>นาง</v>
      </c>
      <c r="W2037" s="1012"/>
      <c r="X2037" s="1013" t="str">
        <f>C2046</f>
        <v xml:space="preserve">พวงทิพย์ </v>
      </c>
      <c r="Y2037" s="1013"/>
      <c r="Z2037" s="1013" t="str">
        <f>D2046</f>
        <v xml:space="preserve"> ธนะสุข</v>
      </c>
      <c r="AA2037" s="1013"/>
      <c r="AB2037" s="1013"/>
      <c r="AC2037" s="1014"/>
      <c r="AD2037" s="345" t="s">
        <v>461</v>
      </c>
      <c r="AE2037" s="346"/>
      <c r="AF2037" s="346"/>
      <c r="AG2037" s="745" t="str">
        <f>B2046</f>
        <v>นาง</v>
      </c>
      <c r="AH2037" s="731" t="str">
        <f>C2046</f>
        <v xml:space="preserve">พวงทิพย์ </v>
      </c>
      <c r="AI2037" s="346"/>
      <c r="AJ2037" s="346" t="str">
        <f>D2046</f>
        <v xml:space="preserve"> ธนะสุข</v>
      </c>
      <c r="AK2037" s="346"/>
      <c r="AL2037" s="346"/>
      <c r="AM2037" s="346"/>
      <c r="AN2037" s="347"/>
      <c r="AO2037" s="753"/>
    </row>
    <row r="2038" spans="1:43" s="1" customFormat="1" ht="22.5" customHeight="1" x14ac:dyDescent="0.2">
      <c r="E2038" s="304"/>
      <c r="F2038" s="305"/>
      <c r="G2038" s="305"/>
      <c r="H2038" s="305"/>
      <c r="I2038" s="305"/>
      <c r="J2038" s="305"/>
      <c r="K2038" s="305"/>
      <c r="L2038" s="305"/>
      <c r="M2038" s="305"/>
      <c r="N2038" s="305"/>
      <c r="O2038" s="306"/>
      <c r="P2038" s="307" t="s">
        <v>462</v>
      </c>
      <c r="Q2038" s="308"/>
      <c r="R2038" s="308"/>
      <c r="S2038" s="1007">
        <f>E2046</f>
        <v>7</v>
      </c>
      <c r="T2038" s="1008"/>
      <c r="U2038" s="310" t="str">
        <f>F2046</f>
        <v>หมูที่</v>
      </c>
      <c r="V2038" s="1009">
        <f>G2046</f>
        <v>21</v>
      </c>
      <c r="W2038" s="1009"/>
      <c r="X2038" s="308"/>
      <c r="Y2038" s="311"/>
      <c r="Z2038" s="312" t="str">
        <f>H2046</f>
        <v>ถนน</v>
      </c>
      <c r="AA2038" s="313"/>
      <c r="AB2038" s="308"/>
      <c r="AC2038" s="309"/>
      <c r="AD2038" s="307" t="s">
        <v>462</v>
      </c>
      <c r="AE2038" s="308"/>
      <c r="AF2038" s="728"/>
      <c r="AG2038" s="314">
        <f>E2046</f>
        <v>7</v>
      </c>
      <c r="AH2038" s="308"/>
      <c r="AI2038" s="315" t="str">
        <f>F2046</f>
        <v>หมูที่</v>
      </c>
      <c r="AJ2038" s="727">
        <f>G2046</f>
        <v>21</v>
      </c>
      <c r="AK2038" s="308"/>
      <c r="AL2038" s="315" t="str">
        <f>H2046</f>
        <v>ถนน</v>
      </c>
      <c r="AM2038" s="308"/>
      <c r="AN2038" s="309"/>
      <c r="AO2038" s="753"/>
    </row>
    <row r="2039" spans="1:43" s="1" customFormat="1" ht="22.5" customHeight="1" x14ac:dyDescent="0.2">
      <c r="E2039" s="304"/>
      <c r="F2039" s="305"/>
      <c r="G2039" s="305"/>
      <c r="H2039" s="305"/>
      <c r="I2039" s="305"/>
      <c r="J2039" s="305"/>
      <c r="K2039" s="305"/>
      <c r="L2039" s="305"/>
      <c r="M2039" s="305"/>
      <c r="N2039" s="305"/>
      <c r="O2039" s="306"/>
      <c r="P2039" s="307" t="s">
        <v>463</v>
      </c>
      <c r="Q2039" s="308"/>
      <c r="R2039" s="308"/>
      <c r="S2039" s="308"/>
      <c r="T2039" s="308"/>
      <c r="U2039" s="1009" t="str">
        <f>I2046</f>
        <v>ตำบลตะขบ</v>
      </c>
      <c r="V2039" s="993"/>
      <c r="W2039" s="993"/>
      <c r="X2039" s="993"/>
      <c r="Y2039" s="312"/>
      <c r="Z2039" s="315" t="str">
        <f>J2046</f>
        <v>อำเภอปักธงชัย</v>
      </c>
      <c r="AA2039" s="313"/>
      <c r="AB2039" s="308"/>
      <c r="AC2039" s="308"/>
      <c r="AD2039" s="307" t="s">
        <v>463</v>
      </c>
      <c r="AE2039" s="308"/>
      <c r="AF2039" s="308"/>
      <c r="AG2039" s="308"/>
      <c r="AH2039" s="308"/>
      <c r="AI2039" s="315" t="str">
        <f>I2046</f>
        <v>ตำบลตะขบ</v>
      </c>
      <c r="AJ2039" s="308"/>
      <c r="AK2039" s="308"/>
      <c r="AL2039" s="315" t="str">
        <f>J2046</f>
        <v>อำเภอปักธงชัย</v>
      </c>
      <c r="AM2039" s="308"/>
      <c r="AN2039" s="309"/>
      <c r="AO2039" s="753"/>
    </row>
    <row r="2040" spans="1:43" s="1" customFormat="1" ht="22.5" customHeight="1" x14ac:dyDescent="0.2">
      <c r="E2040" s="304"/>
      <c r="F2040" s="305"/>
      <c r="G2040" s="305"/>
      <c r="H2040" s="305"/>
      <c r="I2040" s="305"/>
      <c r="J2040" s="305"/>
      <c r="K2040" s="305"/>
      <c r="L2040" s="305"/>
      <c r="M2040" s="305"/>
      <c r="N2040" s="305"/>
      <c r="O2040" s="306"/>
      <c r="P2040" s="316" t="str">
        <f>K2046</f>
        <v>จังหวัดนครราชสีมา</v>
      </c>
      <c r="Q2040" s="317"/>
      <c r="R2040" s="317"/>
      <c r="S2040" s="317"/>
      <c r="T2040" s="317"/>
      <c r="U2040" s="317" t="s">
        <v>464</v>
      </c>
      <c r="V2040" s="317"/>
      <c r="W2040" s="317"/>
      <c r="X2040" s="317"/>
      <c r="Y2040" s="318"/>
      <c r="Z2040" s="317"/>
      <c r="AA2040" s="319"/>
      <c r="AB2040" s="317"/>
      <c r="AC2040" s="317"/>
      <c r="AD2040" s="316" t="str">
        <f>K2046</f>
        <v>จังหวัดนครราชสีมา</v>
      </c>
      <c r="AE2040" s="317"/>
      <c r="AF2040" s="317"/>
      <c r="AG2040" s="317"/>
      <c r="AH2040" s="317"/>
      <c r="AI2040" s="317" t="s">
        <v>464</v>
      </c>
      <c r="AJ2040" s="317"/>
      <c r="AK2040" s="317"/>
      <c r="AL2040" s="317"/>
      <c r="AM2040" s="317"/>
      <c r="AN2040" s="320"/>
      <c r="AO2040" s="753"/>
    </row>
    <row r="2041" spans="1:43" s="323" customFormat="1" ht="22.5" customHeight="1" x14ac:dyDescent="0.2">
      <c r="A2041" s="753"/>
      <c r="B2041" s="753"/>
      <c r="C2041" s="753"/>
      <c r="D2041" s="753"/>
      <c r="E2041" s="9"/>
      <c r="F2041" s="321"/>
      <c r="G2041" s="321"/>
      <c r="H2041" s="321"/>
      <c r="I2041" s="321"/>
      <c r="J2041" s="321"/>
      <c r="K2041" s="321"/>
      <c r="L2041" s="321"/>
      <c r="M2041" s="321"/>
      <c r="N2041" s="321"/>
      <c r="O2041" s="306"/>
      <c r="P2041" s="1004" t="s">
        <v>5</v>
      </c>
      <c r="Q2041" s="1005"/>
      <c r="R2041" s="1005"/>
      <c r="S2041" s="1005"/>
      <c r="T2041" s="1005"/>
      <c r="U2041" s="1005"/>
      <c r="V2041" s="1005"/>
      <c r="W2041" s="1005"/>
      <c r="X2041" s="1005"/>
      <c r="Y2041" s="1005"/>
      <c r="Z2041" s="1005"/>
      <c r="AA2041" s="1005"/>
      <c r="AB2041" s="1005"/>
      <c r="AC2041" s="1006"/>
      <c r="AD2041" s="1004" t="s">
        <v>6</v>
      </c>
      <c r="AE2041" s="1005"/>
      <c r="AF2041" s="1005"/>
      <c r="AG2041" s="1005"/>
      <c r="AH2041" s="1005"/>
      <c r="AI2041" s="1005"/>
      <c r="AJ2041" s="1005"/>
      <c r="AK2041" s="1005"/>
      <c r="AL2041" s="1005"/>
      <c r="AM2041" s="1005"/>
      <c r="AN2041" s="1006"/>
      <c r="AO2041" s="429"/>
    </row>
    <row r="2042" spans="1:43" s="323" customFormat="1" ht="24" customHeight="1" x14ac:dyDescent="0.2">
      <c r="A2042" s="753"/>
      <c r="B2042" s="753"/>
      <c r="C2042" s="753"/>
      <c r="D2042" s="753"/>
      <c r="E2042" s="9"/>
      <c r="F2042" s="321"/>
      <c r="G2042" s="321"/>
      <c r="H2042" s="321"/>
      <c r="I2042" s="321"/>
      <c r="J2042" s="321"/>
      <c r="K2042" s="321"/>
      <c r="L2042" s="321"/>
      <c r="M2042" s="321"/>
      <c r="N2042" s="321"/>
      <c r="O2042" s="306"/>
      <c r="P2042" s="995" t="s">
        <v>7</v>
      </c>
      <c r="Q2042" s="995" t="s">
        <v>8</v>
      </c>
      <c r="R2042" s="995" t="s">
        <v>9</v>
      </c>
      <c r="S2042" s="1010" t="s">
        <v>10</v>
      </c>
      <c r="T2042" s="1011"/>
      <c r="U2042" s="995" t="s">
        <v>11</v>
      </c>
      <c r="V2042" s="1004" t="s">
        <v>12</v>
      </c>
      <c r="W2042" s="1005"/>
      <c r="X2042" s="1006"/>
      <c r="Y2042" s="1004" t="s">
        <v>13</v>
      </c>
      <c r="Z2042" s="1005"/>
      <c r="AA2042" s="1005"/>
      <c r="AB2042" s="1005"/>
      <c r="AC2042" s="1006"/>
      <c r="AD2042" s="995" t="s">
        <v>7</v>
      </c>
      <c r="AE2042" s="1049" t="s">
        <v>14</v>
      </c>
      <c r="AF2042" s="995" t="s">
        <v>15</v>
      </c>
      <c r="AG2042" s="995" t="s">
        <v>16</v>
      </c>
      <c r="AH2042" s="1021" t="s">
        <v>17</v>
      </c>
      <c r="AI2042" s="1004" t="s">
        <v>18</v>
      </c>
      <c r="AJ2042" s="1005"/>
      <c r="AK2042" s="1005"/>
      <c r="AL2042" s="1006"/>
      <c r="AM2042" s="995" t="s">
        <v>19</v>
      </c>
      <c r="AN2042" s="995" t="s">
        <v>20</v>
      </c>
      <c r="AO2042" s="429"/>
      <c r="AP2042" s="1027" t="s">
        <v>19</v>
      </c>
      <c r="AQ2042" s="1027" t="s">
        <v>19</v>
      </c>
    </row>
    <row r="2043" spans="1:43" s="323" customFormat="1" ht="24.75" customHeight="1" x14ac:dyDescent="0.2">
      <c r="A2043" s="753"/>
      <c r="B2043" s="753"/>
      <c r="C2043" s="753"/>
      <c r="D2043" s="753"/>
      <c r="E2043" s="9"/>
      <c r="F2043" s="321"/>
      <c r="G2043" s="321"/>
      <c r="H2043" s="321"/>
      <c r="I2043" s="321"/>
      <c r="J2043" s="321"/>
      <c r="K2043" s="321"/>
      <c r="L2043" s="321"/>
      <c r="M2043" s="321"/>
      <c r="N2043" s="321"/>
      <c r="O2043" s="306"/>
      <c r="P2043" s="996"/>
      <c r="Q2043" s="996"/>
      <c r="R2043" s="996"/>
      <c r="S2043" s="995" t="s">
        <v>21</v>
      </c>
      <c r="T2043" s="995" t="s">
        <v>22</v>
      </c>
      <c r="U2043" s="996"/>
      <c r="V2043" s="1015" t="s">
        <v>23</v>
      </c>
      <c r="W2043" s="1015" t="s">
        <v>24</v>
      </c>
      <c r="X2043" s="1015" t="s">
        <v>25</v>
      </c>
      <c r="Y2043" s="1018" t="s">
        <v>26</v>
      </c>
      <c r="Z2043" s="995" t="s">
        <v>27</v>
      </c>
      <c r="AA2043" s="995" t="s">
        <v>28</v>
      </c>
      <c r="AB2043" s="995" t="s">
        <v>29</v>
      </c>
      <c r="AC2043" s="995" t="s">
        <v>30</v>
      </c>
      <c r="AD2043" s="996"/>
      <c r="AE2043" s="1050"/>
      <c r="AF2043" s="996"/>
      <c r="AG2043" s="996"/>
      <c r="AH2043" s="1022"/>
      <c r="AI2043" s="995" t="s">
        <v>31</v>
      </c>
      <c r="AJ2043" s="998" t="s">
        <v>27</v>
      </c>
      <c r="AK2043" s="1001" t="s">
        <v>28</v>
      </c>
      <c r="AL2043" s="995" t="s">
        <v>29</v>
      </c>
      <c r="AM2043" s="996"/>
      <c r="AN2043" s="996"/>
      <c r="AO2043" s="429"/>
      <c r="AP2043" s="1028"/>
      <c r="AQ2043" s="1028"/>
    </row>
    <row r="2044" spans="1:43" s="323" customFormat="1" ht="48.75" customHeight="1" x14ac:dyDescent="0.2">
      <c r="A2044" s="753"/>
      <c r="B2044" s="753"/>
      <c r="C2044" s="753"/>
      <c r="D2044" s="753"/>
      <c r="E2044" s="9"/>
      <c r="F2044" s="321"/>
      <c r="G2044" s="321"/>
      <c r="H2044" s="321"/>
      <c r="I2044" s="321"/>
      <c r="J2044" s="321"/>
      <c r="K2044" s="321"/>
      <c r="L2044" s="321"/>
      <c r="M2044" s="321"/>
      <c r="N2044" s="321"/>
      <c r="O2044" s="306"/>
      <c r="P2044" s="996"/>
      <c r="Q2044" s="996"/>
      <c r="R2044" s="996"/>
      <c r="S2044" s="996"/>
      <c r="T2044" s="996"/>
      <c r="U2044" s="996"/>
      <c r="V2044" s="1016"/>
      <c r="W2044" s="1016"/>
      <c r="X2044" s="1016"/>
      <c r="Y2044" s="1019"/>
      <c r="Z2044" s="996"/>
      <c r="AA2044" s="996"/>
      <c r="AB2044" s="996"/>
      <c r="AC2044" s="996"/>
      <c r="AD2044" s="996"/>
      <c r="AE2044" s="1050"/>
      <c r="AF2044" s="996"/>
      <c r="AG2044" s="996"/>
      <c r="AH2044" s="1022"/>
      <c r="AI2044" s="996"/>
      <c r="AJ2044" s="999"/>
      <c r="AK2044" s="1002"/>
      <c r="AL2044" s="996"/>
      <c r="AM2044" s="996"/>
      <c r="AN2044" s="996"/>
      <c r="AO2044" s="430"/>
      <c r="AP2044" s="1028"/>
      <c r="AQ2044" s="1028"/>
    </row>
    <row r="2045" spans="1:43" s="323" customFormat="1" ht="36" customHeight="1" x14ac:dyDescent="0.2">
      <c r="A2045" s="753" t="s">
        <v>465</v>
      </c>
      <c r="B2045" s="306" t="s">
        <v>466</v>
      </c>
      <c r="C2045" s="749" t="s">
        <v>467</v>
      </c>
      <c r="D2045" s="749" t="s">
        <v>468</v>
      </c>
      <c r="E2045" s="749" t="s">
        <v>469</v>
      </c>
      <c r="F2045" s="749"/>
      <c r="G2045" s="749" t="s">
        <v>470</v>
      </c>
      <c r="H2045" s="749" t="s">
        <v>471</v>
      </c>
      <c r="I2045" s="749" t="s">
        <v>472</v>
      </c>
      <c r="J2045" s="749" t="s">
        <v>473</v>
      </c>
      <c r="K2045" s="749" t="s">
        <v>474</v>
      </c>
      <c r="L2045" s="520" t="s">
        <v>475</v>
      </c>
      <c r="M2045" s="9" t="s">
        <v>476</v>
      </c>
      <c r="N2045" s="9" t="s">
        <v>477</v>
      </c>
      <c r="O2045" s="306" t="s">
        <v>478</v>
      </c>
      <c r="P2045" s="996"/>
      <c r="Q2045" s="996"/>
      <c r="R2045" s="996"/>
      <c r="S2045" s="996"/>
      <c r="T2045" s="996"/>
      <c r="U2045" s="996"/>
      <c r="V2045" s="1016"/>
      <c r="W2045" s="1016"/>
      <c r="X2045" s="1016"/>
      <c r="Y2045" s="1019"/>
      <c r="Z2045" s="996"/>
      <c r="AA2045" s="996"/>
      <c r="AB2045" s="996"/>
      <c r="AC2045" s="997"/>
      <c r="AD2045" s="996"/>
      <c r="AE2045" s="1050"/>
      <c r="AF2045" s="996"/>
      <c r="AG2045" s="996"/>
      <c r="AH2045" s="1023"/>
      <c r="AI2045" s="996"/>
      <c r="AJ2045" s="999"/>
      <c r="AK2045" s="1002"/>
      <c r="AL2045" s="997"/>
      <c r="AM2045" s="996"/>
      <c r="AN2045" s="996"/>
      <c r="AO2045" s="430"/>
      <c r="AP2045" s="1029"/>
      <c r="AQ2045" s="1029"/>
    </row>
    <row r="2046" spans="1:43" s="337" customFormat="1" ht="25.5" customHeight="1" x14ac:dyDescent="0.2">
      <c r="A2046" s="324"/>
      <c r="B2046" s="324" t="s">
        <v>487</v>
      </c>
      <c r="C2046" s="324" t="s">
        <v>943</v>
      </c>
      <c r="D2046" s="324" t="s">
        <v>944</v>
      </c>
      <c r="E2046" s="325">
        <v>7</v>
      </c>
      <c r="F2046" s="305" t="s">
        <v>510</v>
      </c>
      <c r="G2046" s="583">
        <v>21</v>
      </c>
      <c r="H2046" s="305" t="s">
        <v>471</v>
      </c>
      <c r="I2046" s="305" t="s">
        <v>483</v>
      </c>
      <c r="J2046" s="305" t="s">
        <v>484</v>
      </c>
      <c r="K2046" s="305" t="s">
        <v>485</v>
      </c>
      <c r="L2046" s="304">
        <v>30150</v>
      </c>
      <c r="M2046" s="326"/>
      <c r="N2046" s="326">
        <v>3309800243480</v>
      </c>
      <c r="O2046" s="329"/>
      <c r="P2046" s="410">
        <v>261</v>
      </c>
      <c r="Q2046" s="410" t="s">
        <v>155</v>
      </c>
      <c r="R2046" s="410">
        <v>2464</v>
      </c>
      <c r="S2046" s="410">
        <v>190</v>
      </c>
      <c r="T2046" s="410">
        <v>14</v>
      </c>
      <c r="U2046" s="410" t="s">
        <v>195</v>
      </c>
      <c r="V2046" s="410">
        <v>0</v>
      </c>
      <c r="W2046" s="410">
        <v>3</v>
      </c>
      <c r="X2046" s="410">
        <v>6</v>
      </c>
      <c r="Y2046" s="571">
        <v>290.25</v>
      </c>
      <c r="Z2046" s="410"/>
      <c r="AA2046" s="419">
        <v>15.75</v>
      </c>
      <c r="AB2046" s="410"/>
      <c r="AC2046" s="571"/>
      <c r="AD2046" s="410"/>
      <c r="AE2046" s="410"/>
      <c r="AF2046" s="410"/>
      <c r="AG2046" s="410"/>
      <c r="AH2046" s="414"/>
      <c r="AI2046" s="419"/>
      <c r="AJ2046" s="414"/>
      <c r="AK2046" s="415"/>
      <c r="AL2046" s="410"/>
      <c r="AM2046" s="410"/>
      <c r="AN2046" s="412"/>
      <c r="AO2046" s="442"/>
      <c r="AP2046" s="365"/>
      <c r="AQ2046" s="365"/>
    </row>
    <row r="2047" spans="1:43" s="337" customFormat="1" ht="56.25" x14ac:dyDescent="0.2">
      <c r="A2047" s="324"/>
      <c r="B2047" s="324"/>
      <c r="C2047" s="324"/>
      <c r="D2047" s="324"/>
      <c r="E2047" s="325"/>
      <c r="F2047" s="326"/>
      <c r="G2047" s="326"/>
      <c r="H2047" s="326"/>
      <c r="I2047" s="326"/>
      <c r="J2047" s="326"/>
      <c r="K2047" s="326"/>
      <c r="L2047" s="326"/>
      <c r="M2047" s="326"/>
      <c r="N2047" s="326"/>
      <c r="O2047" s="329"/>
      <c r="P2047" s="410"/>
      <c r="Q2047" s="410"/>
      <c r="R2047" s="410"/>
      <c r="S2047" s="410"/>
      <c r="T2047" s="410"/>
      <c r="U2047" s="410"/>
      <c r="V2047" s="410"/>
      <c r="W2047" s="410"/>
      <c r="X2047" s="410"/>
      <c r="Y2047" s="411"/>
      <c r="Z2047" s="410"/>
      <c r="AA2047" s="419"/>
      <c r="AB2047" s="410"/>
      <c r="AC2047" s="571"/>
      <c r="AD2047" s="410">
        <v>1</v>
      </c>
      <c r="AE2047" s="410">
        <v>7</v>
      </c>
      <c r="AF2047" s="413" t="s">
        <v>55</v>
      </c>
      <c r="AG2047" s="410" t="s">
        <v>35</v>
      </c>
      <c r="AH2047" s="414">
        <v>30</v>
      </c>
      <c r="AI2047" s="419"/>
      <c r="AJ2047" s="414"/>
      <c r="AK2047" s="414">
        <v>30</v>
      </c>
      <c r="AL2047" s="410"/>
      <c r="AM2047" s="410">
        <f>AP2047+1</f>
        <v>27</v>
      </c>
      <c r="AN2047" s="412" t="s">
        <v>53</v>
      </c>
      <c r="AO2047" s="442"/>
      <c r="AP2047" s="365">
        <v>26</v>
      </c>
      <c r="AQ2047" s="365">
        <v>25</v>
      </c>
    </row>
    <row r="2048" spans="1:43" s="337" customFormat="1" ht="56.25" x14ac:dyDescent="0.2">
      <c r="A2048" s="324"/>
      <c r="B2048" s="324"/>
      <c r="C2048" s="324"/>
      <c r="D2048" s="324"/>
      <c r="E2048" s="325"/>
      <c r="F2048" s="326"/>
      <c r="G2048" s="326"/>
      <c r="H2048" s="326"/>
      <c r="I2048" s="326"/>
      <c r="J2048" s="326"/>
      <c r="K2048" s="326"/>
      <c r="L2048" s="326"/>
      <c r="M2048" s="326"/>
      <c r="N2048" s="326"/>
      <c r="O2048" s="329"/>
      <c r="P2048" s="410"/>
      <c r="Q2048" s="410"/>
      <c r="R2048" s="410"/>
      <c r="S2048" s="410"/>
      <c r="T2048" s="410"/>
      <c r="U2048" s="410"/>
      <c r="V2048" s="410"/>
      <c r="W2048" s="410"/>
      <c r="X2048" s="410"/>
      <c r="Y2048" s="411"/>
      <c r="Z2048" s="410"/>
      <c r="AA2048" s="419"/>
      <c r="AB2048" s="410"/>
      <c r="AC2048" s="571"/>
      <c r="AD2048" s="410">
        <v>2</v>
      </c>
      <c r="AE2048" s="410">
        <v>7</v>
      </c>
      <c r="AF2048" s="413" t="s">
        <v>55</v>
      </c>
      <c r="AG2048" s="410" t="s">
        <v>35</v>
      </c>
      <c r="AH2048" s="414">
        <v>15</v>
      </c>
      <c r="AI2048" s="419"/>
      <c r="AJ2048" s="414"/>
      <c r="AK2048" s="414">
        <v>15</v>
      </c>
      <c r="AL2048" s="410"/>
      <c r="AM2048" s="410">
        <f>AP2048+1</f>
        <v>27</v>
      </c>
      <c r="AN2048" s="416" t="s">
        <v>147</v>
      </c>
      <c r="AO2048" s="442"/>
      <c r="AP2048" s="365">
        <v>26</v>
      </c>
      <c r="AQ2048" s="365">
        <v>25</v>
      </c>
    </row>
    <row r="2049" spans="1:43" s="337" customFormat="1" ht="56.25" x14ac:dyDescent="0.2">
      <c r="A2049" s="324"/>
      <c r="B2049" s="324"/>
      <c r="C2049" s="324"/>
      <c r="D2049" s="324"/>
      <c r="E2049" s="325"/>
      <c r="F2049" s="326"/>
      <c r="G2049" s="326"/>
      <c r="H2049" s="326"/>
      <c r="I2049" s="326"/>
      <c r="J2049" s="326"/>
      <c r="K2049" s="326"/>
      <c r="L2049" s="326"/>
      <c r="M2049" s="326"/>
      <c r="N2049" s="326"/>
      <c r="O2049" s="329"/>
      <c r="P2049" s="410"/>
      <c r="Q2049" s="410"/>
      <c r="R2049" s="410"/>
      <c r="S2049" s="410"/>
      <c r="T2049" s="410"/>
      <c r="U2049" s="410"/>
      <c r="V2049" s="410"/>
      <c r="W2049" s="410"/>
      <c r="X2049" s="410"/>
      <c r="Y2049" s="411"/>
      <c r="Z2049" s="410"/>
      <c r="AA2049" s="419"/>
      <c r="AB2049" s="410"/>
      <c r="AC2049" s="571"/>
      <c r="AD2049" s="410">
        <v>3</v>
      </c>
      <c r="AE2049" s="410">
        <v>7</v>
      </c>
      <c r="AF2049" s="413" t="s">
        <v>55</v>
      </c>
      <c r="AG2049" s="410" t="s">
        <v>35</v>
      </c>
      <c r="AH2049" s="414">
        <v>18</v>
      </c>
      <c r="AI2049" s="419"/>
      <c r="AJ2049" s="414"/>
      <c r="AK2049" s="414">
        <v>18</v>
      </c>
      <c r="AL2049" s="410"/>
      <c r="AM2049" s="410">
        <f>AP2049+1</f>
        <v>27</v>
      </c>
      <c r="AN2049" s="416" t="s">
        <v>196</v>
      </c>
      <c r="AO2049" s="442"/>
      <c r="AP2049" s="365">
        <v>26</v>
      </c>
      <c r="AQ2049" s="365">
        <v>25</v>
      </c>
    </row>
    <row r="2050" spans="1:43" s="337" customFormat="1" ht="25.5" customHeight="1" x14ac:dyDescent="0.2">
      <c r="A2050" s="324"/>
      <c r="B2050" s="324"/>
      <c r="C2050" s="324"/>
      <c r="D2050" s="324"/>
      <c r="E2050" s="325"/>
      <c r="F2050" s="326"/>
      <c r="G2050" s="326"/>
      <c r="H2050" s="326"/>
      <c r="I2050" s="326"/>
      <c r="J2050" s="326"/>
      <c r="K2050" s="326"/>
      <c r="L2050" s="326"/>
      <c r="M2050" s="326"/>
      <c r="N2050" s="326"/>
      <c r="O2050" s="329"/>
      <c r="P2050" s="410"/>
      <c r="Q2050" s="410"/>
      <c r="R2050" s="410"/>
      <c r="S2050" s="410"/>
      <c r="T2050" s="410"/>
      <c r="U2050" s="410"/>
      <c r="V2050" s="410"/>
      <c r="W2050" s="410"/>
      <c r="X2050" s="410"/>
      <c r="Y2050" s="411"/>
      <c r="Z2050" s="410"/>
      <c r="AA2050" s="419"/>
      <c r="AB2050" s="410"/>
      <c r="AC2050" s="571"/>
      <c r="AD2050" s="410"/>
      <c r="AE2050" s="410"/>
      <c r="AF2050" s="410"/>
      <c r="AG2050" s="410"/>
      <c r="AH2050" s="414"/>
      <c r="AI2050" s="419"/>
      <c r="AJ2050" s="414"/>
      <c r="AK2050" s="414"/>
      <c r="AL2050" s="410"/>
      <c r="AM2050" s="410"/>
      <c r="AN2050" s="412"/>
      <c r="AO2050" s="442"/>
      <c r="AP2050" s="365"/>
      <c r="AQ2050" s="365"/>
    </row>
    <row r="2051" spans="1:43" s="1" customFormat="1" ht="22.5" customHeight="1" x14ac:dyDescent="0.2">
      <c r="E2051" s="304"/>
      <c r="F2051" s="305"/>
      <c r="G2051" s="305"/>
      <c r="H2051" s="305"/>
      <c r="I2051" s="305"/>
      <c r="J2051" s="305"/>
      <c r="K2051" s="305"/>
      <c r="L2051" s="305"/>
      <c r="M2051" s="305"/>
      <c r="N2051" s="305"/>
      <c r="O2051" s="306"/>
      <c r="P2051" s="345" t="s">
        <v>460</v>
      </c>
      <c r="Q2051" s="346"/>
      <c r="R2051" s="346"/>
      <c r="S2051" s="346"/>
      <c r="T2051" s="346"/>
      <c r="U2051" s="346"/>
      <c r="V2051" s="1012" t="str">
        <f>B2060</f>
        <v>นาง</v>
      </c>
      <c r="W2051" s="1012"/>
      <c r="X2051" s="1013" t="str">
        <f>C2060</f>
        <v xml:space="preserve">สุพี </v>
      </c>
      <c r="Y2051" s="1013"/>
      <c r="Z2051" s="1013" t="str">
        <f>D2060</f>
        <v xml:space="preserve"> ตริตรอง</v>
      </c>
      <c r="AA2051" s="1013"/>
      <c r="AB2051" s="1013"/>
      <c r="AC2051" s="1014"/>
      <c r="AD2051" s="345" t="s">
        <v>461</v>
      </c>
      <c r="AE2051" s="346"/>
      <c r="AF2051" s="346"/>
      <c r="AG2051" s="745" t="str">
        <f>B2060</f>
        <v>นาง</v>
      </c>
      <c r="AH2051" s="731" t="str">
        <f>C2060</f>
        <v xml:space="preserve">สุพี </v>
      </c>
      <c r="AI2051" s="346"/>
      <c r="AJ2051" s="346" t="str">
        <f>D2060</f>
        <v xml:space="preserve"> ตริตรอง</v>
      </c>
      <c r="AK2051" s="346"/>
      <c r="AL2051" s="346"/>
      <c r="AM2051" s="346"/>
      <c r="AN2051" s="347"/>
      <c r="AO2051" s="753"/>
    </row>
    <row r="2052" spans="1:43" s="1" customFormat="1" ht="22.5" customHeight="1" x14ac:dyDescent="0.2">
      <c r="E2052" s="304"/>
      <c r="F2052" s="305"/>
      <c r="G2052" s="305"/>
      <c r="H2052" s="305"/>
      <c r="I2052" s="305"/>
      <c r="J2052" s="305"/>
      <c r="K2052" s="305"/>
      <c r="L2052" s="305"/>
      <c r="M2052" s="305"/>
      <c r="N2052" s="305"/>
      <c r="O2052" s="306"/>
      <c r="P2052" s="307" t="s">
        <v>462</v>
      </c>
      <c r="Q2052" s="308"/>
      <c r="R2052" s="308"/>
      <c r="S2052" s="1007">
        <f>E2060</f>
        <v>191</v>
      </c>
      <c r="T2052" s="1008"/>
      <c r="U2052" s="310" t="str">
        <f>F2060</f>
        <v>หมูที่</v>
      </c>
      <c r="V2052" s="1009">
        <f>G2060</f>
        <v>21</v>
      </c>
      <c r="W2052" s="1009"/>
      <c r="X2052" s="308"/>
      <c r="Y2052" s="311"/>
      <c r="Z2052" s="312" t="str">
        <f>H2060</f>
        <v>ถนน</v>
      </c>
      <c r="AA2052" s="313"/>
      <c r="AB2052" s="308"/>
      <c r="AC2052" s="309"/>
      <c r="AD2052" s="307" t="s">
        <v>462</v>
      </c>
      <c r="AE2052" s="308"/>
      <c r="AF2052" s="728"/>
      <c r="AG2052" s="314">
        <f>E2060</f>
        <v>191</v>
      </c>
      <c r="AH2052" s="308"/>
      <c r="AI2052" s="315" t="str">
        <f>F2060</f>
        <v>หมูที่</v>
      </c>
      <c r="AJ2052" s="727">
        <f>G2060</f>
        <v>21</v>
      </c>
      <c r="AK2052" s="308"/>
      <c r="AL2052" s="315" t="str">
        <f>H2060</f>
        <v>ถนน</v>
      </c>
      <c r="AM2052" s="308"/>
      <c r="AN2052" s="309"/>
      <c r="AO2052" s="753"/>
    </row>
    <row r="2053" spans="1:43" s="1" customFormat="1" ht="22.5" customHeight="1" x14ac:dyDescent="0.2">
      <c r="E2053" s="304"/>
      <c r="F2053" s="305"/>
      <c r="G2053" s="305"/>
      <c r="H2053" s="305"/>
      <c r="I2053" s="305"/>
      <c r="J2053" s="305"/>
      <c r="K2053" s="305"/>
      <c r="L2053" s="305"/>
      <c r="M2053" s="305"/>
      <c r="N2053" s="305"/>
      <c r="O2053" s="306"/>
      <c r="P2053" s="307" t="s">
        <v>463</v>
      </c>
      <c r="Q2053" s="308"/>
      <c r="R2053" s="308"/>
      <c r="S2053" s="308"/>
      <c r="T2053" s="308"/>
      <c r="U2053" s="1009" t="str">
        <f>I2060</f>
        <v>ตำบลตะขบ</v>
      </c>
      <c r="V2053" s="993"/>
      <c r="W2053" s="993"/>
      <c r="X2053" s="993"/>
      <c r="Y2053" s="312"/>
      <c r="Z2053" s="315" t="str">
        <f>J2060</f>
        <v>อำเภอปักธงชัย</v>
      </c>
      <c r="AA2053" s="313"/>
      <c r="AB2053" s="308"/>
      <c r="AC2053" s="308"/>
      <c r="AD2053" s="307" t="s">
        <v>463</v>
      </c>
      <c r="AE2053" s="308"/>
      <c r="AF2053" s="308"/>
      <c r="AG2053" s="308"/>
      <c r="AH2053" s="308"/>
      <c r="AI2053" s="315" t="str">
        <f>I2060</f>
        <v>ตำบลตะขบ</v>
      </c>
      <c r="AJ2053" s="308"/>
      <c r="AK2053" s="308"/>
      <c r="AL2053" s="315" t="str">
        <f>J2060</f>
        <v>อำเภอปักธงชัย</v>
      </c>
      <c r="AM2053" s="308"/>
      <c r="AN2053" s="309"/>
      <c r="AO2053" s="753"/>
    </row>
    <row r="2054" spans="1:43" s="1" customFormat="1" ht="22.5" customHeight="1" x14ac:dyDescent="0.2">
      <c r="E2054" s="304"/>
      <c r="F2054" s="305"/>
      <c r="G2054" s="305"/>
      <c r="H2054" s="305"/>
      <c r="I2054" s="305"/>
      <c r="J2054" s="305"/>
      <c r="K2054" s="305"/>
      <c r="L2054" s="305"/>
      <c r="M2054" s="305"/>
      <c r="N2054" s="305"/>
      <c r="O2054" s="306"/>
      <c r="P2054" s="316" t="str">
        <f>K2060</f>
        <v>จังหวัดนครราชสีมา</v>
      </c>
      <c r="Q2054" s="317"/>
      <c r="R2054" s="317"/>
      <c r="S2054" s="317"/>
      <c r="T2054" s="317"/>
      <c r="U2054" s="317" t="s">
        <v>464</v>
      </c>
      <c r="V2054" s="317"/>
      <c r="W2054" s="317"/>
      <c r="X2054" s="317"/>
      <c r="Y2054" s="318"/>
      <c r="Z2054" s="317"/>
      <c r="AA2054" s="319"/>
      <c r="AB2054" s="317"/>
      <c r="AC2054" s="317"/>
      <c r="AD2054" s="316" t="str">
        <f>K2060</f>
        <v>จังหวัดนครราชสีมา</v>
      </c>
      <c r="AE2054" s="317"/>
      <c r="AF2054" s="317"/>
      <c r="AG2054" s="317"/>
      <c r="AH2054" s="317"/>
      <c r="AI2054" s="317" t="s">
        <v>464</v>
      </c>
      <c r="AJ2054" s="317"/>
      <c r="AK2054" s="317"/>
      <c r="AL2054" s="317"/>
      <c r="AM2054" s="317"/>
      <c r="AN2054" s="320"/>
      <c r="AO2054" s="753"/>
    </row>
    <row r="2055" spans="1:43" s="323" customFormat="1" ht="22.5" customHeight="1" x14ac:dyDescent="0.2">
      <c r="A2055" s="753"/>
      <c r="B2055" s="753"/>
      <c r="C2055" s="753"/>
      <c r="D2055" s="753"/>
      <c r="E2055" s="9"/>
      <c r="F2055" s="321"/>
      <c r="G2055" s="321"/>
      <c r="H2055" s="321"/>
      <c r="I2055" s="321"/>
      <c r="J2055" s="321"/>
      <c r="K2055" s="321"/>
      <c r="L2055" s="321"/>
      <c r="M2055" s="321"/>
      <c r="N2055" s="321"/>
      <c r="O2055" s="306"/>
      <c r="P2055" s="1004" t="s">
        <v>5</v>
      </c>
      <c r="Q2055" s="1005"/>
      <c r="R2055" s="1005"/>
      <c r="S2055" s="1005"/>
      <c r="T2055" s="1005"/>
      <c r="U2055" s="1005"/>
      <c r="V2055" s="1005"/>
      <c r="W2055" s="1005"/>
      <c r="X2055" s="1005"/>
      <c r="Y2055" s="1005"/>
      <c r="Z2055" s="1005"/>
      <c r="AA2055" s="1005"/>
      <c r="AB2055" s="1005"/>
      <c r="AC2055" s="1006"/>
      <c r="AD2055" s="1004" t="s">
        <v>6</v>
      </c>
      <c r="AE2055" s="1005"/>
      <c r="AF2055" s="1005"/>
      <c r="AG2055" s="1005"/>
      <c r="AH2055" s="1005"/>
      <c r="AI2055" s="1005"/>
      <c r="AJ2055" s="1005"/>
      <c r="AK2055" s="1005"/>
      <c r="AL2055" s="1005"/>
      <c r="AM2055" s="1005"/>
      <c r="AN2055" s="1006"/>
      <c r="AO2055" s="429"/>
    </row>
    <row r="2056" spans="1:43" s="323" customFormat="1" ht="24.75" customHeight="1" x14ac:dyDescent="0.2">
      <c r="A2056" s="753"/>
      <c r="B2056" s="753"/>
      <c r="C2056" s="753"/>
      <c r="D2056" s="753"/>
      <c r="E2056" s="9"/>
      <c r="F2056" s="321"/>
      <c r="G2056" s="321"/>
      <c r="H2056" s="321"/>
      <c r="I2056" s="321"/>
      <c r="J2056" s="321"/>
      <c r="K2056" s="321"/>
      <c r="L2056" s="321"/>
      <c r="M2056" s="321"/>
      <c r="N2056" s="321"/>
      <c r="O2056" s="306"/>
      <c r="P2056" s="995" t="s">
        <v>7</v>
      </c>
      <c r="Q2056" s="995" t="s">
        <v>8</v>
      </c>
      <c r="R2056" s="995" t="s">
        <v>9</v>
      </c>
      <c r="S2056" s="1010" t="s">
        <v>10</v>
      </c>
      <c r="T2056" s="1011"/>
      <c r="U2056" s="995" t="s">
        <v>11</v>
      </c>
      <c r="V2056" s="1004" t="s">
        <v>12</v>
      </c>
      <c r="W2056" s="1005"/>
      <c r="X2056" s="1006"/>
      <c r="Y2056" s="1004" t="s">
        <v>13</v>
      </c>
      <c r="Z2056" s="1005"/>
      <c r="AA2056" s="1005"/>
      <c r="AB2056" s="1005"/>
      <c r="AC2056" s="1006"/>
      <c r="AD2056" s="995" t="s">
        <v>7</v>
      </c>
      <c r="AE2056" s="1049" t="s">
        <v>14</v>
      </c>
      <c r="AF2056" s="995" t="s">
        <v>15</v>
      </c>
      <c r="AG2056" s="995" t="s">
        <v>16</v>
      </c>
      <c r="AH2056" s="1021" t="s">
        <v>17</v>
      </c>
      <c r="AI2056" s="1004" t="s">
        <v>18</v>
      </c>
      <c r="AJ2056" s="1005"/>
      <c r="AK2056" s="1005"/>
      <c r="AL2056" s="1006"/>
      <c r="AM2056" s="995" t="s">
        <v>19</v>
      </c>
      <c r="AN2056" s="995" t="s">
        <v>20</v>
      </c>
      <c r="AO2056" s="429"/>
      <c r="AP2056" s="1027" t="s">
        <v>19</v>
      </c>
      <c r="AQ2056" s="1027" t="s">
        <v>19</v>
      </c>
    </row>
    <row r="2057" spans="1:43" s="323" customFormat="1" ht="24.75" customHeight="1" x14ac:dyDescent="0.2">
      <c r="A2057" s="753"/>
      <c r="B2057" s="753"/>
      <c r="C2057" s="753"/>
      <c r="D2057" s="753"/>
      <c r="E2057" s="9"/>
      <c r="F2057" s="321"/>
      <c r="G2057" s="321"/>
      <c r="H2057" s="321"/>
      <c r="I2057" s="321"/>
      <c r="J2057" s="321"/>
      <c r="K2057" s="321"/>
      <c r="L2057" s="321"/>
      <c r="M2057" s="321"/>
      <c r="N2057" s="321"/>
      <c r="O2057" s="306"/>
      <c r="P2057" s="996"/>
      <c r="Q2057" s="996"/>
      <c r="R2057" s="996"/>
      <c r="S2057" s="995" t="s">
        <v>21</v>
      </c>
      <c r="T2057" s="995" t="s">
        <v>22</v>
      </c>
      <c r="U2057" s="996"/>
      <c r="V2057" s="1015" t="s">
        <v>23</v>
      </c>
      <c r="W2057" s="1015" t="s">
        <v>24</v>
      </c>
      <c r="X2057" s="1015" t="s">
        <v>25</v>
      </c>
      <c r="Y2057" s="1018" t="s">
        <v>26</v>
      </c>
      <c r="Z2057" s="995" t="s">
        <v>27</v>
      </c>
      <c r="AA2057" s="995" t="s">
        <v>28</v>
      </c>
      <c r="AB2057" s="995" t="s">
        <v>29</v>
      </c>
      <c r="AC2057" s="995" t="s">
        <v>30</v>
      </c>
      <c r="AD2057" s="996"/>
      <c r="AE2057" s="1050"/>
      <c r="AF2057" s="996"/>
      <c r="AG2057" s="996"/>
      <c r="AH2057" s="1022"/>
      <c r="AI2057" s="995" t="s">
        <v>31</v>
      </c>
      <c r="AJ2057" s="998" t="s">
        <v>27</v>
      </c>
      <c r="AK2057" s="1001" t="s">
        <v>28</v>
      </c>
      <c r="AL2057" s="995" t="s">
        <v>29</v>
      </c>
      <c r="AM2057" s="996"/>
      <c r="AN2057" s="996"/>
      <c r="AO2057" s="429"/>
      <c r="AP2057" s="1028"/>
      <c r="AQ2057" s="1028"/>
    </row>
    <row r="2058" spans="1:43" s="323" customFormat="1" ht="48.75" customHeight="1" x14ac:dyDescent="0.2">
      <c r="A2058" s="753"/>
      <c r="B2058" s="753"/>
      <c r="C2058" s="753"/>
      <c r="D2058" s="753"/>
      <c r="E2058" s="9"/>
      <c r="F2058" s="321"/>
      <c r="G2058" s="321"/>
      <c r="H2058" s="321"/>
      <c r="I2058" s="321"/>
      <c r="J2058" s="321"/>
      <c r="K2058" s="321"/>
      <c r="L2058" s="321"/>
      <c r="M2058" s="321"/>
      <c r="N2058" s="321"/>
      <c r="O2058" s="306"/>
      <c r="P2058" s="996"/>
      <c r="Q2058" s="996"/>
      <c r="R2058" s="996"/>
      <c r="S2058" s="996"/>
      <c r="T2058" s="996"/>
      <c r="U2058" s="996"/>
      <c r="V2058" s="1016"/>
      <c r="W2058" s="1016"/>
      <c r="X2058" s="1016"/>
      <c r="Y2058" s="1019"/>
      <c r="Z2058" s="996"/>
      <c r="AA2058" s="996"/>
      <c r="AB2058" s="996"/>
      <c r="AC2058" s="996"/>
      <c r="AD2058" s="996"/>
      <c r="AE2058" s="1050"/>
      <c r="AF2058" s="996"/>
      <c r="AG2058" s="996"/>
      <c r="AH2058" s="1022"/>
      <c r="AI2058" s="996"/>
      <c r="AJ2058" s="999"/>
      <c r="AK2058" s="1002"/>
      <c r="AL2058" s="996"/>
      <c r="AM2058" s="996"/>
      <c r="AN2058" s="996"/>
      <c r="AO2058" s="430"/>
      <c r="AP2058" s="1028"/>
      <c r="AQ2058" s="1028"/>
    </row>
    <row r="2059" spans="1:43" s="323" customFormat="1" ht="33.75" customHeight="1" x14ac:dyDescent="0.2">
      <c r="A2059" s="753" t="s">
        <v>465</v>
      </c>
      <c r="B2059" s="306" t="s">
        <v>466</v>
      </c>
      <c r="C2059" s="749" t="s">
        <v>467</v>
      </c>
      <c r="D2059" s="749" t="s">
        <v>468</v>
      </c>
      <c r="E2059" s="749" t="s">
        <v>469</v>
      </c>
      <c r="F2059" s="749"/>
      <c r="G2059" s="749" t="s">
        <v>470</v>
      </c>
      <c r="H2059" s="749" t="s">
        <v>471</v>
      </c>
      <c r="I2059" s="749" t="s">
        <v>472</v>
      </c>
      <c r="J2059" s="749" t="s">
        <v>473</v>
      </c>
      <c r="K2059" s="749" t="s">
        <v>474</v>
      </c>
      <c r="L2059" s="520" t="s">
        <v>475</v>
      </c>
      <c r="M2059" s="9" t="s">
        <v>476</v>
      </c>
      <c r="N2059" s="9" t="s">
        <v>477</v>
      </c>
      <c r="O2059" s="306" t="s">
        <v>478</v>
      </c>
      <c r="P2059" s="996"/>
      <c r="Q2059" s="996"/>
      <c r="R2059" s="996"/>
      <c r="S2059" s="996"/>
      <c r="T2059" s="996"/>
      <c r="U2059" s="996"/>
      <c r="V2059" s="1016"/>
      <c r="W2059" s="1016"/>
      <c r="X2059" s="1016"/>
      <c r="Y2059" s="1019"/>
      <c r="Z2059" s="996"/>
      <c r="AA2059" s="996"/>
      <c r="AB2059" s="996"/>
      <c r="AC2059" s="997"/>
      <c r="AD2059" s="996"/>
      <c r="AE2059" s="1050"/>
      <c r="AF2059" s="996"/>
      <c r="AG2059" s="996"/>
      <c r="AH2059" s="1023"/>
      <c r="AI2059" s="996"/>
      <c r="AJ2059" s="999"/>
      <c r="AK2059" s="1002"/>
      <c r="AL2059" s="997"/>
      <c r="AM2059" s="996"/>
      <c r="AN2059" s="996"/>
      <c r="AO2059" s="430"/>
      <c r="AP2059" s="1029"/>
      <c r="AQ2059" s="1029"/>
    </row>
    <row r="2060" spans="1:43" s="337" customFormat="1" ht="25.5" customHeight="1" x14ac:dyDescent="0.2">
      <c r="A2060" s="324"/>
      <c r="B2060" s="324" t="s">
        <v>487</v>
      </c>
      <c r="C2060" s="324" t="s">
        <v>945</v>
      </c>
      <c r="D2060" s="324" t="s">
        <v>946</v>
      </c>
      <c r="E2060" s="325">
        <v>191</v>
      </c>
      <c r="F2060" s="305" t="s">
        <v>510</v>
      </c>
      <c r="G2060" s="583">
        <v>21</v>
      </c>
      <c r="H2060" s="305" t="s">
        <v>471</v>
      </c>
      <c r="I2060" s="305" t="s">
        <v>483</v>
      </c>
      <c r="J2060" s="305" t="s">
        <v>484</v>
      </c>
      <c r="K2060" s="305" t="s">
        <v>485</v>
      </c>
      <c r="L2060" s="304">
        <v>30150</v>
      </c>
      <c r="M2060" s="326"/>
      <c r="N2060" s="326">
        <v>3301400577685</v>
      </c>
      <c r="O2060" s="329"/>
      <c r="P2060" s="410">
        <v>262</v>
      </c>
      <c r="Q2060" s="410" t="s">
        <v>32</v>
      </c>
      <c r="R2060" s="410"/>
      <c r="S2060" s="410"/>
      <c r="T2060" s="410"/>
      <c r="U2060" s="410" t="s">
        <v>195</v>
      </c>
      <c r="V2060" s="410">
        <v>0</v>
      </c>
      <c r="W2060" s="410">
        <v>0</v>
      </c>
      <c r="X2060" s="410">
        <v>53</v>
      </c>
      <c r="Y2060" s="411"/>
      <c r="Z2060" s="410"/>
      <c r="AA2060" s="419">
        <v>4.5</v>
      </c>
      <c r="AB2060" s="410"/>
      <c r="AC2060" s="571"/>
      <c r="AD2060" s="410"/>
      <c r="AE2060" s="410"/>
      <c r="AF2060" s="410"/>
      <c r="AG2060" s="410"/>
      <c r="AH2060" s="414"/>
      <c r="AI2060" s="419"/>
      <c r="AJ2060" s="414"/>
      <c r="AK2060" s="419"/>
      <c r="AL2060" s="410"/>
      <c r="AM2060" s="410"/>
      <c r="AN2060" s="410"/>
      <c r="AO2060" s="442"/>
      <c r="AP2060" s="365"/>
      <c r="AQ2060" s="365"/>
    </row>
    <row r="2061" spans="1:43" s="337" customFormat="1" ht="56.25" x14ac:dyDescent="0.2">
      <c r="A2061" s="324"/>
      <c r="B2061" s="324"/>
      <c r="C2061" s="324"/>
      <c r="D2061" s="324"/>
      <c r="E2061" s="325"/>
      <c r="F2061" s="326"/>
      <c r="G2061" s="326"/>
      <c r="H2061" s="326"/>
      <c r="I2061" s="326"/>
      <c r="J2061" s="326"/>
      <c r="K2061" s="326"/>
      <c r="L2061" s="326"/>
      <c r="M2061" s="326"/>
      <c r="N2061" s="326"/>
      <c r="O2061" s="329"/>
      <c r="P2061" s="410"/>
      <c r="Q2061" s="410"/>
      <c r="R2061" s="410"/>
      <c r="S2061" s="410"/>
      <c r="T2061" s="410"/>
      <c r="U2061" s="410"/>
      <c r="V2061" s="410"/>
      <c r="W2061" s="410"/>
      <c r="X2061" s="410"/>
      <c r="Y2061" s="411"/>
      <c r="Z2061" s="410"/>
      <c r="AA2061" s="419"/>
      <c r="AB2061" s="410"/>
      <c r="AC2061" s="571"/>
      <c r="AD2061" s="410">
        <v>1</v>
      </c>
      <c r="AE2061" s="410">
        <v>191</v>
      </c>
      <c r="AF2061" s="413" t="s">
        <v>55</v>
      </c>
      <c r="AG2061" s="410" t="s">
        <v>35</v>
      </c>
      <c r="AH2061" s="414">
        <v>18</v>
      </c>
      <c r="AI2061" s="419"/>
      <c r="AJ2061" s="414"/>
      <c r="AK2061" s="415">
        <v>18</v>
      </c>
      <c r="AL2061" s="410"/>
      <c r="AM2061" s="410">
        <f>AP2061+1</f>
        <v>7</v>
      </c>
      <c r="AN2061" s="416" t="s">
        <v>53</v>
      </c>
      <c r="AO2061" s="442"/>
      <c r="AP2061" s="365">
        <v>6</v>
      </c>
      <c r="AQ2061" s="365">
        <v>5</v>
      </c>
    </row>
    <row r="2062" spans="1:43" s="337" customFormat="1" ht="25.5" customHeight="1" x14ac:dyDescent="0.2">
      <c r="A2062" s="324"/>
      <c r="B2062" s="324"/>
      <c r="C2062" s="324"/>
      <c r="D2062" s="324"/>
      <c r="E2062" s="325"/>
      <c r="F2062" s="326"/>
      <c r="G2062" s="326"/>
      <c r="H2062" s="326"/>
      <c r="I2062" s="326"/>
      <c r="J2062" s="326"/>
      <c r="K2062" s="326"/>
      <c r="L2062" s="326"/>
      <c r="M2062" s="326"/>
      <c r="N2062" s="326"/>
      <c r="O2062" s="329"/>
      <c r="P2062" s="410"/>
      <c r="Q2062" s="410"/>
      <c r="R2062" s="410"/>
      <c r="S2062" s="410"/>
      <c r="T2062" s="410"/>
      <c r="U2062" s="410"/>
      <c r="V2062" s="410"/>
      <c r="W2062" s="410"/>
      <c r="X2062" s="410"/>
      <c r="Y2062" s="411"/>
      <c r="Z2062" s="410"/>
      <c r="AA2062" s="419"/>
      <c r="AB2062" s="410"/>
      <c r="AC2062" s="571"/>
      <c r="AD2062" s="410"/>
      <c r="AE2062" s="410"/>
      <c r="AF2062" s="410"/>
      <c r="AG2062" s="410"/>
      <c r="AH2062" s="414"/>
      <c r="AI2062" s="419"/>
      <c r="AJ2062" s="414"/>
      <c r="AK2062" s="415"/>
      <c r="AL2062" s="410"/>
      <c r="AM2062" s="410"/>
      <c r="AN2062" s="412"/>
      <c r="AO2062" s="442"/>
      <c r="AP2062" s="643"/>
      <c r="AQ2062" s="643"/>
    </row>
    <row r="2063" spans="1:43" s="1" customFormat="1" ht="22.5" customHeight="1" x14ac:dyDescent="0.2">
      <c r="E2063" s="304"/>
      <c r="F2063" s="305"/>
      <c r="G2063" s="305"/>
      <c r="H2063" s="305"/>
      <c r="I2063" s="305"/>
      <c r="J2063" s="305"/>
      <c r="K2063" s="305"/>
      <c r="L2063" s="305"/>
      <c r="M2063" s="305"/>
      <c r="N2063" s="305"/>
      <c r="O2063" s="306"/>
      <c r="P2063" s="345" t="s">
        <v>460</v>
      </c>
      <c r="Q2063" s="346"/>
      <c r="R2063" s="346"/>
      <c r="S2063" s="346"/>
      <c r="T2063" s="346"/>
      <c r="U2063" s="346"/>
      <c r="V2063" s="1012" t="str">
        <f>B2072</f>
        <v>นาย</v>
      </c>
      <c r="W2063" s="1012"/>
      <c r="X2063" s="1013" t="str">
        <f>C2072</f>
        <v xml:space="preserve">เลิศ  </v>
      </c>
      <c r="Y2063" s="1013"/>
      <c r="Z2063" s="1013" t="str">
        <f>D2072</f>
        <v xml:space="preserve">  ผันจะโปะ</v>
      </c>
      <c r="AA2063" s="1013"/>
      <c r="AB2063" s="1013"/>
      <c r="AC2063" s="1014"/>
      <c r="AD2063" s="345" t="s">
        <v>461</v>
      </c>
      <c r="AE2063" s="346"/>
      <c r="AF2063" s="346"/>
      <c r="AG2063" s="745" t="str">
        <f>B2072</f>
        <v>นาย</v>
      </c>
      <c r="AH2063" s="731" t="str">
        <f>C2072</f>
        <v xml:space="preserve">เลิศ  </v>
      </c>
      <c r="AI2063" s="346"/>
      <c r="AJ2063" s="346" t="str">
        <f>D2072</f>
        <v xml:space="preserve">  ผันจะโปะ</v>
      </c>
      <c r="AK2063" s="346"/>
      <c r="AL2063" s="346"/>
      <c r="AM2063" s="346"/>
      <c r="AN2063" s="347"/>
      <c r="AO2063" s="753"/>
    </row>
    <row r="2064" spans="1:43" s="1" customFormat="1" ht="22.5" customHeight="1" x14ac:dyDescent="0.2">
      <c r="E2064" s="304"/>
      <c r="F2064" s="305"/>
      <c r="G2064" s="305"/>
      <c r="H2064" s="305"/>
      <c r="I2064" s="305"/>
      <c r="J2064" s="305"/>
      <c r="K2064" s="305"/>
      <c r="L2064" s="305"/>
      <c r="M2064" s="305"/>
      <c r="N2064" s="305"/>
      <c r="O2064" s="306"/>
      <c r="P2064" s="307" t="s">
        <v>462</v>
      </c>
      <c r="Q2064" s="308"/>
      <c r="R2064" s="308"/>
      <c r="S2064" s="1007">
        <f>E2072</f>
        <v>183</v>
      </c>
      <c r="T2064" s="1008"/>
      <c r="U2064" s="310" t="str">
        <f>F2072</f>
        <v>หมูที่</v>
      </c>
      <c r="V2064" s="1009">
        <f>G2072</f>
        <v>21</v>
      </c>
      <c r="W2064" s="1009"/>
      <c r="X2064" s="308"/>
      <c r="Y2064" s="311"/>
      <c r="Z2064" s="312" t="str">
        <f>H2072</f>
        <v>ถนน</v>
      </c>
      <c r="AA2064" s="313"/>
      <c r="AB2064" s="308"/>
      <c r="AC2064" s="309"/>
      <c r="AD2064" s="307" t="s">
        <v>462</v>
      </c>
      <c r="AE2064" s="308"/>
      <c r="AF2064" s="728"/>
      <c r="AG2064" s="314">
        <f>E2072</f>
        <v>183</v>
      </c>
      <c r="AH2064" s="308"/>
      <c r="AI2064" s="315" t="str">
        <f>F2072</f>
        <v>หมูที่</v>
      </c>
      <c r="AJ2064" s="727">
        <f>G2072</f>
        <v>21</v>
      </c>
      <c r="AK2064" s="308"/>
      <c r="AL2064" s="315" t="str">
        <f>H2072</f>
        <v>ถนน</v>
      </c>
      <c r="AM2064" s="308"/>
      <c r="AN2064" s="309"/>
      <c r="AO2064" s="753"/>
    </row>
    <row r="2065" spans="1:121" s="1" customFormat="1" ht="22.5" customHeight="1" x14ac:dyDescent="0.2">
      <c r="E2065" s="304"/>
      <c r="F2065" s="305"/>
      <c r="G2065" s="305"/>
      <c r="H2065" s="305"/>
      <c r="I2065" s="305"/>
      <c r="J2065" s="305"/>
      <c r="K2065" s="305"/>
      <c r="L2065" s="305"/>
      <c r="M2065" s="305"/>
      <c r="N2065" s="305"/>
      <c r="O2065" s="306"/>
      <c r="P2065" s="307" t="s">
        <v>463</v>
      </c>
      <c r="Q2065" s="308"/>
      <c r="R2065" s="308"/>
      <c r="S2065" s="308"/>
      <c r="T2065" s="308"/>
      <c r="U2065" s="1009" t="str">
        <f>I2072</f>
        <v>ตำบลตะขบ</v>
      </c>
      <c r="V2065" s="993"/>
      <c r="W2065" s="993"/>
      <c r="X2065" s="993"/>
      <c r="Y2065" s="312"/>
      <c r="Z2065" s="315" t="str">
        <f>J2072</f>
        <v>อำเภอปักธงชัย</v>
      </c>
      <c r="AA2065" s="313"/>
      <c r="AB2065" s="308"/>
      <c r="AC2065" s="308"/>
      <c r="AD2065" s="307" t="s">
        <v>463</v>
      </c>
      <c r="AE2065" s="308"/>
      <c r="AF2065" s="308"/>
      <c r="AG2065" s="308"/>
      <c r="AH2065" s="308"/>
      <c r="AI2065" s="315" t="str">
        <f>I2072</f>
        <v>ตำบลตะขบ</v>
      </c>
      <c r="AJ2065" s="308"/>
      <c r="AK2065" s="308"/>
      <c r="AL2065" s="315" t="str">
        <f>J2072</f>
        <v>อำเภอปักธงชัย</v>
      </c>
      <c r="AM2065" s="308"/>
      <c r="AN2065" s="309"/>
      <c r="AO2065" s="753"/>
    </row>
    <row r="2066" spans="1:121" s="1" customFormat="1" ht="22.5" customHeight="1" x14ac:dyDescent="0.2">
      <c r="E2066" s="304"/>
      <c r="F2066" s="305"/>
      <c r="G2066" s="305"/>
      <c r="H2066" s="305"/>
      <c r="I2066" s="305"/>
      <c r="J2066" s="305"/>
      <c r="K2066" s="305"/>
      <c r="L2066" s="305"/>
      <c r="M2066" s="305"/>
      <c r="N2066" s="305"/>
      <c r="O2066" s="306"/>
      <c r="P2066" s="316" t="str">
        <f>K2072</f>
        <v>จังหวัดนครราชสีมา</v>
      </c>
      <c r="Q2066" s="317"/>
      <c r="R2066" s="317"/>
      <c r="S2066" s="317"/>
      <c r="T2066" s="317"/>
      <c r="U2066" s="317" t="s">
        <v>464</v>
      </c>
      <c r="V2066" s="317"/>
      <c r="W2066" s="317"/>
      <c r="X2066" s="317"/>
      <c r="Y2066" s="318"/>
      <c r="Z2066" s="317"/>
      <c r="AA2066" s="319"/>
      <c r="AB2066" s="317"/>
      <c r="AC2066" s="317"/>
      <c r="AD2066" s="316" t="str">
        <f>K2072</f>
        <v>จังหวัดนครราชสีมา</v>
      </c>
      <c r="AE2066" s="317"/>
      <c r="AF2066" s="317"/>
      <c r="AG2066" s="317"/>
      <c r="AH2066" s="317"/>
      <c r="AI2066" s="317" t="s">
        <v>464</v>
      </c>
      <c r="AJ2066" s="317"/>
      <c r="AK2066" s="317"/>
      <c r="AL2066" s="317"/>
      <c r="AM2066" s="317"/>
      <c r="AN2066" s="320"/>
      <c r="AO2066" s="753"/>
    </row>
    <row r="2067" spans="1:121" s="323" customFormat="1" ht="22.5" customHeight="1" x14ac:dyDescent="0.2">
      <c r="A2067" s="753"/>
      <c r="B2067" s="753"/>
      <c r="C2067" s="753"/>
      <c r="D2067" s="753"/>
      <c r="E2067" s="9"/>
      <c r="F2067" s="321"/>
      <c r="G2067" s="321"/>
      <c r="H2067" s="321"/>
      <c r="I2067" s="321"/>
      <c r="J2067" s="321"/>
      <c r="K2067" s="321"/>
      <c r="L2067" s="321"/>
      <c r="M2067" s="321"/>
      <c r="N2067" s="321"/>
      <c r="O2067" s="306"/>
      <c r="P2067" s="1004" t="s">
        <v>5</v>
      </c>
      <c r="Q2067" s="1005"/>
      <c r="R2067" s="1005"/>
      <c r="S2067" s="1005"/>
      <c r="T2067" s="1005"/>
      <c r="U2067" s="1005"/>
      <c r="V2067" s="1005"/>
      <c r="W2067" s="1005"/>
      <c r="X2067" s="1005"/>
      <c r="Y2067" s="1005"/>
      <c r="Z2067" s="1005"/>
      <c r="AA2067" s="1005"/>
      <c r="AB2067" s="1005"/>
      <c r="AC2067" s="1006"/>
      <c r="AD2067" s="1004" t="s">
        <v>6</v>
      </c>
      <c r="AE2067" s="1005"/>
      <c r="AF2067" s="1005"/>
      <c r="AG2067" s="1005"/>
      <c r="AH2067" s="1005"/>
      <c r="AI2067" s="1005"/>
      <c r="AJ2067" s="1005"/>
      <c r="AK2067" s="1005"/>
      <c r="AL2067" s="1005"/>
      <c r="AM2067" s="1005"/>
      <c r="AN2067" s="1006"/>
      <c r="AO2067" s="429"/>
    </row>
    <row r="2068" spans="1:121" s="323" customFormat="1" ht="24.75" customHeight="1" x14ac:dyDescent="0.2">
      <c r="A2068" s="753"/>
      <c r="B2068" s="753"/>
      <c r="C2068" s="753"/>
      <c r="D2068" s="753"/>
      <c r="E2068" s="9"/>
      <c r="F2068" s="321"/>
      <c r="G2068" s="321"/>
      <c r="H2068" s="321"/>
      <c r="I2068" s="321"/>
      <c r="J2068" s="321"/>
      <c r="K2068" s="321"/>
      <c r="L2068" s="321"/>
      <c r="M2068" s="321"/>
      <c r="N2068" s="321"/>
      <c r="O2068" s="306"/>
      <c r="P2068" s="995" t="s">
        <v>7</v>
      </c>
      <c r="Q2068" s="995" t="s">
        <v>8</v>
      </c>
      <c r="R2068" s="995" t="s">
        <v>9</v>
      </c>
      <c r="S2068" s="1010" t="s">
        <v>10</v>
      </c>
      <c r="T2068" s="1011"/>
      <c r="U2068" s="995" t="s">
        <v>11</v>
      </c>
      <c r="V2068" s="1004" t="s">
        <v>12</v>
      </c>
      <c r="W2068" s="1005"/>
      <c r="X2068" s="1006"/>
      <c r="Y2068" s="1004" t="s">
        <v>13</v>
      </c>
      <c r="Z2068" s="1005"/>
      <c r="AA2068" s="1005"/>
      <c r="AB2068" s="1005"/>
      <c r="AC2068" s="1006"/>
      <c r="AD2068" s="995" t="s">
        <v>7</v>
      </c>
      <c r="AE2068" s="1049" t="s">
        <v>14</v>
      </c>
      <c r="AF2068" s="995" t="s">
        <v>15</v>
      </c>
      <c r="AG2068" s="995" t="s">
        <v>16</v>
      </c>
      <c r="AH2068" s="1021" t="s">
        <v>17</v>
      </c>
      <c r="AI2068" s="1004" t="s">
        <v>18</v>
      </c>
      <c r="AJ2068" s="1005"/>
      <c r="AK2068" s="1005"/>
      <c r="AL2068" s="1006"/>
      <c r="AM2068" s="995" t="s">
        <v>19</v>
      </c>
      <c r="AN2068" s="995" t="s">
        <v>20</v>
      </c>
      <c r="AO2068" s="429"/>
      <c r="AP2068" s="1027" t="s">
        <v>19</v>
      </c>
      <c r="AQ2068" s="1027" t="s">
        <v>19</v>
      </c>
    </row>
    <row r="2069" spans="1:121" s="323" customFormat="1" ht="24.75" customHeight="1" x14ac:dyDescent="0.2">
      <c r="A2069" s="753"/>
      <c r="B2069" s="753"/>
      <c r="C2069" s="753"/>
      <c r="D2069" s="753"/>
      <c r="E2069" s="9"/>
      <c r="F2069" s="321"/>
      <c r="G2069" s="321"/>
      <c r="H2069" s="321"/>
      <c r="I2069" s="321"/>
      <c r="J2069" s="321"/>
      <c r="K2069" s="321"/>
      <c r="L2069" s="321"/>
      <c r="M2069" s="321"/>
      <c r="N2069" s="321"/>
      <c r="O2069" s="306"/>
      <c r="P2069" s="996"/>
      <c r="Q2069" s="996"/>
      <c r="R2069" s="996"/>
      <c r="S2069" s="995" t="s">
        <v>21</v>
      </c>
      <c r="T2069" s="995" t="s">
        <v>22</v>
      </c>
      <c r="U2069" s="996"/>
      <c r="V2069" s="1015" t="s">
        <v>23</v>
      </c>
      <c r="W2069" s="1015" t="s">
        <v>24</v>
      </c>
      <c r="X2069" s="1015" t="s">
        <v>25</v>
      </c>
      <c r="Y2069" s="1018" t="s">
        <v>26</v>
      </c>
      <c r="Z2069" s="995" t="s">
        <v>27</v>
      </c>
      <c r="AA2069" s="995" t="s">
        <v>28</v>
      </c>
      <c r="AB2069" s="995" t="s">
        <v>29</v>
      </c>
      <c r="AC2069" s="995" t="s">
        <v>30</v>
      </c>
      <c r="AD2069" s="996"/>
      <c r="AE2069" s="1050"/>
      <c r="AF2069" s="996"/>
      <c r="AG2069" s="996"/>
      <c r="AH2069" s="1022"/>
      <c r="AI2069" s="995" t="s">
        <v>31</v>
      </c>
      <c r="AJ2069" s="998" t="s">
        <v>27</v>
      </c>
      <c r="AK2069" s="1001" t="s">
        <v>28</v>
      </c>
      <c r="AL2069" s="995" t="s">
        <v>29</v>
      </c>
      <c r="AM2069" s="996"/>
      <c r="AN2069" s="996"/>
      <c r="AO2069" s="429"/>
      <c r="AP2069" s="1028"/>
      <c r="AQ2069" s="1028"/>
    </row>
    <row r="2070" spans="1:121" s="323" customFormat="1" ht="48.75" customHeight="1" x14ac:dyDescent="0.2">
      <c r="A2070" s="753"/>
      <c r="B2070" s="753"/>
      <c r="C2070" s="753"/>
      <c r="D2070" s="753"/>
      <c r="E2070" s="9"/>
      <c r="F2070" s="321"/>
      <c r="G2070" s="321"/>
      <c r="H2070" s="321"/>
      <c r="I2070" s="321"/>
      <c r="J2070" s="321"/>
      <c r="K2070" s="321"/>
      <c r="L2070" s="321"/>
      <c r="M2070" s="321"/>
      <c r="N2070" s="321"/>
      <c r="O2070" s="306"/>
      <c r="P2070" s="996"/>
      <c r="Q2070" s="996"/>
      <c r="R2070" s="996"/>
      <c r="S2070" s="996"/>
      <c r="T2070" s="996"/>
      <c r="U2070" s="996"/>
      <c r="V2070" s="1016"/>
      <c r="W2070" s="1016"/>
      <c r="X2070" s="1016"/>
      <c r="Y2070" s="1019"/>
      <c r="Z2070" s="996"/>
      <c r="AA2070" s="996"/>
      <c r="AB2070" s="996"/>
      <c r="AC2070" s="996"/>
      <c r="AD2070" s="996"/>
      <c r="AE2070" s="1050"/>
      <c r="AF2070" s="996"/>
      <c r="AG2070" s="996"/>
      <c r="AH2070" s="1022"/>
      <c r="AI2070" s="996"/>
      <c r="AJ2070" s="999"/>
      <c r="AK2070" s="1002"/>
      <c r="AL2070" s="996"/>
      <c r="AM2070" s="996"/>
      <c r="AN2070" s="996"/>
      <c r="AO2070" s="430"/>
      <c r="AP2070" s="1028"/>
      <c r="AQ2070" s="1028"/>
    </row>
    <row r="2071" spans="1:121" s="323" customFormat="1" ht="41.25" customHeight="1" x14ac:dyDescent="0.2">
      <c r="A2071" s="753" t="s">
        <v>465</v>
      </c>
      <c r="B2071" s="306" t="s">
        <v>466</v>
      </c>
      <c r="C2071" s="749" t="s">
        <v>467</v>
      </c>
      <c r="D2071" s="749" t="s">
        <v>468</v>
      </c>
      <c r="E2071" s="749" t="s">
        <v>469</v>
      </c>
      <c r="F2071" s="749"/>
      <c r="G2071" s="749" t="s">
        <v>470</v>
      </c>
      <c r="H2071" s="749" t="s">
        <v>471</v>
      </c>
      <c r="I2071" s="749" t="s">
        <v>472</v>
      </c>
      <c r="J2071" s="749" t="s">
        <v>473</v>
      </c>
      <c r="K2071" s="749" t="s">
        <v>474</v>
      </c>
      <c r="L2071" s="520" t="s">
        <v>475</v>
      </c>
      <c r="M2071" s="9" t="s">
        <v>476</v>
      </c>
      <c r="N2071" s="9" t="s">
        <v>477</v>
      </c>
      <c r="O2071" s="306" t="s">
        <v>478</v>
      </c>
      <c r="P2071" s="996"/>
      <c r="Q2071" s="996"/>
      <c r="R2071" s="996"/>
      <c r="S2071" s="996"/>
      <c r="T2071" s="996"/>
      <c r="U2071" s="996"/>
      <c r="V2071" s="1016"/>
      <c r="W2071" s="1016"/>
      <c r="X2071" s="1016"/>
      <c r="Y2071" s="1019"/>
      <c r="Z2071" s="996"/>
      <c r="AA2071" s="996"/>
      <c r="AB2071" s="996"/>
      <c r="AC2071" s="997"/>
      <c r="AD2071" s="996"/>
      <c r="AE2071" s="1050"/>
      <c r="AF2071" s="996"/>
      <c r="AG2071" s="996"/>
      <c r="AH2071" s="1023"/>
      <c r="AI2071" s="996"/>
      <c r="AJ2071" s="999"/>
      <c r="AK2071" s="1002"/>
      <c r="AL2071" s="997"/>
      <c r="AM2071" s="996"/>
      <c r="AN2071" s="996"/>
      <c r="AO2071" s="430"/>
      <c r="AP2071" s="1029"/>
      <c r="AQ2071" s="1029"/>
    </row>
    <row r="2072" spans="1:121" s="418" customFormat="1" ht="25.5" customHeight="1" x14ac:dyDescent="0.2">
      <c r="A2072" s="324"/>
      <c r="B2072" s="324" t="s">
        <v>479</v>
      </c>
      <c r="C2072" s="324" t="s">
        <v>947</v>
      </c>
      <c r="D2072" s="324" t="s">
        <v>948</v>
      </c>
      <c r="E2072" s="325">
        <v>183</v>
      </c>
      <c r="F2072" s="305" t="s">
        <v>510</v>
      </c>
      <c r="G2072" s="583">
        <v>21</v>
      </c>
      <c r="H2072" s="305" t="s">
        <v>471</v>
      </c>
      <c r="I2072" s="305" t="s">
        <v>483</v>
      </c>
      <c r="J2072" s="305" t="s">
        <v>484</v>
      </c>
      <c r="K2072" s="305" t="s">
        <v>485</v>
      </c>
      <c r="L2072" s="304">
        <v>30150</v>
      </c>
      <c r="M2072" s="326"/>
      <c r="N2072" s="326">
        <v>3301400577391</v>
      </c>
      <c r="O2072" s="329"/>
      <c r="P2072" s="410">
        <v>263</v>
      </c>
      <c r="Q2072" s="410" t="s">
        <v>32</v>
      </c>
      <c r="R2072" s="410">
        <v>47707</v>
      </c>
      <c r="S2072" s="410">
        <v>34</v>
      </c>
      <c r="T2072" s="410">
        <v>3210</v>
      </c>
      <c r="U2072" s="410" t="s">
        <v>195</v>
      </c>
      <c r="V2072" s="410">
        <v>1</v>
      </c>
      <c r="W2072" s="410">
        <v>0</v>
      </c>
      <c r="X2072" s="410">
        <v>3</v>
      </c>
      <c r="Y2072" s="411"/>
      <c r="Z2072" s="410"/>
      <c r="AA2072" s="419">
        <v>3.06</v>
      </c>
      <c r="AB2072" s="410"/>
      <c r="AC2072" s="571">
        <v>399.94</v>
      </c>
      <c r="AD2072" s="410"/>
      <c r="AE2072" s="410"/>
      <c r="AF2072" s="410"/>
      <c r="AG2072" s="410"/>
      <c r="AH2072" s="414"/>
      <c r="AI2072" s="419"/>
      <c r="AJ2072" s="414"/>
      <c r="AK2072" s="415"/>
      <c r="AL2072" s="410"/>
      <c r="AM2072" s="410"/>
      <c r="AN2072" s="412"/>
      <c r="AO2072" s="644"/>
      <c r="AP2072" s="385"/>
      <c r="AQ2072" s="385"/>
      <c r="AR2072" s="337"/>
      <c r="AS2072" s="337"/>
      <c r="AT2072" s="337"/>
      <c r="AU2072" s="337"/>
      <c r="AV2072" s="337"/>
      <c r="AW2072" s="337"/>
      <c r="AX2072" s="337"/>
      <c r="AY2072" s="337"/>
      <c r="AZ2072" s="337"/>
      <c r="BA2072" s="337"/>
      <c r="BB2072" s="337"/>
      <c r="BC2072" s="337"/>
      <c r="BD2072" s="337"/>
      <c r="BE2072" s="337"/>
      <c r="BF2072" s="337"/>
      <c r="BG2072" s="337"/>
      <c r="BH2072" s="337"/>
      <c r="BI2072" s="337"/>
      <c r="BJ2072" s="337"/>
      <c r="BK2072" s="337"/>
      <c r="BL2072" s="337"/>
      <c r="BM2072" s="337"/>
      <c r="BN2072" s="337"/>
      <c r="BO2072" s="337"/>
      <c r="BP2072" s="337"/>
      <c r="BQ2072" s="337"/>
      <c r="BR2072" s="337"/>
      <c r="BS2072" s="337"/>
      <c r="BT2072" s="337"/>
      <c r="BU2072" s="337"/>
      <c r="BV2072" s="337"/>
      <c r="BW2072" s="337"/>
      <c r="BX2072" s="337"/>
      <c r="BY2072" s="337"/>
      <c r="BZ2072" s="337"/>
      <c r="CA2072" s="337"/>
      <c r="CB2072" s="337"/>
      <c r="CC2072" s="337"/>
      <c r="CD2072" s="337"/>
      <c r="CE2072" s="337"/>
      <c r="CF2072" s="337"/>
      <c r="CG2072" s="337"/>
      <c r="CH2072" s="337"/>
      <c r="CI2072" s="337"/>
      <c r="CJ2072" s="337"/>
      <c r="CK2072" s="337"/>
      <c r="CL2072" s="337"/>
      <c r="CM2072" s="337"/>
      <c r="CN2072" s="337"/>
      <c r="CO2072" s="337"/>
      <c r="CP2072" s="337"/>
      <c r="CQ2072" s="337"/>
      <c r="CR2072" s="337"/>
      <c r="CS2072" s="337"/>
      <c r="CT2072" s="337"/>
      <c r="CU2072" s="337"/>
      <c r="CV2072" s="337"/>
      <c r="CW2072" s="337"/>
      <c r="CX2072" s="337"/>
      <c r="CY2072" s="337"/>
      <c r="CZ2072" s="337"/>
      <c r="DA2072" s="337"/>
      <c r="DB2072" s="337"/>
      <c r="DC2072" s="337"/>
      <c r="DD2072" s="337"/>
      <c r="DE2072" s="337"/>
      <c r="DF2072" s="337"/>
      <c r="DG2072" s="337"/>
      <c r="DH2072" s="337"/>
      <c r="DI2072" s="337"/>
      <c r="DJ2072" s="337"/>
      <c r="DK2072" s="337"/>
      <c r="DL2072" s="337"/>
      <c r="DM2072" s="337"/>
      <c r="DN2072" s="337"/>
      <c r="DO2072" s="337"/>
      <c r="DP2072" s="337"/>
      <c r="DQ2072" s="337"/>
    </row>
    <row r="2073" spans="1:121" s="418" customFormat="1" ht="56.25" x14ac:dyDescent="0.2">
      <c r="A2073" s="324"/>
      <c r="B2073" s="324"/>
      <c r="C2073" s="324"/>
      <c r="D2073" s="324"/>
      <c r="E2073" s="325"/>
      <c r="F2073" s="326"/>
      <c r="G2073" s="326"/>
      <c r="H2073" s="326"/>
      <c r="I2073" s="326"/>
      <c r="J2073" s="326"/>
      <c r="K2073" s="326"/>
      <c r="L2073" s="326"/>
      <c r="M2073" s="326"/>
      <c r="N2073" s="326"/>
      <c r="O2073" s="329"/>
      <c r="P2073" s="410"/>
      <c r="Q2073" s="410"/>
      <c r="R2073" s="410"/>
      <c r="S2073" s="410"/>
      <c r="T2073" s="410"/>
      <c r="U2073" s="410"/>
      <c r="V2073" s="410"/>
      <c r="W2073" s="410"/>
      <c r="X2073" s="410"/>
      <c r="Y2073" s="411"/>
      <c r="Z2073" s="410"/>
      <c r="AA2073" s="419"/>
      <c r="AB2073" s="410"/>
      <c r="AC2073" s="571"/>
      <c r="AD2073" s="410">
        <v>1</v>
      </c>
      <c r="AE2073" s="410">
        <v>183</v>
      </c>
      <c r="AF2073" s="413" t="s">
        <v>55</v>
      </c>
      <c r="AG2073" s="410" t="s">
        <v>35</v>
      </c>
      <c r="AH2073" s="414">
        <f>3.5*3.5</f>
        <v>12.25</v>
      </c>
      <c r="AI2073" s="419"/>
      <c r="AJ2073" s="414"/>
      <c r="AK2073" s="415">
        <v>12.25</v>
      </c>
      <c r="AL2073" s="410"/>
      <c r="AM2073" s="410">
        <f>AP2073+1</f>
        <v>12</v>
      </c>
      <c r="AN2073" s="416" t="s">
        <v>53</v>
      </c>
      <c r="AO2073" s="644"/>
      <c r="AP2073" s="385">
        <v>11</v>
      </c>
      <c r="AQ2073" s="385">
        <v>10</v>
      </c>
      <c r="AR2073" s="337"/>
      <c r="AS2073" s="337"/>
      <c r="AT2073" s="337"/>
      <c r="AU2073" s="337"/>
      <c r="AV2073" s="337"/>
      <c r="AW2073" s="337"/>
      <c r="AX2073" s="337"/>
      <c r="AY2073" s="337"/>
      <c r="AZ2073" s="337"/>
      <c r="BA2073" s="337"/>
      <c r="BB2073" s="337"/>
      <c r="BC2073" s="337"/>
      <c r="BD2073" s="337"/>
      <c r="BE2073" s="337"/>
      <c r="BF2073" s="337"/>
      <c r="BG2073" s="337"/>
      <c r="BH2073" s="337"/>
      <c r="BI2073" s="337"/>
      <c r="BJ2073" s="337"/>
      <c r="BK2073" s="337"/>
      <c r="BL2073" s="337"/>
      <c r="BM2073" s="337"/>
      <c r="BN2073" s="337"/>
      <c r="BO2073" s="337"/>
      <c r="BP2073" s="337"/>
      <c r="BQ2073" s="337"/>
      <c r="BR2073" s="337"/>
      <c r="BS2073" s="337"/>
      <c r="BT2073" s="337"/>
      <c r="BU2073" s="337"/>
      <c r="BV2073" s="337"/>
      <c r="BW2073" s="337"/>
      <c r="BX2073" s="337"/>
      <c r="BY2073" s="337"/>
      <c r="BZ2073" s="337"/>
      <c r="CA2073" s="337"/>
      <c r="CB2073" s="337"/>
      <c r="CC2073" s="337"/>
      <c r="CD2073" s="337"/>
      <c r="CE2073" s="337"/>
      <c r="CF2073" s="337"/>
      <c r="CG2073" s="337"/>
      <c r="CH2073" s="337"/>
      <c r="CI2073" s="337"/>
      <c r="CJ2073" s="337"/>
      <c r="CK2073" s="337"/>
      <c r="CL2073" s="337"/>
      <c r="CM2073" s="337"/>
      <c r="CN2073" s="337"/>
      <c r="CO2073" s="337"/>
      <c r="CP2073" s="337"/>
      <c r="CQ2073" s="337"/>
      <c r="CR2073" s="337"/>
      <c r="CS2073" s="337"/>
      <c r="CT2073" s="337"/>
      <c r="CU2073" s="337"/>
      <c r="CV2073" s="337"/>
      <c r="CW2073" s="337"/>
      <c r="CX2073" s="337"/>
      <c r="CY2073" s="337"/>
      <c r="CZ2073" s="337"/>
      <c r="DA2073" s="337"/>
      <c r="DB2073" s="337"/>
      <c r="DC2073" s="337"/>
      <c r="DD2073" s="337"/>
      <c r="DE2073" s="337"/>
      <c r="DF2073" s="337"/>
      <c r="DG2073" s="337"/>
      <c r="DH2073" s="337"/>
      <c r="DI2073" s="337"/>
      <c r="DJ2073" s="337"/>
      <c r="DK2073" s="337"/>
      <c r="DL2073" s="337"/>
      <c r="DM2073" s="337"/>
      <c r="DN2073" s="337"/>
      <c r="DO2073" s="337"/>
      <c r="DP2073" s="337"/>
      <c r="DQ2073" s="337"/>
    </row>
    <row r="2074" spans="1:121" s="418" customFormat="1" ht="30.75" customHeight="1" x14ac:dyDescent="0.2">
      <c r="A2074" s="324"/>
      <c r="B2074" s="324"/>
      <c r="C2074" s="324"/>
      <c r="D2074" s="324"/>
      <c r="E2074" s="325"/>
      <c r="F2074" s="326"/>
      <c r="G2074" s="326"/>
      <c r="H2074" s="326"/>
      <c r="I2074" s="326"/>
      <c r="J2074" s="326"/>
      <c r="K2074" s="326"/>
      <c r="L2074" s="326"/>
      <c r="M2074" s="326"/>
      <c r="N2074" s="326"/>
      <c r="O2074" s="329"/>
      <c r="P2074" s="410">
        <v>264</v>
      </c>
      <c r="Q2074" s="410" t="s">
        <v>32</v>
      </c>
      <c r="R2074" s="410">
        <v>75010</v>
      </c>
      <c r="S2074" s="410">
        <v>142</v>
      </c>
      <c r="T2074" s="410">
        <v>4868</v>
      </c>
      <c r="U2074" s="410" t="s">
        <v>195</v>
      </c>
      <c r="V2074" s="410">
        <v>7</v>
      </c>
      <c r="W2074" s="410">
        <v>2</v>
      </c>
      <c r="X2074" s="410">
        <v>57</v>
      </c>
      <c r="Y2074" s="411">
        <v>3057</v>
      </c>
      <c r="Z2074" s="410"/>
      <c r="AA2074" s="419"/>
      <c r="AB2074" s="410"/>
      <c r="AC2074" s="571"/>
      <c r="AD2074" s="410"/>
      <c r="AE2074" s="410"/>
      <c r="AF2074" s="410"/>
      <c r="AG2074" s="410"/>
      <c r="AH2074" s="414"/>
      <c r="AI2074" s="419"/>
      <c r="AJ2074" s="414"/>
      <c r="AK2074" s="415"/>
      <c r="AL2074" s="410"/>
      <c r="AM2074" s="410"/>
      <c r="AN2074" s="412"/>
      <c r="AO2074" s="644"/>
      <c r="AP2074" s="385"/>
      <c r="AQ2074" s="385"/>
      <c r="AR2074" s="337"/>
      <c r="AS2074" s="337"/>
      <c r="AT2074" s="337"/>
      <c r="AU2074" s="337"/>
      <c r="AV2074" s="337"/>
      <c r="AW2074" s="337"/>
      <c r="AX2074" s="337"/>
      <c r="AY2074" s="337"/>
      <c r="AZ2074" s="337"/>
      <c r="BA2074" s="337"/>
      <c r="BB2074" s="337"/>
      <c r="BC2074" s="337"/>
      <c r="BD2074" s="337"/>
      <c r="BE2074" s="337"/>
      <c r="BF2074" s="337"/>
      <c r="BG2074" s="337"/>
      <c r="BH2074" s="337"/>
      <c r="BI2074" s="337"/>
      <c r="BJ2074" s="337"/>
      <c r="BK2074" s="337"/>
      <c r="BL2074" s="337"/>
      <c r="BM2074" s="337"/>
      <c r="BN2074" s="337"/>
      <c r="BO2074" s="337"/>
      <c r="BP2074" s="337"/>
      <c r="BQ2074" s="337"/>
      <c r="BR2074" s="337"/>
      <c r="BS2074" s="337"/>
      <c r="BT2074" s="337"/>
      <c r="BU2074" s="337"/>
      <c r="BV2074" s="337"/>
      <c r="BW2074" s="337"/>
      <c r="BX2074" s="337"/>
      <c r="BY2074" s="337"/>
      <c r="BZ2074" s="337"/>
      <c r="CA2074" s="337"/>
      <c r="CB2074" s="337"/>
      <c r="CC2074" s="337"/>
      <c r="CD2074" s="337"/>
      <c r="CE2074" s="337"/>
      <c r="CF2074" s="337"/>
      <c r="CG2074" s="337"/>
      <c r="CH2074" s="337"/>
      <c r="CI2074" s="337"/>
      <c r="CJ2074" s="337"/>
      <c r="CK2074" s="337"/>
      <c r="CL2074" s="337"/>
      <c r="CM2074" s="337"/>
      <c r="CN2074" s="337"/>
      <c r="CO2074" s="337"/>
      <c r="CP2074" s="337"/>
      <c r="CQ2074" s="337"/>
      <c r="CR2074" s="337"/>
      <c r="CS2074" s="337"/>
      <c r="CT2074" s="337"/>
      <c r="CU2074" s="337"/>
      <c r="CV2074" s="337"/>
      <c r="CW2074" s="337"/>
      <c r="CX2074" s="337"/>
      <c r="CY2074" s="337"/>
      <c r="CZ2074" s="337"/>
      <c r="DA2074" s="337"/>
      <c r="DB2074" s="337"/>
      <c r="DC2074" s="337"/>
      <c r="DD2074" s="337"/>
      <c r="DE2074" s="337"/>
      <c r="DF2074" s="337"/>
      <c r="DG2074" s="337"/>
      <c r="DH2074" s="337"/>
      <c r="DI2074" s="337"/>
      <c r="DJ2074" s="337"/>
      <c r="DK2074" s="337"/>
      <c r="DL2074" s="337"/>
      <c r="DM2074" s="337"/>
      <c r="DN2074" s="337"/>
      <c r="DO2074" s="337"/>
      <c r="DP2074" s="337"/>
      <c r="DQ2074" s="337"/>
    </row>
    <row r="2075" spans="1:121" s="418" customFormat="1" ht="30.75" customHeight="1" x14ac:dyDescent="0.2">
      <c r="A2075" s="324"/>
      <c r="B2075" s="324"/>
      <c r="C2075" s="324"/>
      <c r="D2075" s="324"/>
      <c r="E2075" s="325"/>
      <c r="F2075" s="326"/>
      <c r="G2075" s="326"/>
      <c r="H2075" s="326"/>
      <c r="I2075" s="326"/>
      <c r="J2075" s="326"/>
      <c r="K2075" s="326"/>
      <c r="L2075" s="326"/>
      <c r="M2075" s="326"/>
      <c r="N2075" s="326"/>
      <c r="O2075" s="329"/>
      <c r="P2075" s="410">
        <v>265</v>
      </c>
      <c r="Q2075" s="410" t="s">
        <v>32</v>
      </c>
      <c r="R2075" s="410">
        <v>48249</v>
      </c>
      <c r="S2075" s="410">
        <v>153</v>
      </c>
      <c r="T2075" s="410">
        <v>3337</v>
      </c>
      <c r="U2075" s="410" t="s">
        <v>195</v>
      </c>
      <c r="V2075" s="410">
        <v>2</v>
      </c>
      <c r="W2075" s="410">
        <v>1</v>
      </c>
      <c r="X2075" s="410">
        <v>93</v>
      </c>
      <c r="Y2075" s="411">
        <v>993</v>
      </c>
      <c r="Z2075" s="410"/>
      <c r="AA2075" s="419"/>
      <c r="AB2075" s="410"/>
      <c r="AC2075" s="571"/>
      <c r="AD2075" s="410"/>
      <c r="AE2075" s="410"/>
      <c r="AF2075" s="410"/>
      <c r="AG2075" s="410"/>
      <c r="AH2075" s="414"/>
      <c r="AI2075" s="419"/>
      <c r="AJ2075" s="414"/>
      <c r="AK2075" s="415"/>
      <c r="AL2075" s="410"/>
      <c r="AM2075" s="410"/>
      <c r="AN2075" s="412"/>
      <c r="AO2075" s="644"/>
      <c r="AP2075" s="385"/>
      <c r="AQ2075" s="385"/>
      <c r="AR2075" s="337"/>
      <c r="AS2075" s="337"/>
      <c r="AT2075" s="337"/>
      <c r="AU2075" s="337"/>
      <c r="AV2075" s="337"/>
      <c r="AW2075" s="337"/>
      <c r="AX2075" s="337"/>
      <c r="AY2075" s="337"/>
      <c r="AZ2075" s="337"/>
      <c r="BA2075" s="337"/>
      <c r="BB2075" s="337"/>
      <c r="BC2075" s="337"/>
      <c r="BD2075" s="337"/>
      <c r="BE2075" s="337"/>
      <c r="BF2075" s="337"/>
      <c r="BG2075" s="337"/>
      <c r="BH2075" s="337"/>
      <c r="BI2075" s="337"/>
      <c r="BJ2075" s="337"/>
      <c r="BK2075" s="337"/>
      <c r="BL2075" s="337"/>
      <c r="BM2075" s="337"/>
      <c r="BN2075" s="337"/>
      <c r="BO2075" s="337"/>
      <c r="BP2075" s="337"/>
      <c r="BQ2075" s="337"/>
      <c r="BR2075" s="337"/>
      <c r="BS2075" s="337"/>
      <c r="BT2075" s="337"/>
      <c r="BU2075" s="337"/>
      <c r="BV2075" s="337"/>
      <c r="BW2075" s="337"/>
      <c r="BX2075" s="337"/>
      <c r="BY2075" s="337"/>
      <c r="BZ2075" s="337"/>
      <c r="CA2075" s="337"/>
      <c r="CB2075" s="337"/>
      <c r="CC2075" s="337"/>
      <c r="CD2075" s="337"/>
      <c r="CE2075" s="337"/>
      <c r="CF2075" s="337"/>
      <c r="CG2075" s="337"/>
      <c r="CH2075" s="337"/>
      <c r="CI2075" s="337"/>
      <c r="CJ2075" s="337"/>
      <c r="CK2075" s="337"/>
      <c r="CL2075" s="337"/>
      <c r="CM2075" s="337"/>
      <c r="CN2075" s="337"/>
      <c r="CO2075" s="337"/>
      <c r="CP2075" s="337"/>
      <c r="CQ2075" s="337"/>
      <c r="CR2075" s="337"/>
      <c r="CS2075" s="337"/>
      <c r="CT2075" s="337"/>
      <c r="CU2075" s="337"/>
      <c r="CV2075" s="337"/>
      <c r="CW2075" s="337"/>
      <c r="CX2075" s="337"/>
      <c r="CY2075" s="337"/>
      <c r="CZ2075" s="337"/>
      <c r="DA2075" s="337"/>
      <c r="DB2075" s="337"/>
      <c r="DC2075" s="337"/>
      <c r="DD2075" s="337"/>
      <c r="DE2075" s="337"/>
      <c r="DF2075" s="337"/>
      <c r="DG2075" s="337"/>
      <c r="DH2075" s="337"/>
      <c r="DI2075" s="337"/>
      <c r="DJ2075" s="337"/>
      <c r="DK2075" s="337"/>
      <c r="DL2075" s="337"/>
      <c r="DM2075" s="337"/>
      <c r="DN2075" s="337"/>
      <c r="DO2075" s="337"/>
      <c r="DP2075" s="337"/>
      <c r="DQ2075" s="337"/>
    </row>
    <row r="2076" spans="1:121" s="418" customFormat="1" ht="30.75" customHeight="1" x14ac:dyDescent="0.2">
      <c r="A2076" s="324"/>
      <c r="B2076" s="324"/>
      <c r="C2076" s="324"/>
      <c r="D2076" s="324"/>
      <c r="E2076" s="325"/>
      <c r="F2076" s="326"/>
      <c r="G2076" s="326"/>
      <c r="H2076" s="326"/>
      <c r="I2076" s="326"/>
      <c r="J2076" s="326"/>
      <c r="K2076" s="326"/>
      <c r="L2076" s="326"/>
      <c r="M2076" s="326"/>
      <c r="N2076" s="326"/>
      <c r="O2076" s="329"/>
      <c r="P2076" s="410"/>
      <c r="Q2076" s="410"/>
      <c r="R2076" s="410"/>
      <c r="S2076" s="410"/>
      <c r="T2076" s="410"/>
      <c r="U2076" s="410"/>
      <c r="V2076" s="410"/>
      <c r="W2076" s="410"/>
      <c r="X2076" s="410"/>
      <c r="Y2076" s="411"/>
      <c r="Z2076" s="410"/>
      <c r="AA2076" s="419"/>
      <c r="AB2076" s="410"/>
      <c r="AC2076" s="571"/>
      <c r="AD2076" s="410"/>
      <c r="AE2076" s="410"/>
      <c r="AF2076" s="410"/>
      <c r="AG2076" s="410"/>
      <c r="AH2076" s="414"/>
      <c r="AI2076" s="419"/>
      <c r="AJ2076" s="414"/>
      <c r="AK2076" s="415"/>
      <c r="AL2076" s="410"/>
      <c r="AM2076" s="410"/>
      <c r="AN2076" s="412"/>
      <c r="AO2076" s="644"/>
      <c r="AP2076" s="385"/>
      <c r="AQ2076" s="385"/>
      <c r="AR2076" s="337"/>
      <c r="AS2076" s="337"/>
      <c r="AT2076" s="337"/>
      <c r="AU2076" s="337"/>
      <c r="AV2076" s="337"/>
      <c r="AW2076" s="337"/>
      <c r="AX2076" s="337"/>
      <c r="AY2076" s="337"/>
      <c r="AZ2076" s="337"/>
      <c r="BA2076" s="337"/>
      <c r="BB2076" s="337"/>
      <c r="BC2076" s="337"/>
      <c r="BD2076" s="337"/>
      <c r="BE2076" s="337"/>
      <c r="BF2076" s="337"/>
      <c r="BG2076" s="337"/>
      <c r="BH2076" s="337"/>
      <c r="BI2076" s="337"/>
      <c r="BJ2076" s="337"/>
      <c r="BK2076" s="337"/>
      <c r="BL2076" s="337"/>
      <c r="BM2076" s="337"/>
      <c r="BN2076" s="337"/>
      <c r="BO2076" s="337"/>
      <c r="BP2076" s="337"/>
      <c r="BQ2076" s="337"/>
      <c r="BR2076" s="337"/>
      <c r="BS2076" s="337"/>
      <c r="BT2076" s="337"/>
      <c r="BU2076" s="337"/>
      <c r="BV2076" s="337"/>
      <c r="BW2076" s="337"/>
      <c r="BX2076" s="337"/>
      <c r="BY2076" s="337"/>
      <c r="BZ2076" s="337"/>
      <c r="CA2076" s="337"/>
      <c r="CB2076" s="337"/>
      <c r="CC2076" s="337"/>
      <c r="CD2076" s="337"/>
      <c r="CE2076" s="337"/>
      <c r="CF2076" s="337"/>
      <c r="CG2076" s="337"/>
      <c r="CH2076" s="337"/>
      <c r="CI2076" s="337"/>
      <c r="CJ2076" s="337"/>
      <c r="CK2076" s="337"/>
      <c r="CL2076" s="337"/>
      <c r="CM2076" s="337"/>
      <c r="CN2076" s="337"/>
      <c r="CO2076" s="337"/>
      <c r="CP2076" s="337"/>
      <c r="CQ2076" s="337"/>
      <c r="CR2076" s="337"/>
      <c r="CS2076" s="337"/>
      <c r="CT2076" s="337"/>
      <c r="CU2076" s="337"/>
      <c r="CV2076" s="337"/>
      <c r="CW2076" s="337"/>
      <c r="CX2076" s="337"/>
      <c r="CY2076" s="337"/>
      <c r="CZ2076" s="337"/>
      <c r="DA2076" s="337"/>
      <c r="DB2076" s="337"/>
      <c r="DC2076" s="337"/>
      <c r="DD2076" s="337"/>
      <c r="DE2076" s="337"/>
      <c r="DF2076" s="337"/>
      <c r="DG2076" s="337"/>
      <c r="DH2076" s="337"/>
      <c r="DI2076" s="337"/>
      <c r="DJ2076" s="337"/>
      <c r="DK2076" s="337"/>
      <c r="DL2076" s="337"/>
      <c r="DM2076" s="337"/>
      <c r="DN2076" s="337"/>
      <c r="DO2076" s="337"/>
      <c r="DP2076" s="337"/>
      <c r="DQ2076" s="337"/>
    </row>
    <row r="2077" spans="1:121" s="337" customFormat="1" ht="25.5" customHeight="1" x14ac:dyDescent="0.2">
      <c r="A2077" s="324"/>
      <c r="B2077" s="324"/>
      <c r="C2077" s="324"/>
      <c r="D2077" s="324"/>
      <c r="E2077" s="325"/>
      <c r="F2077" s="326"/>
      <c r="G2077" s="326"/>
      <c r="H2077" s="326"/>
      <c r="I2077" s="326"/>
      <c r="J2077" s="326"/>
      <c r="K2077" s="326"/>
      <c r="L2077" s="326"/>
      <c r="M2077" s="326"/>
      <c r="N2077" s="326"/>
      <c r="O2077" s="329"/>
      <c r="P2077" s="348"/>
      <c r="Q2077" s="348"/>
      <c r="R2077" s="348"/>
      <c r="S2077" s="348"/>
      <c r="T2077" s="348"/>
      <c r="U2077" s="348"/>
      <c r="V2077" s="348"/>
      <c r="W2077" s="348"/>
      <c r="X2077" s="348"/>
      <c r="Y2077" s="423"/>
      <c r="Z2077" s="348"/>
      <c r="AA2077" s="349"/>
      <c r="AB2077" s="348"/>
      <c r="AC2077" s="645"/>
      <c r="AD2077" s="348"/>
      <c r="AE2077" s="348"/>
      <c r="AF2077" s="348"/>
      <c r="AG2077" s="348"/>
      <c r="AH2077" s="352"/>
      <c r="AI2077" s="349"/>
      <c r="AJ2077" s="352"/>
      <c r="AK2077" s="353"/>
      <c r="AL2077" s="348"/>
      <c r="AM2077" s="348"/>
      <c r="AN2077" s="350"/>
      <c r="AO2077" s="442"/>
      <c r="AP2077" s="643"/>
      <c r="AQ2077" s="643"/>
    </row>
    <row r="2078" spans="1:121" s="1" customFormat="1" ht="22.5" customHeight="1" x14ac:dyDescent="0.2">
      <c r="E2078" s="304"/>
      <c r="F2078" s="305"/>
      <c r="G2078" s="305"/>
      <c r="H2078" s="305"/>
      <c r="I2078" s="305"/>
      <c r="J2078" s="305"/>
      <c r="K2078" s="305"/>
      <c r="L2078" s="305"/>
      <c r="M2078" s="305"/>
      <c r="N2078" s="305"/>
      <c r="O2078" s="306"/>
      <c r="P2078" s="345" t="s">
        <v>460</v>
      </c>
      <c r="Q2078" s="346"/>
      <c r="R2078" s="346"/>
      <c r="S2078" s="346"/>
      <c r="T2078" s="346"/>
      <c r="U2078" s="346"/>
      <c r="V2078" s="1012" t="str">
        <f>B2087</f>
        <v>นาย</v>
      </c>
      <c r="W2078" s="1012"/>
      <c r="X2078" s="1013" t="str">
        <f>C2087</f>
        <v>ประสิทธิ์</v>
      </c>
      <c r="Y2078" s="1013"/>
      <c r="Z2078" s="1013" t="str">
        <f>D2087</f>
        <v>ปริทรรศน์วนา</v>
      </c>
      <c r="AA2078" s="1013"/>
      <c r="AB2078" s="1013"/>
      <c r="AC2078" s="1014"/>
      <c r="AD2078" s="345" t="s">
        <v>461</v>
      </c>
      <c r="AE2078" s="346"/>
      <c r="AF2078" s="346"/>
      <c r="AG2078" s="745" t="str">
        <f>B2087</f>
        <v>นาย</v>
      </c>
      <c r="AH2078" s="731" t="str">
        <f>C2087</f>
        <v>ประสิทธิ์</v>
      </c>
      <c r="AI2078" s="346"/>
      <c r="AJ2078" s="346" t="str">
        <f>D2087</f>
        <v>ปริทรรศน์วนา</v>
      </c>
      <c r="AK2078" s="346"/>
      <c r="AL2078" s="346"/>
      <c r="AM2078" s="346"/>
      <c r="AN2078" s="347"/>
      <c r="AO2078" s="753"/>
    </row>
    <row r="2079" spans="1:121" s="1" customFormat="1" ht="22.5" customHeight="1" x14ac:dyDescent="0.2">
      <c r="E2079" s="304"/>
      <c r="F2079" s="305"/>
      <c r="G2079" s="305"/>
      <c r="H2079" s="305"/>
      <c r="I2079" s="305"/>
      <c r="J2079" s="305"/>
      <c r="K2079" s="305"/>
      <c r="L2079" s="305"/>
      <c r="M2079" s="305"/>
      <c r="N2079" s="305"/>
      <c r="O2079" s="306"/>
      <c r="P2079" s="307" t="s">
        <v>462</v>
      </c>
      <c r="Q2079" s="308"/>
      <c r="R2079" s="308"/>
      <c r="S2079" s="1007" t="str">
        <f>E2087</f>
        <v>192/1</v>
      </c>
      <c r="T2079" s="1008"/>
      <c r="U2079" s="310" t="str">
        <f>F2087</f>
        <v>หมูที่</v>
      </c>
      <c r="V2079" s="1009">
        <f>G2087</f>
        <v>21</v>
      </c>
      <c r="W2079" s="1009"/>
      <c r="X2079" s="308"/>
      <c r="Y2079" s="311"/>
      <c r="Z2079" s="312" t="str">
        <f>H2087</f>
        <v>ถนน</v>
      </c>
      <c r="AA2079" s="313"/>
      <c r="AB2079" s="308"/>
      <c r="AC2079" s="309"/>
      <c r="AD2079" s="307" t="s">
        <v>462</v>
      </c>
      <c r="AE2079" s="308"/>
      <c r="AF2079" s="728"/>
      <c r="AG2079" s="314" t="str">
        <f>E2087</f>
        <v>192/1</v>
      </c>
      <c r="AH2079" s="308"/>
      <c r="AI2079" s="315" t="str">
        <f>F2087</f>
        <v>หมูที่</v>
      </c>
      <c r="AJ2079" s="727">
        <f>G2087</f>
        <v>21</v>
      </c>
      <c r="AK2079" s="308"/>
      <c r="AL2079" s="315" t="str">
        <f>H2087</f>
        <v>ถนน</v>
      </c>
      <c r="AM2079" s="308"/>
      <c r="AN2079" s="309"/>
      <c r="AO2079" s="753"/>
    </row>
    <row r="2080" spans="1:121" s="1" customFormat="1" ht="22.5" customHeight="1" x14ac:dyDescent="0.2">
      <c r="E2080" s="304"/>
      <c r="F2080" s="305"/>
      <c r="G2080" s="305"/>
      <c r="H2080" s="305"/>
      <c r="I2080" s="305"/>
      <c r="J2080" s="305"/>
      <c r="K2080" s="305"/>
      <c r="L2080" s="305"/>
      <c r="M2080" s="305"/>
      <c r="N2080" s="305"/>
      <c r="O2080" s="306"/>
      <c r="P2080" s="307" t="s">
        <v>463</v>
      </c>
      <c r="Q2080" s="308"/>
      <c r="R2080" s="308"/>
      <c r="S2080" s="308"/>
      <c r="T2080" s="308"/>
      <c r="U2080" s="1009" t="str">
        <f>I2087</f>
        <v>ตำบลตะขบ</v>
      </c>
      <c r="V2080" s="993"/>
      <c r="W2080" s="993"/>
      <c r="X2080" s="993"/>
      <c r="Y2080" s="312"/>
      <c r="Z2080" s="315" t="str">
        <f>J2087</f>
        <v>อำเภอปักธงชัย</v>
      </c>
      <c r="AA2080" s="313"/>
      <c r="AB2080" s="308"/>
      <c r="AC2080" s="308"/>
      <c r="AD2080" s="307" t="s">
        <v>463</v>
      </c>
      <c r="AE2080" s="308"/>
      <c r="AF2080" s="308"/>
      <c r="AG2080" s="308"/>
      <c r="AH2080" s="308"/>
      <c r="AI2080" s="315" t="str">
        <f>I2087</f>
        <v>ตำบลตะขบ</v>
      </c>
      <c r="AJ2080" s="308"/>
      <c r="AK2080" s="308"/>
      <c r="AL2080" s="315" t="str">
        <f>J2087</f>
        <v>อำเภอปักธงชัย</v>
      </c>
      <c r="AM2080" s="308"/>
      <c r="AN2080" s="309"/>
      <c r="AO2080" s="753"/>
    </row>
    <row r="2081" spans="1:43" s="1" customFormat="1" ht="22.5" customHeight="1" x14ac:dyDescent="0.2">
      <c r="E2081" s="304"/>
      <c r="F2081" s="305"/>
      <c r="G2081" s="305"/>
      <c r="H2081" s="305"/>
      <c r="I2081" s="305"/>
      <c r="J2081" s="305"/>
      <c r="K2081" s="305"/>
      <c r="L2081" s="305"/>
      <c r="M2081" s="305"/>
      <c r="N2081" s="305"/>
      <c r="O2081" s="306"/>
      <c r="P2081" s="316" t="str">
        <f>K2087</f>
        <v>จังหวัดนครราชสีมา</v>
      </c>
      <c r="Q2081" s="317"/>
      <c r="R2081" s="317"/>
      <c r="S2081" s="317"/>
      <c r="T2081" s="317"/>
      <c r="U2081" s="317" t="s">
        <v>464</v>
      </c>
      <c r="V2081" s="317"/>
      <c r="W2081" s="317"/>
      <c r="X2081" s="317"/>
      <c r="Y2081" s="318"/>
      <c r="Z2081" s="317"/>
      <c r="AA2081" s="319"/>
      <c r="AB2081" s="317"/>
      <c r="AC2081" s="317"/>
      <c r="AD2081" s="316" t="str">
        <f>K2087</f>
        <v>จังหวัดนครราชสีมา</v>
      </c>
      <c r="AE2081" s="317"/>
      <c r="AF2081" s="317"/>
      <c r="AG2081" s="317"/>
      <c r="AH2081" s="317"/>
      <c r="AI2081" s="317" t="s">
        <v>464</v>
      </c>
      <c r="AJ2081" s="317"/>
      <c r="AK2081" s="317"/>
      <c r="AL2081" s="317"/>
      <c r="AM2081" s="317"/>
      <c r="AN2081" s="320"/>
      <c r="AO2081" s="753"/>
    </row>
    <row r="2082" spans="1:43" s="323" customFormat="1" ht="22.5" customHeight="1" x14ac:dyDescent="0.2">
      <c r="A2082" s="753"/>
      <c r="B2082" s="753"/>
      <c r="C2082" s="753"/>
      <c r="D2082" s="753"/>
      <c r="E2082" s="9"/>
      <c r="F2082" s="321"/>
      <c r="G2082" s="321"/>
      <c r="H2082" s="321"/>
      <c r="I2082" s="321"/>
      <c r="J2082" s="321"/>
      <c r="K2082" s="321"/>
      <c r="L2082" s="321"/>
      <c r="M2082" s="321"/>
      <c r="N2082" s="321"/>
      <c r="O2082" s="306"/>
      <c r="P2082" s="1004" t="s">
        <v>5</v>
      </c>
      <c r="Q2082" s="1005"/>
      <c r="R2082" s="1005"/>
      <c r="S2082" s="1005"/>
      <c r="T2082" s="1005"/>
      <c r="U2082" s="1005"/>
      <c r="V2082" s="1005"/>
      <c r="W2082" s="1005"/>
      <c r="X2082" s="1005"/>
      <c r="Y2082" s="1005"/>
      <c r="Z2082" s="1005"/>
      <c r="AA2082" s="1005"/>
      <c r="AB2082" s="1005"/>
      <c r="AC2082" s="1006"/>
      <c r="AD2082" s="1004" t="s">
        <v>6</v>
      </c>
      <c r="AE2082" s="1005"/>
      <c r="AF2082" s="1005"/>
      <c r="AG2082" s="1005"/>
      <c r="AH2082" s="1005"/>
      <c r="AI2082" s="1005"/>
      <c r="AJ2082" s="1005"/>
      <c r="AK2082" s="1005"/>
      <c r="AL2082" s="1005"/>
      <c r="AM2082" s="1005"/>
      <c r="AN2082" s="1006"/>
      <c r="AO2082" s="429"/>
    </row>
    <row r="2083" spans="1:43" s="323" customFormat="1" ht="24.75" customHeight="1" x14ac:dyDescent="0.2">
      <c r="A2083" s="753"/>
      <c r="B2083" s="753"/>
      <c r="C2083" s="753"/>
      <c r="D2083" s="753"/>
      <c r="E2083" s="9"/>
      <c r="F2083" s="321"/>
      <c r="G2083" s="321"/>
      <c r="H2083" s="321"/>
      <c r="I2083" s="321"/>
      <c r="J2083" s="321"/>
      <c r="K2083" s="321"/>
      <c r="L2083" s="321"/>
      <c r="M2083" s="321"/>
      <c r="N2083" s="321"/>
      <c r="O2083" s="306"/>
      <c r="P2083" s="995" t="s">
        <v>7</v>
      </c>
      <c r="Q2083" s="995" t="s">
        <v>8</v>
      </c>
      <c r="R2083" s="995" t="s">
        <v>9</v>
      </c>
      <c r="S2083" s="1010" t="s">
        <v>10</v>
      </c>
      <c r="T2083" s="1011"/>
      <c r="U2083" s="995" t="s">
        <v>11</v>
      </c>
      <c r="V2083" s="1004" t="s">
        <v>12</v>
      </c>
      <c r="W2083" s="1005"/>
      <c r="X2083" s="1006"/>
      <c r="Y2083" s="1004" t="s">
        <v>13</v>
      </c>
      <c r="Z2083" s="1005"/>
      <c r="AA2083" s="1005"/>
      <c r="AB2083" s="1005"/>
      <c r="AC2083" s="1006"/>
      <c r="AD2083" s="995" t="s">
        <v>7</v>
      </c>
      <c r="AE2083" s="1049" t="s">
        <v>949</v>
      </c>
      <c r="AF2083" s="995" t="s">
        <v>15</v>
      </c>
      <c r="AG2083" s="995" t="s">
        <v>16</v>
      </c>
      <c r="AH2083" s="1021" t="s">
        <v>17</v>
      </c>
      <c r="AI2083" s="1004" t="s">
        <v>18</v>
      </c>
      <c r="AJ2083" s="1005"/>
      <c r="AK2083" s="1005"/>
      <c r="AL2083" s="1006"/>
      <c r="AM2083" s="995" t="s">
        <v>19</v>
      </c>
      <c r="AN2083" s="995" t="s">
        <v>20</v>
      </c>
      <c r="AO2083" s="429"/>
      <c r="AP2083" s="1027" t="s">
        <v>19</v>
      </c>
      <c r="AQ2083" s="1027" t="s">
        <v>19</v>
      </c>
    </row>
    <row r="2084" spans="1:43" s="323" customFormat="1" ht="24.75" customHeight="1" x14ac:dyDescent="0.2">
      <c r="A2084" s="753"/>
      <c r="B2084" s="753"/>
      <c r="C2084" s="753"/>
      <c r="D2084" s="753"/>
      <c r="E2084" s="9"/>
      <c r="F2084" s="321"/>
      <c r="G2084" s="321"/>
      <c r="H2084" s="321"/>
      <c r="I2084" s="321"/>
      <c r="J2084" s="321"/>
      <c r="K2084" s="321"/>
      <c r="L2084" s="321"/>
      <c r="M2084" s="321"/>
      <c r="N2084" s="321"/>
      <c r="O2084" s="306"/>
      <c r="P2084" s="996"/>
      <c r="Q2084" s="996"/>
      <c r="R2084" s="996"/>
      <c r="S2084" s="995" t="s">
        <v>21</v>
      </c>
      <c r="T2084" s="995" t="s">
        <v>22</v>
      </c>
      <c r="U2084" s="996"/>
      <c r="V2084" s="1015" t="s">
        <v>23</v>
      </c>
      <c r="W2084" s="1015" t="s">
        <v>24</v>
      </c>
      <c r="X2084" s="1015" t="s">
        <v>25</v>
      </c>
      <c r="Y2084" s="1018" t="s">
        <v>26</v>
      </c>
      <c r="Z2084" s="995" t="s">
        <v>27</v>
      </c>
      <c r="AA2084" s="995" t="s">
        <v>28</v>
      </c>
      <c r="AB2084" s="995" t="s">
        <v>29</v>
      </c>
      <c r="AC2084" s="995" t="s">
        <v>30</v>
      </c>
      <c r="AD2084" s="996"/>
      <c r="AE2084" s="1050"/>
      <c r="AF2084" s="996"/>
      <c r="AG2084" s="996"/>
      <c r="AH2084" s="1022"/>
      <c r="AI2084" s="995" t="s">
        <v>31</v>
      </c>
      <c r="AJ2084" s="998" t="s">
        <v>27</v>
      </c>
      <c r="AK2084" s="1001" t="s">
        <v>28</v>
      </c>
      <c r="AL2084" s="995" t="s">
        <v>29</v>
      </c>
      <c r="AM2084" s="996"/>
      <c r="AN2084" s="996"/>
      <c r="AO2084" s="429"/>
      <c r="AP2084" s="1028"/>
      <c r="AQ2084" s="1028"/>
    </row>
    <row r="2085" spans="1:43" s="323" customFormat="1" ht="48.75" customHeight="1" x14ac:dyDescent="0.2">
      <c r="A2085" s="753"/>
      <c r="B2085" s="753"/>
      <c r="C2085" s="753"/>
      <c r="D2085" s="753"/>
      <c r="E2085" s="9"/>
      <c r="F2085" s="321"/>
      <c r="G2085" s="321"/>
      <c r="H2085" s="321"/>
      <c r="I2085" s="321"/>
      <c r="J2085" s="321"/>
      <c r="K2085" s="321"/>
      <c r="L2085" s="321"/>
      <c r="M2085" s="321"/>
      <c r="N2085" s="321"/>
      <c r="O2085" s="306"/>
      <c r="P2085" s="996"/>
      <c r="Q2085" s="996"/>
      <c r="R2085" s="996"/>
      <c r="S2085" s="996"/>
      <c r="T2085" s="996"/>
      <c r="U2085" s="996"/>
      <c r="V2085" s="1016"/>
      <c r="W2085" s="1016"/>
      <c r="X2085" s="1016"/>
      <c r="Y2085" s="1019"/>
      <c r="Z2085" s="996"/>
      <c r="AA2085" s="996"/>
      <c r="AB2085" s="996"/>
      <c r="AC2085" s="996"/>
      <c r="AD2085" s="996"/>
      <c r="AE2085" s="1050"/>
      <c r="AF2085" s="996"/>
      <c r="AG2085" s="996"/>
      <c r="AH2085" s="1022"/>
      <c r="AI2085" s="996"/>
      <c r="AJ2085" s="999"/>
      <c r="AK2085" s="1002"/>
      <c r="AL2085" s="996"/>
      <c r="AM2085" s="996"/>
      <c r="AN2085" s="996"/>
      <c r="AO2085" s="430"/>
      <c r="AP2085" s="1028"/>
      <c r="AQ2085" s="1028"/>
    </row>
    <row r="2086" spans="1:43" s="323" customFormat="1" ht="36" customHeight="1" x14ac:dyDescent="0.2">
      <c r="A2086" s="753" t="s">
        <v>465</v>
      </c>
      <c r="B2086" s="306" t="s">
        <v>466</v>
      </c>
      <c r="C2086" s="749" t="s">
        <v>467</v>
      </c>
      <c r="D2086" s="749" t="s">
        <v>468</v>
      </c>
      <c r="E2086" s="749" t="s">
        <v>469</v>
      </c>
      <c r="F2086" s="749"/>
      <c r="G2086" s="749" t="s">
        <v>470</v>
      </c>
      <c r="H2086" s="749" t="s">
        <v>471</v>
      </c>
      <c r="I2086" s="749" t="s">
        <v>472</v>
      </c>
      <c r="J2086" s="749" t="s">
        <v>473</v>
      </c>
      <c r="K2086" s="749" t="s">
        <v>474</v>
      </c>
      <c r="L2086" s="520" t="s">
        <v>475</v>
      </c>
      <c r="M2086" s="9" t="s">
        <v>476</v>
      </c>
      <c r="N2086" s="9" t="s">
        <v>477</v>
      </c>
      <c r="O2086" s="306" t="s">
        <v>478</v>
      </c>
      <c r="P2086" s="997"/>
      <c r="Q2086" s="997"/>
      <c r="R2086" s="997"/>
      <c r="S2086" s="997"/>
      <c r="T2086" s="997"/>
      <c r="U2086" s="997"/>
      <c r="V2086" s="1017"/>
      <c r="W2086" s="1017"/>
      <c r="X2086" s="1017"/>
      <c r="Y2086" s="1020"/>
      <c r="Z2086" s="997"/>
      <c r="AA2086" s="997"/>
      <c r="AB2086" s="997"/>
      <c r="AC2086" s="997"/>
      <c r="AD2086" s="997"/>
      <c r="AE2086" s="1051"/>
      <c r="AF2086" s="997"/>
      <c r="AG2086" s="997"/>
      <c r="AH2086" s="1023"/>
      <c r="AI2086" s="997"/>
      <c r="AJ2086" s="1000"/>
      <c r="AK2086" s="1003"/>
      <c r="AL2086" s="997"/>
      <c r="AM2086" s="997"/>
      <c r="AN2086" s="997"/>
      <c r="AO2086" s="430"/>
      <c r="AP2086" s="1029"/>
      <c r="AQ2086" s="1029"/>
    </row>
    <row r="2087" spans="1:43" s="337" customFormat="1" ht="30.75" customHeight="1" x14ac:dyDescent="0.2">
      <c r="A2087" s="324"/>
      <c r="B2087" s="324" t="s">
        <v>479</v>
      </c>
      <c r="C2087" s="324" t="s">
        <v>950</v>
      </c>
      <c r="D2087" s="324" t="s">
        <v>951</v>
      </c>
      <c r="E2087" s="325" t="s">
        <v>952</v>
      </c>
      <c r="F2087" s="305" t="s">
        <v>510</v>
      </c>
      <c r="G2087" s="583">
        <v>21</v>
      </c>
      <c r="H2087" s="305" t="s">
        <v>471</v>
      </c>
      <c r="I2087" s="305" t="s">
        <v>483</v>
      </c>
      <c r="J2087" s="305" t="s">
        <v>484</v>
      </c>
      <c r="K2087" s="305" t="s">
        <v>485</v>
      </c>
      <c r="L2087" s="304">
        <v>30150</v>
      </c>
      <c r="M2087" s="326"/>
      <c r="N2087" s="326"/>
      <c r="O2087" s="329"/>
      <c r="P2087" s="410">
        <v>266</v>
      </c>
      <c r="Q2087" s="410" t="s">
        <v>39</v>
      </c>
      <c r="R2087" s="410"/>
      <c r="S2087" s="410"/>
      <c r="T2087" s="410"/>
      <c r="U2087" s="410" t="s">
        <v>195</v>
      </c>
      <c r="V2087" s="410">
        <v>0</v>
      </c>
      <c r="W2087" s="410">
        <v>0</v>
      </c>
      <c r="X2087" s="419">
        <v>4.5</v>
      </c>
      <c r="Y2087" s="411"/>
      <c r="Z2087" s="410"/>
      <c r="AA2087" s="419">
        <v>4.5</v>
      </c>
      <c r="AB2087" s="410"/>
      <c r="AC2087" s="571"/>
      <c r="AD2087" s="410"/>
      <c r="AE2087" s="410"/>
      <c r="AF2087" s="410"/>
      <c r="AG2087" s="410"/>
      <c r="AH2087" s="414"/>
      <c r="AI2087" s="419"/>
      <c r="AJ2087" s="414"/>
      <c r="AK2087" s="419"/>
      <c r="AL2087" s="410"/>
      <c r="AM2087" s="410"/>
      <c r="AN2087" s="412"/>
      <c r="AO2087" s="442"/>
      <c r="AP2087" s="358"/>
      <c r="AQ2087" s="358"/>
    </row>
    <row r="2088" spans="1:43" s="337" customFormat="1" ht="56.25" x14ac:dyDescent="0.2">
      <c r="A2088" s="324"/>
      <c r="B2088" s="324"/>
      <c r="C2088" s="324"/>
      <c r="D2088" s="324"/>
      <c r="E2088" s="325"/>
      <c r="F2088" s="326"/>
      <c r="G2088" s="326"/>
      <c r="H2088" s="326"/>
      <c r="I2088" s="326"/>
      <c r="J2088" s="326"/>
      <c r="K2088" s="326"/>
      <c r="L2088" s="326"/>
      <c r="M2088" s="326"/>
      <c r="N2088" s="326"/>
      <c r="O2088" s="329"/>
      <c r="P2088" s="410"/>
      <c r="Q2088" s="410"/>
      <c r="R2088" s="410"/>
      <c r="S2088" s="410"/>
      <c r="T2088" s="410"/>
      <c r="U2088" s="410"/>
      <c r="V2088" s="410"/>
      <c r="W2088" s="410"/>
      <c r="X2088" s="410"/>
      <c r="Y2088" s="411"/>
      <c r="Z2088" s="410"/>
      <c r="AA2088" s="419"/>
      <c r="AB2088" s="410"/>
      <c r="AC2088" s="571"/>
      <c r="AD2088" s="410">
        <v>1</v>
      </c>
      <c r="AE2088" s="410">
        <v>1921</v>
      </c>
      <c r="AF2088" s="413" t="s">
        <v>55</v>
      </c>
      <c r="AG2088" s="410" t="s">
        <v>35</v>
      </c>
      <c r="AH2088" s="414">
        <v>18</v>
      </c>
      <c r="AI2088" s="419"/>
      <c r="AJ2088" s="414"/>
      <c r="AK2088" s="419">
        <v>18</v>
      </c>
      <c r="AL2088" s="410"/>
      <c r="AM2088" s="410">
        <f>AP2088+1</f>
        <v>6</v>
      </c>
      <c r="AN2088" s="416" t="s">
        <v>53</v>
      </c>
      <c r="AO2088" s="442"/>
      <c r="AP2088" s="358">
        <v>5</v>
      </c>
      <c r="AQ2088" s="358">
        <v>4</v>
      </c>
    </row>
    <row r="2089" spans="1:43" s="337" customFormat="1" ht="25.5" customHeight="1" x14ac:dyDescent="0.2">
      <c r="A2089" s="324"/>
      <c r="B2089" s="324"/>
      <c r="C2089" s="324"/>
      <c r="D2089" s="324"/>
      <c r="E2089" s="325"/>
      <c r="F2089" s="326"/>
      <c r="G2089" s="326"/>
      <c r="H2089" s="326"/>
      <c r="I2089" s="326"/>
      <c r="J2089" s="326"/>
      <c r="K2089" s="326"/>
      <c r="L2089" s="326"/>
      <c r="M2089" s="326"/>
      <c r="N2089" s="326"/>
      <c r="O2089" s="329"/>
      <c r="P2089" s="410"/>
      <c r="Q2089" s="410"/>
      <c r="R2089" s="410"/>
      <c r="S2089" s="410"/>
      <c r="T2089" s="410"/>
      <c r="U2089" s="410"/>
      <c r="V2089" s="410"/>
      <c r="W2089" s="410"/>
      <c r="X2089" s="410"/>
      <c r="Y2089" s="411"/>
      <c r="Z2089" s="410"/>
      <c r="AA2089" s="419"/>
      <c r="AB2089" s="410"/>
      <c r="AC2089" s="571"/>
      <c r="AD2089" s="410"/>
      <c r="AE2089" s="410"/>
      <c r="AF2089" s="410"/>
      <c r="AG2089" s="410"/>
      <c r="AH2089" s="414"/>
      <c r="AI2089" s="419"/>
      <c r="AJ2089" s="414"/>
      <c r="AK2089" s="415"/>
      <c r="AL2089" s="410"/>
      <c r="AM2089" s="410"/>
      <c r="AN2089" s="412"/>
      <c r="AO2089" s="442"/>
      <c r="AP2089" s="643"/>
      <c r="AQ2089" s="643"/>
    </row>
    <row r="2090" spans="1:43" s="1" customFormat="1" ht="22.5" customHeight="1" x14ac:dyDescent="0.2">
      <c r="E2090" s="304"/>
      <c r="F2090" s="305"/>
      <c r="G2090" s="305"/>
      <c r="H2090" s="305"/>
      <c r="I2090" s="305"/>
      <c r="J2090" s="305"/>
      <c r="K2090" s="305"/>
      <c r="L2090" s="305"/>
      <c r="M2090" s="305"/>
      <c r="N2090" s="305"/>
      <c r="O2090" s="306"/>
      <c r="P2090" s="345" t="s">
        <v>460</v>
      </c>
      <c r="Q2090" s="346"/>
      <c r="R2090" s="346"/>
      <c r="S2090" s="346"/>
      <c r="T2090" s="346"/>
      <c r="U2090" s="346"/>
      <c r="V2090" s="1012" t="str">
        <f>B2099</f>
        <v>นาง</v>
      </c>
      <c r="W2090" s="1012"/>
      <c r="X2090" s="1013" t="str">
        <f>C2099</f>
        <v>แกน</v>
      </c>
      <c r="Y2090" s="1013"/>
      <c r="Z2090" s="1013" t="str">
        <f>D2099</f>
        <v>ควรตะขบ</v>
      </c>
      <c r="AA2090" s="1013"/>
      <c r="AB2090" s="1013"/>
      <c r="AC2090" s="1014"/>
      <c r="AD2090" s="345" t="s">
        <v>461</v>
      </c>
      <c r="AE2090" s="346"/>
      <c r="AF2090" s="346"/>
      <c r="AG2090" s="745" t="str">
        <f>B2099</f>
        <v>นาง</v>
      </c>
      <c r="AH2090" s="731" t="str">
        <f>C2099</f>
        <v>แกน</v>
      </c>
      <c r="AI2090" s="346"/>
      <c r="AJ2090" s="346" t="str">
        <f>D2099</f>
        <v>ควรตะขบ</v>
      </c>
      <c r="AK2090" s="346"/>
      <c r="AL2090" s="346"/>
      <c r="AM2090" s="346"/>
      <c r="AN2090" s="347"/>
      <c r="AO2090" s="753"/>
      <c r="AP2090" s="346"/>
      <c r="AQ2090" s="346"/>
    </row>
    <row r="2091" spans="1:43" s="1" customFormat="1" ht="22.5" customHeight="1" x14ac:dyDescent="0.2">
      <c r="E2091" s="304"/>
      <c r="F2091" s="305"/>
      <c r="G2091" s="305"/>
      <c r="H2091" s="305"/>
      <c r="I2091" s="305"/>
      <c r="J2091" s="305"/>
      <c r="K2091" s="305"/>
      <c r="L2091" s="305"/>
      <c r="M2091" s="305"/>
      <c r="N2091" s="305"/>
      <c r="O2091" s="306"/>
      <c r="P2091" s="307" t="s">
        <v>462</v>
      </c>
      <c r="Q2091" s="308"/>
      <c r="R2091" s="308"/>
      <c r="S2091" s="1007" t="str">
        <f>E2099</f>
        <v>3</v>
      </c>
      <c r="T2091" s="1008"/>
      <c r="U2091" s="310" t="str">
        <f>F2099</f>
        <v>หมูที่</v>
      </c>
      <c r="V2091" s="1009">
        <f>G2099</f>
        <v>22</v>
      </c>
      <c r="W2091" s="1009"/>
      <c r="X2091" s="308"/>
      <c r="Y2091" s="750"/>
      <c r="Z2091" s="312" t="str">
        <f>H2099</f>
        <v>ถนน</v>
      </c>
      <c r="AA2091" s="313"/>
      <c r="AB2091" s="308"/>
      <c r="AC2091" s="309"/>
      <c r="AD2091" s="307" t="s">
        <v>462</v>
      </c>
      <c r="AE2091" s="308"/>
      <c r="AF2091" s="728"/>
      <c r="AG2091" s="314" t="str">
        <f>E2099</f>
        <v>3</v>
      </c>
      <c r="AH2091" s="308"/>
      <c r="AI2091" s="315" t="str">
        <f>F2099</f>
        <v>หมูที่</v>
      </c>
      <c r="AJ2091" s="727">
        <f>G2099</f>
        <v>22</v>
      </c>
      <c r="AK2091" s="308"/>
      <c r="AL2091" s="315" t="str">
        <f>H2099</f>
        <v>ถนน</v>
      </c>
      <c r="AM2091" s="308"/>
      <c r="AN2091" s="309"/>
      <c r="AO2091" s="753"/>
      <c r="AP2091" s="308"/>
      <c r="AQ2091" s="308"/>
    </row>
    <row r="2092" spans="1:43" s="1" customFormat="1" ht="22.5" customHeight="1" x14ac:dyDescent="0.2">
      <c r="E2092" s="304"/>
      <c r="F2092" s="305"/>
      <c r="G2092" s="305"/>
      <c r="H2092" s="305"/>
      <c r="I2092" s="305"/>
      <c r="J2092" s="305"/>
      <c r="K2092" s="305"/>
      <c r="L2092" s="305"/>
      <c r="M2092" s="305"/>
      <c r="N2092" s="305"/>
      <c r="O2092" s="306"/>
      <c r="P2092" s="307" t="s">
        <v>463</v>
      </c>
      <c r="Q2092" s="308"/>
      <c r="R2092" s="308"/>
      <c r="S2092" s="308"/>
      <c r="T2092" s="308"/>
      <c r="U2092" s="1009" t="str">
        <f>I2099</f>
        <v>ตำบลตะขบ</v>
      </c>
      <c r="V2092" s="993"/>
      <c r="W2092" s="993"/>
      <c r="X2092" s="993"/>
      <c r="Y2092" s="313"/>
      <c r="Z2092" s="315" t="str">
        <f>J2099</f>
        <v>อำเภอปักธงชัย</v>
      </c>
      <c r="AA2092" s="313"/>
      <c r="AB2092" s="308"/>
      <c r="AC2092" s="308"/>
      <c r="AD2092" s="307" t="s">
        <v>463</v>
      </c>
      <c r="AE2092" s="308"/>
      <c r="AF2092" s="308"/>
      <c r="AG2092" s="308"/>
      <c r="AH2092" s="308"/>
      <c r="AI2092" s="315" t="str">
        <f>I2099</f>
        <v>ตำบลตะขบ</v>
      </c>
      <c r="AJ2092" s="308"/>
      <c r="AK2092" s="308"/>
      <c r="AL2092" s="315" t="str">
        <f>J2099</f>
        <v>อำเภอปักธงชัย</v>
      </c>
      <c r="AM2092" s="308"/>
      <c r="AN2092" s="309"/>
      <c r="AO2092" s="753"/>
      <c r="AP2092" s="308"/>
      <c r="AQ2092" s="308"/>
    </row>
    <row r="2093" spans="1:43" s="1" customFormat="1" ht="22.5" customHeight="1" x14ac:dyDescent="0.2">
      <c r="E2093" s="304"/>
      <c r="F2093" s="305"/>
      <c r="G2093" s="305"/>
      <c r="H2093" s="305"/>
      <c r="I2093" s="305"/>
      <c r="J2093" s="305"/>
      <c r="K2093" s="305"/>
      <c r="L2093" s="305"/>
      <c r="M2093" s="305"/>
      <c r="N2093" s="305"/>
      <c r="O2093" s="306"/>
      <c r="P2093" s="316" t="str">
        <f>K2099</f>
        <v>จังหวัดนครราชสีมา</v>
      </c>
      <c r="Q2093" s="317"/>
      <c r="R2093" s="317"/>
      <c r="S2093" s="317"/>
      <c r="T2093" s="317"/>
      <c r="U2093" s="317" t="s">
        <v>464</v>
      </c>
      <c r="V2093" s="317"/>
      <c r="W2093" s="317"/>
      <c r="X2093" s="317"/>
      <c r="Y2093" s="319"/>
      <c r="Z2093" s="317"/>
      <c r="AA2093" s="319"/>
      <c r="AB2093" s="317"/>
      <c r="AC2093" s="317"/>
      <c r="AD2093" s="316" t="str">
        <f>K2099</f>
        <v>จังหวัดนครราชสีมา</v>
      </c>
      <c r="AE2093" s="317"/>
      <c r="AF2093" s="317"/>
      <c r="AG2093" s="317"/>
      <c r="AH2093" s="317"/>
      <c r="AI2093" s="317" t="s">
        <v>464</v>
      </c>
      <c r="AJ2093" s="317"/>
      <c r="AK2093" s="317"/>
      <c r="AL2093" s="317"/>
      <c r="AM2093" s="317"/>
      <c r="AN2093" s="320"/>
      <c r="AO2093" s="753"/>
      <c r="AP2093" s="317"/>
      <c r="AQ2093" s="317"/>
    </row>
    <row r="2094" spans="1:43" s="1" customFormat="1" ht="22.5" customHeight="1" x14ac:dyDescent="0.2">
      <c r="A2094" s="753"/>
      <c r="B2094" s="753"/>
      <c r="C2094" s="753"/>
      <c r="D2094" s="753"/>
      <c r="E2094" s="9"/>
      <c r="F2094" s="321"/>
      <c r="G2094" s="321"/>
      <c r="H2094" s="321"/>
      <c r="I2094" s="321"/>
      <c r="J2094" s="321"/>
      <c r="K2094" s="321"/>
      <c r="L2094" s="321"/>
      <c r="M2094" s="321"/>
      <c r="N2094" s="321"/>
      <c r="O2094" s="306"/>
      <c r="P2094" s="1004" t="s">
        <v>5</v>
      </c>
      <c r="Q2094" s="1005"/>
      <c r="R2094" s="1005"/>
      <c r="S2094" s="1005"/>
      <c r="T2094" s="1005"/>
      <c r="U2094" s="1005"/>
      <c r="V2094" s="1005"/>
      <c r="W2094" s="1005"/>
      <c r="X2094" s="1005"/>
      <c r="Y2094" s="1005"/>
      <c r="Z2094" s="1005"/>
      <c r="AA2094" s="1005"/>
      <c r="AB2094" s="1005"/>
      <c r="AC2094" s="1006"/>
      <c r="AD2094" s="1004" t="s">
        <v>6</v>
      </c>
      <c r="AE2094" s="1005"/>
      <c r="AF2094" s="1005"/>
      <c r="AG2094" s="1005"/>
      <c r="AH2094" s="1005"/>
      <c r="AI2094" s="1005"/>
      <c r="AJ2094" s="1005"/>
      <c r="AK2094" s="1005"/>
      <c r="AL2094" s="1005"/>
      <c r="AM2094" s="1005"/>
      <c r="AN2094" s="1006"/>
      <c r="AO2094" s="753"/>
      <c r="AP2094" s="633"/>
      <c r="AQ2094" s="633"/>
    </row>
    <row r="2095" spans="1:43" s="323" customFormat="1" ht="22.5" customHeight="1" x14ac:dyDescent="0.2">
      <c r="A2095" s="753"/>
      <c r="B2095" s="753"/>
      <c r="C2095" s="753"/>
      <c r="D2095" s="753"/>
      <c r="E2095" s="9"/>
      <c r="F2095" s="321"/>
      <c r="G2095" s="321"/>
      <c r="H2095" s="321"/>
      <c r="I2095" s="321"/>
      <c r="J2095" s="321"/>
      <c r="K2095" s="321"/>
      <c r="L2095" s="321"/>
      <c r="M2095" s="321"/>
      <c r="N2095" s="321"/>
      <c r="O2095" s="306"/>
      <c r="P2095" s="995" t="s">
        <v>7</v>
      </c>
      <c r="Q2095" s="995" t="s">
        <v>8</v>
      </c>
      <c r="R2095" s="995" t="s">
        <v>9</v>
      </c>
      <c r="S2095" s="1010" t="s">
        <v>10</v>
      </c>
      <c r="T2095" s="1011"/>
      <c r="U2095" s="995" t="s">
        <v>11</v>
      </c>
      <c r="V2095" s="1004" t="s">
        <v>12</v>
      </c>
      <c r="W2095" s="1005"/>
      <c r="X2095" s="1006"/>
      <c r="Y2095" s="1004" t="s">
        <v>13</v>
      </c>
      <c r="Z2095" s="1005"/>
      <c r="AA2095" s="1005"/>
      <c r="AB2095" s="1005"/>
      <c r="AC2095" s="1006"/>
      <c r="AD2095" s="995" t="s">
        <v>7</v>
      </c>
      <c r="AE2095" s="1049" t="s">
        <v>949</v>
      </c>
      <c r="AF2095" s="995" t="s">
        <v>15</v>
      </c>
      <c r="AG2095" s="995" t="s">
        <v>16</v>
      </c>
      <c r="AH2095" s="1021" t="s">
        <v>17</v>
      </c>
      <c r="AI2095" s="1004" t="s">
        <v>18</v>
      </c>
      <c r="AJ2095" s="1005"/>
      <c r="AK2095" s="1005"/>
      <c r="AL2095" s="1006"/>
      <c r="AM2095" s="995" t="s">
        <v>19</v>
      </c>
      <c r="AN2095" s="995" t="s">
        <v>20</v>
      </c>
      <c r="AO2095" s="429"/>
      <c r="AP2095" s="995" t="s">
        <v>19</v>
      </c>
      <c r="AQ2095" s="995" t="s">
        <v>19</v>
      </c>
    </row>
    <row r="2096" spans="1:43" s="323" customFormat="1" ht="24.75" customHeight="1" x14ac:dyDescent="0.2">
      <c r="A2096" s="753"/>
      <c r="B2096" s="753"/>
      <c r="C2096" s="753"/>
      <c r="D2096" s="753"/>
      <c r="E2096" s="9"/>
      <c r="F2096" s="321"/>
      <c r="G2096" s="321"/>
      <c r="H2096" s="321"/>
      <c r="I2096" s="321"/>
      <c r="J2096" s="321"/>
      <c r="K2096" s="321"/>
      <c r="L2096" s="321"/>
      <c r="M2096" s="321"/>
      <c r="N2096" s="321"/>
      <c r="O2096" s="306"/>
      <c r="P2096" s="996"/>
      <c r="Q2096" s="996"/>
      <c r="R2096" s="996"/>
      <c r="S2096" s="995" t="s">
        <v>21</v>
      </c>
      <c r="T2096" s="995" t="s">
        <v>22</v>
      </c>
      <c r="U2096" s="996"/>
      <c r="V2096" s="1015" t="s">
        <v>23</v>
      </c>
      <c r="W2096" s="1015" t="s">
        <v>24</v>
      </c>
      <c r="X2096" s="1015" t="s">
        <v>25</v>
      </c>
      <c r="Y2096" s="1052" t="s">
        <v>26</v>
      </c>
      <c r="Z2096" s="995" t="s">
        <v>27</v>
      </c>
      <c r="AA2096" s="995" t="s">
        <v>28</v>
      </c>
      <c r="AB2096" s="995" t="s">
        <v>29</v>
      </c>
      <c r="AC2096" s="995" t="s">
        <v>30</v>
      </c>
      <c r="AD2096" s="996"/>
      <c r="AE2096" s="1050"/>
      <c r="AF2096" s="996"/>
      <c r="AG2096" s="996"/>
      <c r="AH2096" s="1022"/>
      <c r="AI2096" s="995" t="s">
        <v>31</v>
      </c>
      <c r="AJ2096" s="998" t="s">
        <v>27</v>
      </c>
      <c r="AK2096" s="1001" t="s">
        <v>28</v>
      </c>
      <c r="AL2096" s="995" t="s">
        <v>29</v>
      </c>
      <c r="AM2096" s="996"/>
      <c r="AN2096" s="996"/>
      <c r="AO2096" s="429"/>
      <c r="AP2096" s="996"/>
      <c r="AQ2096" s="996"/>
    </row>
    <row r="2097" spans="1:43" s="323" customFormat="1" ht="24.75" customHeight="1" x14ac:dyDescent="0.2">
      <c r="A2097" s="753"/>
      <c r="B2097" s="753"/>
      <c r="C2097" s="753"/>
      <c r="D2097" s="753"/>
      <c r="E2097" s="9"/>
      <c r="F2097" s="321"/>
      <c r="G2097" s="321"/>
      <c r="H2097" s="321"/>
      <c r="I2097" s="321"/>
      <c r="J2097" s="321"/>
      <c r="K2097" s="321"/>
      <c r="L2097" s="321"/>
      <c r="M2097" s="321"/>
      <c r="N2097" s="321"/>
      <c r="O2097" s="306"/>
      <c r="P2097" s="996"/>
      <c r="Q2097" s="996"/>
      <c r="R2097" s="996"/>
      <c r="S2097" s="996"/>
      <c r="T2097" s="996"/>
      <c r="U2097" s="996"/>
      <c r="V2097" s="1016"/>
      <c r="W2097" s="1016"/>
      <c r="X2097" s="1016"/>
      <c r="Y2097" s="1053"/>
      <c r="Z2097" s="996"/>
      <c r="AA2097" s="996"/>
      <c r="AB2097" s="996"/>
      <c r="AC2097" s="996"/>
      <c r="AD2097" s="996"/>
      <c r="AE2097" s="1050"/>
      <c r="AF2097" s="996"/>
      <c r="AG2097" s="996"/>
      <c r="AH2097" s="1022"/>
      <c r="AI2097" s="996"/>
      <c r="AJ2097" s="999"/>
      <c r="AK2097" s="1002"/>
      <c r="AL2097" s="996"/>
      <c r="AM2097" s="996"/>
      <c r="AN2097" s="996"/>
      <c r="AO2097" s="429"/>
      <c r="AP2097" s="996"/>
      <c r="AQ2097" s="996"/>
    </row>
    <row r="2098" spans="1:43" s="323" customFormat="1" ht="62.25" customHeight="1" x14ac:dyDescent="0.2">
      <c r="A2098" s="753" t="s">
        <v>465</v>
      </c>
      <c r="B2098" s="306" t="s">
        <v>466</v>
      </c>
      <c r="C2098" s="749" t="s">
        <v>467</v>
      </c>
      <c r="D2098" s="749" t="s">
        <v>468</v>
      </c>
      <c r="E2098" s="749" t="s">
        <v>469</v>
      </c>
      <c r="F2098" s="749"/>
      <c r="G2098" s="749" t="s">
        <v>470</v>
      </c>
      <c r="H2098" s="749" t="s">
        <v>471</v>
      </c>
      <c r="I2098" s="749" t="s">
        <v>472</v>
      </c>
      <c r="J2098" s="749" t="s">
        <v>473</v>
      </c>
      <c r="K2098" s="749" t="s">
        <v>474</v>
      </c>
      <c r="L2098" s="520" t="s">
        <v>475</v>
      </c>
      <c r="M2098" s="9" t="s">
        <v>476</v>
      </c>
      <c r="N2098" s="9" t="s">
        <v>477</v>
      </c>
      <c r="O2098" s="306" t="s">
        <v>478</v>
      </c>
      <c r="P2098" s="996"/>
      <c r="Q2098" s="996"/>
      <c r="R2098" s="996"/>
      <c r="S2098" s="996"/>
      <c r="T2098" s="996"/>
      <c r="U2098" s="996"/>
      <c r="V2098" s="1016"/>
      <c r="W2098" s="1016"/>
      <c r="X2098" s="1016"/>
      <c r="Y2098" s="1053"/>
      <c r="Z2098" s="996"/>
      <c r="AA2098" s="996"/>
      <c r="AB2098" s="996"/>
      <c r="AC2098" s="996"/>
      <c r="AD2098" s="996"/>
      <c r="AE2098" s="1050"/>
      <c r="AF2098" s="996"/>
      <c r="AG2098" s="996"/>
      <c r="AH2098" s="1022"/>
      <c r="AI2098" s="996"/>
      <c r="AJ2098" s="999"/>
      <c r="AK2098" s="1002"/>
      <c r="AL2098" s="996"/>
      <c r="AM2098" s="996"/>
      <c r="AN2098" s="996"/>
      <c r="AO2098" s="430"/>
      <c r="AP2098" s="996"/>
      <c r="AQ2098" s="996"/>
    </row>
    <row r="2099" spans="1:43" s="323" customFormat="1" ht="24.75" customHeight="1" x14ac:dyDescent="0.2">
      <c r="A2099" s="324"/>
      <c r="B2099" s="324" t="s">
        <v>487</v>
      </c>
      <c r="C2099" s="324" t="s">
        <v>953</v>
      </c>
      <c r="D2099" s="324" t="s">
        <v>738</v>
      </c>
      <c r="E2099" s="325" t="s">
        <v>626</v>
      </c>
      <c r="F2099" s="305" t="s">
        <v>510</v>
      </c>
      <c r="G2099" s="583">
        <v>22</v>
      </c>
      <c r="H2099" s="305" t="s">
        <v>471</v>
      </c>
      <c r="I2099" s="305" t="s">
        <v>483</v>
      </c>
      <c r="J2099" s="305" t="s">
        <v>484</v>
      </c>
      <c r="K2099" s="305" t="s">
        <v>485</v>
      </c>
      <c r="L2099" s="304">
        <v>30150</v>
      </c>
      <c r="M2099" s="326"/>
      <c r="N2099" s="326"/>
      <c r="O2099" s="329"/>
      <c r="P2099" s="420">
        <v>267</v>
      </c>
      <c r="Q2099" s="420" t="s">
        <v>39</v>
      </c>
      <c r="R2099" s="562" t="s">
        <v>197</v>
      </c>
      <c r="S2099" s="420">
        <v>1</v>
      </c>
      <c r="T2099" s="420"/>
      <c r="U2099" s="420" t="s">
        <v>182</v>
      </c>
      <c r="V2099" s="420">
        <v>0</v>
      </c>
      <c r="W2099" s="420">
        <v>3</v>
      </c>
      <c r="X2099" s="420">
        <v>0</v>
      </c>
      <c r="Y2099" s="558">
        <v>297.81</v>
      </c>
      <c r="Z2099" s="420"/>
      <c r="AA2099" s="558">
        <v>2.19</v>
      </c>
      <c r="AB2099" s="420"/>
      <c r="AC2099" s="558"/>
      <c r="AD2099" s="420"/>
      <c r="AE2099" s="420"/>
      <c r="AF2099" s="420"/>
      <c r="AG2099" s="420"/>
      <c r="AH2099" s="549"/>
      <c r="AI2099" s="558"/>
      <c r="AJ2099" s="549"/>
      <c r="AK2099" s="558"/>
      <c r="AL2099" s="420"/>
      <c r="AM2099" s="420"/>
      <c r="AN2099" s="420"/>
      <c r="AO2099" s="430"/>
      <c r="AP2099" s="420"/>
      <c r="AQ2099" s="420"/>
    </row>
    <row r="2100" spans="1:43" s="337" customFormat="1" ht="56.25" x14ac:dyDescent="0.2">
      <c r="A2100" s="324"/>
      <c r="B2100" s="324"/>
      <c r="C2100" s="324"/>
      <c r="D2100" s="324"/>
      <c r="E2100" s="325"/>
      <c r="F2100" s="326"/>
      <c r="G2100" s="326"/>
      <c r="H2100" s="326"/>
      <c r="I2100" s="326"/>
      <c r="J2100" s="326"/>
      <c r="K2100" s="326"/>
      <c r="L2100" s="326"/>
      <c r="M2100" s="326"/>
      <c r="N2100" s="326"/>
      <c r="O2100" s="329"/>
      <c r="P2100" s="420"/>
      <c r="Q2100" s="420"/>
      <c r="R2100" s="562"/>
      <c r="S2100" s="420"/>
      <c r="T2100" s="420"/>
      <c r="U2100" s="420"/>
      <c r="V2100" s="420"/>
      <c r="W2100" s="420"/>
      <c r="X2100" s="420"/>
      <c r="Y2100" s="558"/>
      <c r="Z2100" s="420"/>
      <c r="AA2100" s="558"/>
      <c r="AB2100" s="420"/>
      <c r="AC2100" s="558"/>
      <c r="AD2100" s="420">
        <v>1</v>
      </c>
      <c r="AE2100" s="420">
        <v>3</v>
      </c>
      <c r="AF2100" s="413" t="s">
        <v>55</v>
      </c>
      <c r="AG2100" s="420" t="s">
        <v>35</v>
      </c>
      <c r="AH2100" s="549">
        <v>8.75</v>
      </c>
      <c r="AI2100" s="558"/>
      <c r="AJ2100" s="549"/>
      <c r="AK2100" s="558">
        <v>8.75</v>
      </c>
      <c r="AL2100" s="420"/>
      <c r="AM2100" s="420">
        <v>15</v>
      </c>
      <c r="AN2100" s="413" t="s">
        <v>53</v>
      </c>
      <c r="AO2100" s="442"/>
      <c r="AP2100" s="420">
        <v>6</v>
      </c>
      <c r="AQ2100" s="420">
        <v>5</v>
      </c>
    </row>
    <row r="2101" spans="1:43" s="337" customFormat="1" ht="29.25" customHeight="1" x14ac:dyDescent="0.2">
      <c r="A2101" s="324"/>
      <c r="B2101" s="324"/>
      <c r="C2101" s="324"/>
      <c r="D2101" s="324"/>
      <c r="E2101" s="325"/>
      <c r="F2101" s="326"/>
      <c r="G2101" s="326"/>
      <c r="H2101" s="326"/>
      <c r="I2101" s="326"/>
      <c r="J2101" s="326"/>
      <c r="K2101" s="326"/>
      <c r="L2101" s="326"/>
      <c r="M2101" s="326"/>
      <c r="N2101" s="326"/>
      <c r="O2101" s="329"/>
      <c r="P2101" s="420">
        <v>268</v>
      </c>
      <c r="Q2101" s="420" t="s">
        <v>39</v>
      </c>
      <c r="R2101" s="562" t="s">
        <v>197</v>
      </c>
      <c r="S2101" s="420">
        <v>2</v>
      </c>
      <c r="T2101" s="420"/>
      <c r="U2101" s="420" t="s">
        <v>182</v>
      </c>
      <c r="V2101" s="420">
        <v>18</v>
      </c>
      <c r="W2101" s="420">
        <v>0</v>
      </c>
      <c r="X2101" s="420">
        <v>0</v>
      </c>
      <c r="Y2101" s="558">
        <f>V2101*400+W2101*100+X2101</f>
        <v>7200</v>
      </c>
      <c r="Z2101" s="420"/>
      <c r="AA2101" s="558"/>
      <c r="AB2101" s="420"/>
      <c r="AC2101" s="558"/>
      <c r="AD2101" s="420"/>
      <c r="AE2101" s="420"/>
      <c r="AF2101" s="420"/>
      <c r="AG2101" s="420"/>
      <c r="AH2101" s="549"/>
      <c r="AI2101" s="558"/>
      <c r="AJ2101" s="549"/>
      <c r="AK2101" s="558"/>
      <c r="AL2101" s="420"/>
      <c r="AM2101" s="420"/>
      <c r="AN2101" s="420"/>
      <c r="AO2101" s="442"/>
      <c r="AP2101" s="420"/>
      <c r="AQ2101" s="420"/>
    </row>
    <row r="2102" spans="1:43" s="337" customFormat="1" ht="29.25" customHeight="1" x14ac:dyDescent="0.2">
      <c r="A2102" s="324"/>
      <c r="B2102" s="324"/>
      <c r="C2102" s="324"/>
      <c r="D2102" s="324"/>
      <c r="E2102" s="325"/>
      <c r="F2102" s="326"/>
      <c r="G2102" s="326"/>
      <c r="H2102" s="326"/>
      <c r="I2102" s="326"/>
      <c r="J2102" s="326"/>
      <c r="K2102" s="326"/>
      <c r="L2102" s="326"/>
      <c r="M2102" s="326"/>
      <c r="N2102" s="326"/>
      <c r="O2102" s="329"/>
      <c r="P2102" s="420">
        <v>269</v>
      </c>
      <c r="Q2102" s="420" t="s">
        <v>39</v>
      </c>
      <c r="R2102" s="562" t="s">
        <v>197</v>
      </c>
      <c r="S2102" s="420">
        <v>3</v>
      </c>
      <c r="T2102" s="420"/>
      <c r="U2102" s="420" t="s">
        <v>182</v>
      </c>
      <c r="V2102" s="420">
        <v>1</v>
      </c>
      <c r="W2102" s="420">
        <v>0</v>
      </c>
      <c r="X2102" s="420">
        <v>0</v>
      </c>
      <c r="Y2102" s="646">
        <f>V2102*400+W2102*100+X2102</f>
        <v>400</v>
      </c>
      <c r="Z2102" s="420"/>
      <c r="AA2102" s="558"/>
      <c r="AB2102" s="420"/>
      <c r="AC2102" s="558"/>
      <c r="AD2102" s="420"/>
      <c r="AE2102" s="420"/>
      <c r="AF2102" s="420"/>
      <c r="AG2102" s="420"/>
      <c r="AH2102" s="549"/>
      <c r="AI2102" s="558"/>
      <c r="AJ2102" s="549"/>
      <c r="AK2102" s="558"/>
      <c r="AL2102" s="420"/>
      <c r="AM2102" s="420"/>
      <c r="AN2102" s="420"/>
      <c r="AO2102" s="442"/>
      <c r="AP2102" s="420"/>
      <c r="AQ2102" s="420"/>
    </row>
    <row r="2103" spans="1:43" s="337" customFormat="1" ht="29.25" customHeight="1" x14ac:dyDescent="0.2">
      <c r="A2103" s="324"/>
      <c r="B2103" s="324"/>
      <c r="C2103" s="324"/>
      <c r="D2103" s="324"/>
      <c r="E2103" s="325"/>
      <c r="F2103" s="326"/>
      <c r="G2103" s="326"/>
      <c r="H2103" s="326"/>
      <c r="I2103" s="326"/>
      <c r="J2103" s="326"/>
      <c r="K2103" s="326"/>
      <c r="L2103" s="326"/>
      <c r="M2103" s="326"/>
      <c r="N2103" s="326"/>
      <c r="O2103" s="329"/>
      <c r="P2103" s="420"/>
      <c r="Q2103" s="420"/>
      <c r="R2103" s="562"/>
      <c r="S2103" s="420"/>
      <c r="T2103" s="420"/>
      <c r="U2103" s="420"/>
      <c r="V2103" s="420"/>
      <c r="W2103" s="420"/>
      <c r="X2103" s="420"/>
      <c r="Y2103" s="558"/>
      <c r="Z2103" s="420"/>
      <c r="AA2103" s="558"/>
      <c r="AB2103" s="420"/>
      <c r="AC2103" s="558"/>
      <c r="AD2103" s="420"/>
      <c r="AE2103" s="420"/>
      <c r="AF2103" s="420"/>
      <c r="AG2103" s="420"/>
      <c r="AH2103" s="549"/>
      <c r="AI2103" s="558"/>
      <c r="AJ2103" s="549"/>
      <c r="AK2103" s="558"/>
      <c r="AL2103" s="420"/>
      <c r="AM2103" s="420"/>
      <c r="AN2103" s="420"/>
      <c r="AO2103" s="442"/>
      <c r="AP2103" s="420"/>
      <c r="AQ2103" s="420"/>
    </row>
    <row r="2104" spans="1:43" s="337" customFormat="1" ht="29.25" customHeight="1" x14ac:dyDescent="0.2">
      <c r="A2104" s="1"/>
      <c r="B2104" s="1"/>
      <c r="C2104" s="1"/>
      <c r="D2104" s="1"/>
      <c r="E2104" s="304"/>
      <c r="F2104" s="305"/>
      <c r="G2104" s="305"/>
      <c r="H2104" s="305"/>
      <c r="I2104" s="305"/>
      <c r="J2104" s="305"/>
      <c r="K2104" s="305"/>
      <c r="L2104" s="305"/>
      <c r="M2104" s="305"/>
      <c r="N2104" s="305"/>
      <c r="O2104" s="306"/>
      <c r="P2104" s="345" t="s">
        <v>460</v>
      </c>
      <c r="Q2104" s="346"/>
      <c r="R2104" s="346"/>
      <c r="S2104" s="346"/>
      <c r="T2104" s="346"/>
      <c r="U2104" s="346"/>
      <c r="V2104" s="1012" t="str">
        <f>B2113</f>
        <v>นาง</v>
      </c>
      <c r="W2104" s="1012"/>
      <c r="X2104" s="1013" t="str">
        <f>C2113</f>
        <v>วันเพ็ญ</v>
      </c>
      <c r="Y2104" s="1013"/>
      <c r="Z2104" s="1013" t="str">
        <f>D2113</f>
        <v>ประดับศิลป์</v>
      </c>
      <c r="AA2104" s="1013"/>
      <c r="AB2104" s="1013"/>
      <c r="AC2104" s="1014"/>
      <c r="AD2104" s="345" t="s">
        <v>461</v>
      </c>
      <c r="AE2104" s="346"/>
      <c r="AF2104" s="346"/>
      <c r="AG2104" s="745" t="str">
        <f>B2113</f>
        <v>นาง</v>
      </c>
      <c r="AH2104" s="731" t="str">
        <f>C2113</f>
        <v>วันเพ็ญ</v>
      </c>
      <c r="AI2104" s="346"/>
      <c r="AJ2104" s="346" t="str">
        <f>D2113</f>
        <v>ประดับศิลป์</v>
      </c>
      <c r="AK2104" s="346"/>
      <c r="AL2104" s="346"/>
      <c r="AM2104" s="346"/>
      <c r="AN2104" s="347"/>
      <c r="AO2104" s="442"/>
      <c r="AP2104" s="346"/>
      <c r="AQ2104" s="346"/>
    </row>
    <row r="2105" spans="1:43" s="1" customFormat="1" ht="22.5" customHeight="1" x14ac:dyDescent="0.2">
      <c r="E2105" s="304"/>
      <c r="F2105" s="305"/>
      <c r="G2105" s="305"/>
      <c r="H2105" s="305"/>
      <c r="I2105" s="305"/>
      <c r="J2105" s="305"/>
      <c r="K2105" s="305"/>
      <c r="L2105" s="305"/>
      <c r="M2105" s="305"/>
      <c r="N2105" s="305"/>
      <c r="O2105" s="306"/>
      <c r="P2105" s="307" t="s">
        <v>462</v>
      </c>
      <c r="Q2105" s="308"/>
      <c r="R2105" s="308"/>
      <c r="S2105" s="1007" t="str">
        <f>E2113</f>
        <v>221</v>
      </c>
      <c r="T2105" s="1008"/>
      <c r="U2105" s="310" t="str">
        <f>F2113</f>
        <v>หมูที่</v>
      </c>
      <c r="V2105" s="1009">
        <f>G2113</f>
        <v>22</v>
      </c>
      <c r="W2105" s="1009"/>
      <c r="X2105" s="308"/>
      <c r="Y2105" s="750"/>
      <c r="Z2105" s="312" t="str">
        <f>H2113</f>
        <v>ถนน</v>
      </c>
      <c r="AA2105" s="313"/>
      <c r="AB2105" s="308"/>
      <c r="AC2105" s="309"/>
      <c r="AD2105" s="307" t="s">
        <v>462</v>
      </c>
      <c r="AE2105" s="308"/>
      <c r="AF2105" s="728"/>
      <c r="AG2105" s="314" t="str">
        <f>E2113</f>
        <v>221</v>
      </c>
      <c r="AH2105" s="308"/>
      <c r="AI2105" s="315" t="str">
        <f>F2113</f>
        <v>หมูที่</v>
      </c>
      <c r="AJ2105" s="727">
        <f>G2113</f>
        <v>22</v>
      </c>
      <c r="AK2105" s="308"/>
      <c r="AL2105" s="315" t="str">
        <f>H2113</f>
        <v>ถนน</v>
      </c>
      <c r="AM2105" s="308"/>
      <c r="AN2105" s="309"/>
      <c r="AO2105" s="753"/>
      <c r="AP2105" s="308"/>
      <c r="AQ2105" s="308"/>
    </row>
    <row r="2106" spans="1:43" s="1" customFormat="1" ht="22.5" customHeight="1" x14ac:dyDescent="0.2">
      <c r="E2106" s="304"/>
      <c r="F2106" s="305"/>
      <c r="G2106" s="305"/>
      <c r="H2106" s="305"/>
      <c r="I2106" s="305"/>
      <c r="J2106" s="305"/>
      <c r="K2106" s="305"/>
      <c r="L2106" s="305"/>
      <c r="M2106" s="305"/>
      <c r="N2106" s="305"/>
      <c r="O2106" s="306"/>
      <c r="P2106" s="307" t="s">
        <v>463</v>
      </c>
      <c r="Q2106" s="308"/>
      <c r="R2106" s="308"/>
      <c r="S2106" s="308"/>
      <c r="T2106" s="308"/>
      <c r="U2106" s="1009" t="str">
        <f>I2113</f>
        <v>ตำบลตะขบ</v>
      </c>
      <c r="V2106" s="993"/>
      <c r="W2106" s="993"/>
      <c r="X2106" s="993"/>
      <c r="Y2106" s="313"/>
      <c r="Z2106" s="315" t="str">
        <f>J2113</f>
        <v>อำเภอปักธงชัย</v>
      </c>
      <c r="AA2106" s="313"/>
      <c r="AB2106" s="308"/>
      <c r="AC2106" s="308"/>
      <c r="AD2106" s="307" t="s">
        <v>463</v>
      </c>
      <c r="AE2106" s="308"/>
      <c r="AF2106" s="308"/>
      <c r="AG2106" s="308"/>
      <c r="AH2106" s="308"/>
      <c r="AI2106" s="315" t="str">
        <f>I2113</f>
        <v>ตำบลตะขบ</v>
      </c>
      <c r="AJ2106" s="308"/>
      <c r="AK2106" s="308"/>
      <c r="AL2106" s="315" t="str">
        <f>J2113</f>
        <v>อำเภอปักธงชัย</v>
      </c>
      <c r="AM2106" s="308"/>
      <c r="AN2106" s="309"/>
      <c r="AO2106" s="753"/>
      <c r="AP2106" s="308"/>
      <c r="AQ2106" s="308"/>
    </row>
    <row r="2107" spans="1:43" s="1" customFormat="1" ht="22.5" customHeight="1" x14ac:dyDescent="0.2">
      <c r="E2107" s="304"/>
      <c r="F2107" s="305"/>
      <c r="G2107" s="305"/>
      <c r="H2107" s="305"/>
      <c r="I2107" s="305"/>
      <c r="J2107" s="305"/>
      <c r="K2107" s="305"/>
      <c r="L2107" s="305"/>
      <c r="M2107" s="305"/>
      <c r="N2107" s="305"/>
      <c r="O2107" s="306"/>
      <c r="P2107" s="316" t="str">
        <f>K2113</f>
        <v>จังหวัดนครราชสีมา</v>
      </c>
      <c r="Q2107" s="317"/>
      <c r="R2107" s="317"/>
      <c r="S2107" s="317"/>
      <c r="T2107" s="317"/>
      <c r="U2107" s="317" t="s">
        <v>464</v>
      </c>
      <c r="V2107" s="317"/>
      <c r="W2107" s="317"/>
      <c r="X2107" s="317"/>
      <c r="Y2107" s="319"/>
      <c r="Z2107" s="317"/>
      <c r="AA2107" s="319"/>
      <c r="AB2107" s="317"/>
      <c r="AC2107" s="317"/>
      <c r="AD2107" s="316" t="str">
        <f>K2113</f>
        <v>จังหวัดนครราชสีมา</v>
      </c>
      <c r="AE2107" s="317"/>
      <c r="AF2107" s="317"/>
      <c r="AG2107" s="317"/>
      <c r="AH2107" s="317"/>
      <c r="AI2107" s="317" t="s">
        <v>464</v>
      </c>
      <c r="AJ2107" s="317"/>
      <c r="AK2107" s="317"/>
      <c r="AL2107" s="317"/>
      <c r="AM2107" s="317"/>
      <c r="AN2107" s="320"/>
      <c r="AO2107" s="753"/>
      <c r="AP2107" s="317"/>
      <c r="AQ2107" s="317"/>
    </row>
    <row r="2108" spans="1:43" s="1" customFormat="1" ht="22.5" customHeight="1" x14ac:dyDescent="0.2">
      <c r="A2108" s="753"/>
      <c r="B2108" s="753"/>
      <c r="C2108" s="753"/>
      <c r="D2108" s="753"/>
      <c r="E2108" s="9"/>
      <c r="F2108" s="321"/>
      <c r="G2108" s="321"/>
      <c r="H2108" s="321"/>
      <c r="I2108" s="321"/>
      <c r="J2108" s="321"/>
      <c r="K2108" s="321"/>
      <c r="L2108" s="321"/>
      <c r="M2108" s="321"/>
      <c r="N2108" s="321"/>
      <c r="O2108" s="306"/>
      <c r="P2108" s="1004" t="s">
        <v>5</v>
      </c>
      <c r="Q2108" s="1005"/>
      <c r="R2108" s="1005"/>
      <c r="S2108" s="1005"/>
      <c r="T2108" s="1005"/>
      <c r="U2108" s="1005"/>
      <c r="V2108" s="1005"/>
      <c r="W2108" s="1005"/>
      <c r="X2108" s="1005"/>
      <c r="Y2108" s="1005"/>
      <c r="Z2108" s="1005"/>
      <c r="AA2108" s="1005"/>
      <c r="AB2108" s="1005"/>
      <c r="AC2108" s="1006"/>
      <c r="AD2108" s="1004" t="s">
        <v>6</v>
      </c>
      <c r="AE2108" s="1005"/>
      <c r="AF2108" s="1005"/>
      <c r="AG2108" s="1005"/>
      <c r="AH2108" s="1005"/>
      <c r="AI2108" s="1005"/>
      <c r="AJ2108" s="1005"/>
      <c r="AK2108" s="1005"/>
      <c r="AL2108" s="1005"/>
      <c r="AM2108" s="1005"/>
      <c r="AN2108" s="1006"/>
      <c r="AO2108" s="753"/>
      <c r="AP2108" s="633"/>
      <c r="AQ2108" s="633"/>
    </row>
    <row r="2109" spans="1:43" s="323" customFormat="1" ht="22.5" customHeight="1" x14ac:dyDescent="0.2">
      <c r="A2109" s="753"/>
      <c r="B2109" s="753"/>
      <c r="C2109" s="753"/>
      <c r="D2109" s="753"/>
      <c r="E2109" s="9"/>
      <c r="F2109" s="321"/>
      <c r="G2109" s="321"/>
      <c r="H2109" s="321"/>
      <c r="I2109" s="321"/>
      <c r="J2109" s="321"/>
      <c r="K2109" s="321"/>
      <c r="L2109" s="321"/>
      <c r="M2109" s="321"/>
      <c r="N2109" s="321"/>
      <c r="O2109" s="306"/>
      <c r="P2109" s="995" t="s">
        <v>7</v>
      </c>
      <c r="Q2109" s="995" t="s">
        <v>8</v>
      </c>
      <c r="R2109" s="995" t="s">
        <v>9</v>
      </c>
      <c r="S2109" s="1010" t="s">
        <v>10</v>
      </c>
      <c r="T2109" s="1011"/>
      <c r="U2109" s="995" t="s">
        <v>11</v>
      </c>
      <c r="V2109" s="1004" t="s">
        <v>12</v>
      </c>
      <c r="W2109" s="1005"/>
      <c r="X2109" s="1006"/>
      <c r="Y2109" s="1004" t="s">
        <v>13</v>
      </c>
      <c r="Z2109" s="1005"/>
      <c r="AA2109" s="1005"/>
      <c r="AB2109" s="1005"/>
      <c r="AC2109" s="1006"/>
      <c r="AD2109" s="995" t="s">
        <v>7</v>
      </c>
      <c r="AE2109" s="1049" t="s">
        <v>14</v>
      </c>
      <c r="AF2109" s="995" t="s">
        <v>15</v>
      </c>
      <c r="AG2109" s="995" t="s">
        <v>16</v>
      </c>
      <c r="AH2109" s="1021" t="s">
        <v>17</v>
      </c>
      <c r="AI2109" s="1004" t="s">
        <v>18</v>
      </c>
      <c r="AJ2109" s="1005"/>
      <c r="AK2109" s="1005"/>
      <c r="AL2109" s="1006"/>
      <c r="AM2109" s="995" t="s">
        <v>19</v>
      </c>
      <c r="AN2109" s="995" t="s">
        <v>20</v>
      </c>
      <c r="AO2109" s="429"/>
      <c r="AP2109" s="995" t="s">
        <v>19</v>
      </c>
      <c r="AQ2109" s="995" t="s">
        <v>19</v>
      </c>
    </row>
    <row r="2110" spans="1:43" s="323" customFormat="1" ht="24.75" customHeight="1" x14ac:dyDescent="0.2">
      <c r="A2110" s="753"/>
      <c r="B2110" s="753"/>
      <c r="C2110" s="753"/>
      <c r="D2110" s="753"/>
      <c r="E2110" s="9"/>
      <c r="F2110" s="321"/>
      <c r="G2110" s="321"/>
      <c r="H2110" s="321"/>
      <c r="I2110" s="321"/>
      <c r="J2110" s="321"/>
      <c r="K2110" s="321"/>
      <c r="L2110" s="321"/>
      <c r="M2110" s="321"/>
      <c r="N2110" s="321"/>
      <c r="O2110" s="306"/>
      <c r="P2110" s="996"/>
      <c r="Q2110" s="996"/>
      <c r="R2110" s="996"/>
      <c r="S2110" s="995" t="s">
        <v>21</v>
      </c>
      <c r="T2110" s="995" t="s">
        <v>22</v>
      </c>
      <c r="U2110" s="996"/>
      <c r="V2110" s="1015" t="s">
        <v>23</v>
      </c>
      <c r="W2110" s="1015" t="s">
        <v>24</v>
      </c>
      <c r="X2110" s="1015" t="s">
        <v>25</v>
      </c>
      <c r="Y2110" s="1052" t="s">
        <v>26</v>
      </c>
      <c r="Z2110" s="995" t="s">
        <v>27</v>
      </c>
      <c r="AA2110" s="995" t="s">
        <v>28</v>
      </c>
      <c r="AB2110" s="995" t="s">
        <v>29</v>
      </c>
      <c r="AC2110" s="995" t="s">
        <v>30</v>
      </c>
      <c r="AD2110" s="996"/>
      <c r="AE2110" s="1050"/>
      <c r="AF2110" s="996"/>
      <c r="AG2110" s="996"/>
      <c r="AH2110" s="1022"/>
      <c r="AI2110" s="995" t="s">
        <v>31</v>
      </c>
      <c r="AJ2110" s="998" t="s">
        <v>27</v>
      </c>
      <c r="AK2110" s="1001" t="s">
        <v>28</v>
      </c>
      <c r="AL2110" s="995" t="s">
        <v>29</v>
      </c>
      <c r="AM2110" s="996"/>
      <c r="AN2110" s="996"/>
      <c r="AO2110" s="429"/>
      <c r="AP2110" s="996"/>
      <c r="AQ2110" s="996"/>
    </row>
    <row r="2111" spans="1:43" s="323" customFormat="1" ht="24.75" customHeight="1" x14ac:dyDescent="0.2">
      <c r="A2111" s="753"/>
      <c r="B2111" s="753"/>
      <c r="C2111" s="753"/>
      <c r="D2111" s="753"/>
      <c r="E2111" s="9"/>
      <c r="F2111" s="321"/>
      <c r="G2111" s="321"/>
      <c r="H2111" s="321"/>
      <c r="I2111" s="321"/>
      <c r="J2111" s="321"/>
      <c r="K2111" s="321"/>
      <c r="L2111" s="321"/>
      <c r="M2111" s="321"/>
      <c r="N2111" s="321"/>
      <c r="O2111" s="306"/>
      <c r="P2111" s="996"/>
      <c r="Q2111" s="996"/>
      <c r="R2111" s="996"/>
      <c r="S2111" s="996"/>
      <c r="T2111" s="996"/>
      <c r="U2111" s="996"/>
      <c r="V2111" s="1016"/>
      <c r="W2111" s="1016"/>
      <c r="X2111" s="1016"/>
      <c r="Y2111" s="1053"/>
      <c r="Z2111" s="996"/>
      <c r="AA2111" s="996"/>
      <c r="AB2111" s="996"/>
      <c r="AC2111" s="996"/>
      <c r="AD2111" s="996"/>
      <c r="AE2111" s="1050"/>
      <c r="AF2111" s="996"/>
      <c r="AG2111" s="996"/>
      <c r="AH2111" s="1022"/>
      <c r="AI2111" s="996"/>
      <c r="AJ2111" s="999"/>
      <c r="AK2111" s="1002"/>
      <c r="AL2111" s="996"/>
      <c r="AM2111" s="996"/>
      <c r="AN2111" s="996"/>
      <c r="AO2111" s="429"/>
      <c r="AP2111" s="996"/>
      <c r="AQ2111" s="996"/>
    </row>
    <row r="2112" spans="1:43" s="323" customFormat="1" ht="62.25" customHeight="1" x14ac:dyDescent="0.2">
      <c r="A2112" s="753" t="s">
        <v>465</v>
      </c>
      <c r="B2112" s="306" t="s">
        <v>466</v>
      </c>
      <c r="C2112" s="749" t="s">
        <v>467</v>
      </c>
      <c r="D2112" s="749" t="s">
        <v>468</v>
      </c>
      <c r="E2112" s="749" t="s">
        <v>469</v>
      </c>
      <c r="F2112" s="749"/>
      <c r="G2112" s="749" t="s">
        <v>470</v>
      </c>
      <c r="H2112" s="749" t="s">
        <v>471</v>
      </c>
      <c r="I2112" s="749" t="s">
        <v>472</v>
      </c>
      <c r="J2112" s="749" t="s">
        <v>473</v>
      </c>
      <c r="K2112" s="749" t="s">
        <v>474</v>
      </c>
      <c r="L2112" s="520" t="s">
        <v>475</v>
      </c>
      <c r="M2112" s="9" t="s">
        <v>476</v>
      </c>
      <c r="N2112" s="9" t="s">
        <v>477</v>
      </c>
      <c r="O2112" s="306" t="s">
        <v>478</v>
      </c>
      <c r="P2112" s="996"/>
      <c r="Q2112" s="996"/>
      <c r="R2112" s="996"/>
      <c r="S2112" s="996"/>
      <c r="T2112" s="996"/>
      <c r="U2112" s="996"/>
      <c r="V2112" s="1016"/>
      <c r="W2112" s="1016"/>
      <c r="X2112" s="1016"/>
      <c r="Y2112" s="1053"/>
      <c r="Z2112" s="996"/>
      <c r="AA2112" s="996"/>
      <c r="AB2112" s="996"/>
      <c r="AC2112" s="996"/>
      <c r="AD2112" s="996"/>
      <c r="AE2112" s="1050"/>
      <c r="AF2112" s="996"/>
      <c r="AG2112" s="996"/>
      <c r="AH2112" s="1022"/>
      <c r="AI2112" s="996"/>
      <c r="AJ2112" s="999"/>
      <c r="AK2112" s="1002"/>
      <c r="AL2112" s="996"/>
      <c r="AM2112" s="996"/>
      <c r="AN2112" s="996"/>
      <c r="AO2112" s="430"/>
      <c r="AP2112" s="996"/>
      <c r="AQ2112" s="996"/>
    </row>
    <row r="2113" spans="1:43" s="323" customFormat="1" ht="24.75" customHeight="1" x14ac:dyDescent="0.2">
      <c r="A2113" s="324"/>
      <c r="B2113" s="324" t="s">
        <v>487</v>
      </c>
      <c r="C2113" s="324" t="s">
        <v>954</v>
      </c>
      <c r="D2113" s="324" t="s">
        <v>955</v>
      </c>
      <c r="E2113" s="325" t="s">
        <v>956</v>
      </c>
      <c r="F2113" s="305" t="s">
        <v>510</v>
      </c>
      <c r="G2113" s="583">
        <v>22</v>
      </c>
      <c r="H2113" s="305" t="s">
        <v>471</v>
      </c>
      <c r="I2113" s="305" t="s">
        <v>483</v>
      </c>
      <c r="J2113" s="305" t="s">
        <v>484</v>
      </c>
      <c r="K2113" s="305" t="s">
        <v>485</v>
      </c>
      <c r="L2113" s="304">
        <v>30150</v>
      </c>
      <c r="M2113" s="326"/>
      <c r="N2113" s="326"/>
      <c r="O2113" s="329"/>
      <c r="P2113" s="420">
        <v>270</v>
      </c>
      <c r="Q2113" s="420" t="s">
        <v>39</v>
      </c>
      <c r="R2113" s="562"/>
      <c r="S2113" s="420"/>
      <c r="T2113" s="420"/>
      <c r="U2113" s="420" t="s">
        <v>182</v>
      </c>
      <c r="V2113" s="420">
        <v>0</v>
      </c>
      <c r="W2113" s="420">
        <v>0</v>
      </c>
      <c r="X2113" s="558">
        <v>5.25</v>
      </c>
      <c r="Y2113" s="558"/>
      <c r="Z2113" s="420"/>
      <c r="AA2113" s="558">
        <v>5.25</v>
      </c>
      <c r="AB2113" s="420"/>
      <c r="AC2113" s="558"/>
      <c r="AD2113" s="420"/>
      <c r="AE2113" s="420"/>
      <c r="AF2113" s="420"/>
      <c r="AG2113" s="420"/>
      <c r="AH2113" s="549"/>
      <c r="AI2113" s="558"/>
      <c r="AJ2113" s="549"/>
      <c r="AK2113" s="559"/>
      <c r="AL2113" s="420"/>
      <c r="AM2113" s="420"/>
      <c r="AN2113" s="420"/>
      <c r="AO2113" s="430"/>
      <c r="AP2113" s="420"/>
      <c r="AQ2113" s="420"/>
    </row>
    <row r="2114" spans="1:43" s="337" customFormat="1" ht="56.25" x14ac:dyDescent="0.2">
      <c r="A2114" s="324"/>
      <c r="B2114" s="324"/>
      <c r="C2114" s="324"/>
      <c r="D2114" s="324"/>
      <c r="E2114" s="325"/>
      <c r="F2114" s="326"/>
      <c r="G2114" s="326"/>
      <c r="H2114" s="326"/>
      <c r="I2114" s="326"/>
      <c r="J2114" s="326"/>
      <c r="K2114" s="326"/>
      <c r="L2114" s="326"/>
      <c r="M2114" s="326"/>
      <c r="N2114" s="326"/>
      <c r="O2114" s="329"/>
      <c r="P2114" s="420"/>
      <c r="Q2114" s="420"/>
      <c r="R2114" s="562"/>
      <c r="S2114" s="420"/>
      <c r="T2114" s="420"/>
      <c r="U2114" s="420"/>
      <c r="V2114" s="420"/>
      <c r="W2114" s="420"/>
      <c r="X2114" s="420"/>
      <c r="Y2114" s="558"/>
      <c r="Z2114" s="420"/>
      <c r="AA2114" s="558"/>
      <c r="AB2114" s="420"/>
      <c r="AC2114" s="558"/>
      <c r="AD2114" s="420">
        <v>1</v>
      </c>
      <c r="AE2114" s="420">
        <v>221</v>
      </c>
      <c r="AF2114" s="413" t="s">
        <v>55</v>
      </c>
      <c r="AG2114" s="420" t="s">
        <v>35</v>
      </c>
      <c r="AH2114" s="549">
        <v>21</v>
      </c>
      <c r="AI2114" s="558"/>
      <c r="AJ2114" s="549"/>
      <c r="AK2114" s="549">
        <v>21</v>
      </c>
      <c r="AL2114" s="420"/>
      <c r="AM2114" s="420">
        <f>AP2114+1</f>
        <v>5</v>
      </c>
      <c r="AN2114" s="413" t="s">
        <v>53</v>
      </c>
      <c r="AO2114" s="442"/>
      <c r="AP2114" s="420">
        <v>4</v>
      </c>
      <c r="AQ2114" s="420">
        <v>3</v>
      </c>
    </row>
    <row r="2115" spans="1:43" s="337" customFormat="1" ht="25.5" customHeight="1" x14ac:dyDescent="0.2">
      <c r="A2115" s="324"/>
      <c r="B2115" s="324"/>
      <c r="C2115" s="324"/>
      <c r="D2115" s="324"/>
      <c r="E2115" s="325"/>
      <c r="F2115" s="326"/>
      <c r="G2115" s="326"/>
      <c r="H2115" s="326"/>
      <c r="I2115" s="326"/>
      <c r="J2115" s="326"/>
      <c r="K2115" s="326"/>
      <c r="L2115" s="326"/>
      <c r="M2115" s="326"/>
      <c r="N2115" s="326"/>
      <c r="O2115" s="329"/>
      <c r="P2115" s="420"/>
      <c r="Q2115" s="420"/>
      <c r="R2115" s="562"/>
      <c r="S2115" s="420"/>
      <c r="T2115" s="420"/>
      <c r="U2115" s="420"/>
      <c r="V2115" s="420"/>
      <c r="W2115" s="420"/>
      <c r="X2115" s="420"/>
      <c r="Y2115" s="558"/>
      <c r="Z2115" s="420"/>
      <c r="AA2115" s="558"/>
      <c r="AB2115" s="420"/>
      <c r="AC2115" s="558"/>
      <c r="AD2115" s="420"/>
      <c r="AE2115" s="420"/>
      <c r="AF2115" s="420"/>
      <c r="AG2115" s="420"/>
      <c r="AH2115" s="549"/>
      <c r="AI2115" s="558"/>
      <c r="AJ2115" s="549"/>
      <c r="AK2115" s="549"/>
      <c r="AL2115" s="420"/>
      <c r="AM2115" s="420"/>
      <c r="AN2115" s="420"/>
      <c r="AO2115" s="442"/>
      <c r="AP2115" s="420"/>
      <c r="AQ2115" s="420"/>
    </row>
    <row r="2116" spans="1:43" s="337" customFormat="1" ht="25.5" customHeight="1" x14ac:dyDescent="0.2">
      <c r="A2116" s="324"/>
      <c r="B2116" s="324"/>
      <c r="C2116" s="324"/>
      <c r="D2116" s="324"/>
      <c r="E2116" s="325"/>
      <c r="F2116" s="326"/>
      <c r="G2116" s="326"/>
      <c r="H2116" s="326"/>
      <c r="I2116" s="326"/>
      <c r="J2116" s="326"/>
      <c r="K2116" s="326"/>
      <c r="L2116" s="326"/>
      <c r="M2116" s="326"/>
      <c r="N2116" s="326"/>
      <c r="O2116" s="329"/>
      <c r="P2116" s="420"/>
      <c r="Q2116" s="420"/>
      <c r="R2116" s="562"/>
      <c r="S2116" s="420"/>
      <c r="T2116" s="420"/>
      <c r="U2116" s="420"/>
      <c r="V2116" s="420"/>
      <c r="W2116" s="420"/>
      <c r="X2116" s="420"/>
      <c r="Y2116" s="558"/>
      <c r="Z2116" s="420"/>
      <c r="AA2116" s="558"/>
      <c r="AB2116" s="420"/>
      <c r="AC2116" s="558"/>
      <c r="AD2116" s="420"/>
      <c r="AE2116" s="420"/>
      <c r="AF2116" s="420"/>
      <c r="AG2116" s="420"/>
      <c r="AH2116" s="549"/>
      <c r="AI2116" s="558"/>
      <c r="AJ2116" s="549"/>
      <c r="AK2116" s="549"/>
      <c r="AL2116" s="420"/>
      <c r="AM2116" s="420"/>
      <c r="AN2116" s="420"/>
      <c r="AO2116" s="442"/>
      <c r="AP2116" s="420"/>
      <c r="AQ2116" s="420"/>
    </row>
    <row r="2117" spans="1:43" s="337" customFormat="1" ht="25.5" customHeight="1" x14ac:dyDescent="0.2">
      <c r="A2117" s="324"/>
      <c r="B2117" s="324"/>
      <c r="C2117" s="324"/>
      <c r="D2117" s="324"/>
      <c r="E2117" s="325"/>
      <c r="F2117" s="326"/>
      <c r="G2117" s="326"/>
      <c r="H2117" s="326"/>
      <c r="I2117" s="326"/>
      <c r="J2117" s="326"/>
      <c r="K2117" s="326"/>
      <c r="L2117" s="326"/>
      <c r="M2117" s="326"/>
      <c r="N2117" s="326"/>
      <c r="O2117" s="329"/>
      <c r="P2117" s="420"/>
      <c r="Q2117" s="420"/>
      <c r="R2117" s="562"/>
      <c r="S2117" s="420"/>
      <c r="T2117" s="420"/>
      <c r="U2117" s="420"/>
      <c r="V2117" s="420"/>
      <c r="W2117" s="420"/>
      <c r="X2117" s="420"/>
      <c r="Y2117" s="558"/>
      <c r="Z2117" s="420"/>
      <c r="AA2117" s="558"/>
      <c r="AB2117" s="420"/>
      <c r="AC2117" s="558"/>
      <c r="AD2117" s="420"/>
      <c r="AE2117" s="420"/>
      <c r="AF2117" s="420"/>
      <c r="AG2117" s="420"/>
      <c r="AH2117" s="549"/>
      <c r="AI2117" s="558"/>
      <c r="AJ2117" s="549"/>
      <c r="AK2117" s="549"/>
      <c r="AL2117" s="420"/>
      <c r="AM2117" s="420"/>
      <c r="AN2117" s="420"/>
      <c r="AO2117" s="442"/>
      <c r="AP2117" s="420"/>
      <c r="AQ2117" s="420"/>
    </row>
    <row r="2118" spans="1:43" s="337" customFormat="1" ht="25.5" customHeight="1" x14ac:dyDescent="0.2">
      <c r="A2118" s="324"/>
      <c r="B2118" s="324"/>
      <c r="C2118" s="324"/>
      <c r="D2118" s="324"/>
      <c r="E2118" s="325"/>
      <c r="F2118" s="326"/>
      <c r="G2118" s="326"/>
      <c r="H2118" s="326"/>
      <c r="I2118" s="326"/>
      <c r="J2118" s="326"/>
      <c r="K2118" s="326"/>
      <c r="L2118" s="326"/>
      <c r="M2118" s="326"/>
      <c r="N2118" s="326"/>
      <c r="O2118" s="329"/>
      <c r="P2118" s="420"/>
      <c r="Q2118" s="420"/>
      <c r="R2118" s="562"/>
      <c r="S2118" s="420"/>
      <c r="T2118" s="420"/>
      <c r="U2118" s="420"/>
      <c r="V2118" s="420"/>
      <c r="W2118" s="420"/>
      <c r="X2118" s="420"/>
      <c r="Y2118" s="558"/>
      <c r="Z2118" s="420"/>
      <c r="AA2118" s="420"/>
      <c r="AB2118" s="420"/>
      <c r="AC2118" s="420"/>
      <c r="AD2118" s="420"/>
      <c r="AE2118" s="420"/>
      <c r="AF2118" s="420"/>
      <c r="AG2118" s="420"/>
      <c r="AH2118" s="549"/>
      <c r="AI2118" s="558"/>
      <c r="AJ2118" s="549"/>
      <c r="AK2118" s="549"/>
      <c r="AL2118" s="420"/>
      <c r="AM2118" s="420"/>
      <c r="AN2118" s="420"/>
      <c r="AO2118" s="442"/>
      <c r="AP2118" s="420"/>
      <c r="AQ2118" s="420"/>
    </row>
    <row r="2119" spans="1:43" s="337" customFormat="1" ht="25.5" customHeight="1" x14ac:dyDescent="0.2">
      <c r="A2119" s="1"/>
      <c r="B2119" s="1"/>
      <c r="C2119" s="1"/>
      <c r="D2119" s="1"/>
      <c r="E2119" s="304"/>
      <c r="F2119" s="305"/>
      <c r="G2119" s="305"/>
      <c r="H2119" s="305"/>
      <c r="I2119" s="305"/>
      <c r="J2119" s="305"/>
      <c r="K2119" s="305"/>
      <c r="L2119" s="305"/>
      <c r="M2119" s="305"/>
      <c r="N2119" s="305"/>
      <c r="O2119" s="306"/>
      <c r="P2119" s="345" t="s">
        <v>460</v>
      </c>
      <c r="Q2119" s="346"/>
      <c r="R2119" s="346"/>
      <c r="S2119" s="346"/>
      <c r="T2119" s="346"/>
      <c r="U2119" s="346"/>
      <c r="V2119" s="1012" t="str">
        <f>B2128</f>
        <v>นาง</v>
      </c>
      <c r="W2119" s="1012"/>
      <c r="X2119" s="1013" t="str">
        <f>C2128</f>
        <v>ประหยัด</v>
      </c>
      <c r="Y2119" s="1013"/>
      <c r="Z2119" s="1013" t="str">
        <f>D2128</f>
        <v>ขำพลกรัง</v>
      </c>
      <c r="AA2119" s="1013"/>
      <c r="AB2119" s="1013"/>
      <c r="AC2119" s="1014"/>
      <c r="AD2119" s="345" t="s">
        <v>461</v>
      </c>
      <c r="AE2119" s="346"/>
      <c r="AF2119" s="346"/>
      <c r="AG2119" s="745" t="str">
        <f>B2128</f>
        <v>นาง</v>
      </c>
      <c r="AH2119" s="731" t="str">
        <f>C2128</f>
        <v>ประหยัด</v>
      </c>
      <c r="AI2119" s="346"/>
      <c r="AJ2119" s="346" t="str">
        <f>D2128</f>
        <v>ขำพลกรัง</v>
      </c>
      <c r="AK2119" s="346"/>
      <c r="AL2119" s="346"/>
      <c r="AM2119" s="346"/>
      <c r="AN2119" s="347"/>
      <c r="AO2119" s="442"/>
      <c r="AP2119" s="346"/>
      <c r="AQ2119" s="346"/>
    </row>
    <row r="2120" spans="1:43" s="1" customFormat="1" ht="22.5" customHeight="1" x14ac:dyDescent="0.2">
      <c r="E2120" s="304"/>
      <c r="F2120" s="305"/>
      <c r="G2120" s="305"/>
      <c r="H2120" s="305"/>
      <c r="I2120" s="305"/>
      <c r="J2120" s="305"/>
      <c r="K2120" s="305"/>
      <c r="L2120" s="305"/>
      <c r="M2120" s="305"/>
      <c r="N2120" s="305"/>
      <c r="O2120" s="306"/>
      <c r="P2120" s="307" t="s">
        <v>462</v>
      </c>
      <c r="Q2120" s="308"/>
      <c r="R2120" s="308"/>
      <c r="S2120" s="1007" t="str">
        <f>E2128</f>
        <v>91</v>
      </c>
      <c r="T2120" s="1008"/>
      <c r="U2120" s="310" t="str">
        <f>F2128</f>
        <v>หมูที่</v>
      </c>
      <c r="V2120" s="1009">
        <f>G2128</f>
        <v>22</v>
      </c>
      <c r="W2120" s="1009"/>
      <c r="X2120" s="308"/>
      <c r="Y2120" s="750"/>
      <c r="Z2120" s="312" t="str">
        <f>H2128</f>
        <v>ถนน</v>
      </c>
      <c r="AA2120" s="313"/>
      <c r="AB2120" s="308"/>
      <c r="AC2120" s="309"/>
      <c r="AD2120" s="307" t="s">
        <v>462</v>
      </c>
      <c r="AE2120" s="308"/>
      <c r="AF2120" s="728"/>
      <c r="AG2120" s="314" t="str">
        <f>E2128</f>
        <v>91</v>
      </c>
      <c r="AH2120" s="308"/>
      <c r="AI2120" s="315" t="str">
        <f>F2128</f>
        <v>หมูที่</v>
      </c>
      <c r="AJ2120" s="727">
        <f>G2128</f>
        <v>22</v>
      </c>
      <c r="AK2120" s="308"/>
      <c r="AL2120" s="315" t="str">
        <f>H2128</f>
        <v>ถนน</v>
      </c>
      <c r="AM2120" s="308"/>
      <c r="AN2120" s="309"/>
      <c r="AO2120" s="753"/>
      <c r="AP2120" s="308"/>
      <c r="AQ2120" s="308"/>
    </row>
    <row r="2121" spans="1:43" s="1" customFormat="1" ht="22.5" customHeight="1" x14ac:dyDescent="0.2">
      <c r="E2121" s="304"/>
      <c r="F2121" s="305"/>
      <c r="G2121" s="305"/>
      <c r="H2121" s="305"/>
      <c r="I2121" s="305"/>
      <c r="J2121" s="305"/>
      <c r="K2121" s="305"/>
      <c r="L2121" s="305"/>
      <c r="M2121" s="305"/>
      <c r="N2121" s="305"/>
      <c r="O2121" s="306"/>
      <c r="P2121" s="307" t="s">
        <v>463</v>
      </c>
      <c r="Q2121" s="308"/>
      <c r="R2121" s="308"/>
      <c r="S2121" s="308"/>
      <c r="T2121" s="308"/>
      <c r="U2121" s="1009" t="str">
        <f>I2128</f>
        <v>ตำบลตะขบ</v>
      </c>
      <c r="V2121" s="993"/>
      <c r="W2121" s="993"/>
      <c r="X2121" s="993"/>
      <c r="Y2121" s="313"/>
      <c r="Z2121" s="315" t="str">
        <f>J2128</f>
        <v>อำเภอปักธงชัย</v>
      </c>
      <c r="AA2121" s="313"/>
      <c r="AB2121" s="308"/>
      <c r="AC2121" s="308"/>
      <c r="AD2121" s="307" t="s">
        <v>463</v>
      </c>
      <c r="AE2121" s="308"/>
      <c r="AF2121" s="308"/>
      <c r="AG2121" s="308"/>
      <c r="AH2121" s="308"/>
      <c r="AI2121" s="315" t="str">
        <f>I2128</f>
        <v>ตำบลตะขบ</v>
      </c>
      <c r="AJ2121" s="308"/>
      <c r="AK2121" s="308"/>
      <c r="AL2121" s="315" t="str">
        <f>J2128</f>
        <v>อำเภอปักธงชัย</v>
      </c>
      <c r="AM2121" s="308"/>
      <c r="AN2121" s="309"/>
      <c r="AO2121" s="753"/>
      <c r="AP2121" s="308"/>
      <c r="AQ2121" s="308"/>
    </row>
    <row r="2122" spans="1:43" s="1" customFormat="1" ht="22.5" customHeight="1" x14ac:dyDescent="0.2">
      <c r="E2122" s="304"/>
      <c r="F2122" s="305"/>
      <c r="G2122" s="305"/>
      <c r="H2122" s="305"/>
      <c r="I2122" s="305"/>
      <c r="J2122" s="305"/>
      <c r="K2122" s="305"/>
      <c r="L2122" s="305"/>
      <c r="M2122" s="305"/>
      <c r="N2122" s="305"/>
      <c r="O2122" s="306"/>
      <c r="P2122" s="316" t="str">
        <f>K2128</f>
        <v>จังหวัดนครราชสีมา</v>
      </c>
      <c r="Q2122" s="317"/>
      <c r="R2122" s="317"/>
      <c r="S2122" s="317"/>
      <c r="T2122" s="317"/>
      <c r="U2122" s="317" t="s">
        <v>464</v>
      </c>
      <c r="V2122" s="317"/>
      <c r="W2122" s="317"/>
      <c r="X2122" s="317"/>
      <c r="Y2122" s="319"/>
      <c r="Z2122" s="317"/>
      <c r="AA2122" s="319"/>
      <c r="AB2122" s="317"/>
      <c r="AC2122" s="317"/>
      <c r="AD2122" s="316" t="str">
        <f>K2128</f>
        <v>จังหวัดนครราชสีมา</v>
      </c>
      <c r="AE2122" s="317"/>
      <c r="AF2122" s="317"/>
      <c r="AG2122" s="317"/>
      <c r="AH2122" s="317"/>
      <c r="AI2122" s="317" t="s">
        <v>464</v>
      </c>
      <c r="AJ2122" s="317"/>
      <c r="AK2122" s="317"/>
      <c r="AL2122" s="317"/>
      <c r="AM2122" s="317"/>
      <c r="AN2122" s="320"/>
      <c r="AO2122" s="753"/>
      <c r="AP2122" s="317"/>
      <c r="AQ2122" s="317"/>
    </row>
    <row r="2123" spans="1:43" s="1" customFormat="1" ht="22.5" customHeight="1" x14ac:dyDescent="0.2">
      <c r="A2123" s="753"/>
      <c r="B2123" s="753"/>
      <c r="C2123" s="753"/>
      <c r="D2123" s="753"/>
      <c r="E2123" s="9"/>
      <c r="F2123" s="321"/>
      <c r="G2123" s="321"/>
      <c r="H2123" s="321"/>
      <c r="I2123" s="321"/>
      <c r="J2123" s="321"/>
      <c r="K2123" s="321"/>
      <c r="L2123" s="321"/>
      <c r="M2123" s="321"/>
      <c r="N2123" s="321"/>
      <c r="O2123" s="306"/>
      <c r="P2123" s="1004" t="s">
        <v>5</v>
      </c>
      <c r="Q2123" s="1005"/>
      <c r="R2123" s="1005"/>
      <c r="S2123" s="1005"/>
      <c r="T2123" s="1005"/>
      <c r="U2123" s="1005"/>
      <c r="V2123" s="1005"/>
      <c r="W2123" s="1005"/>
      <c r="X2123" s="1005"/>
      <c r="Y2123" s="1005"/>
      <c r="Z2123" s="1005"/>
      <c r="AA2123" s="1005"/>
      <c r="AB2123" s="1005"/>
      <c r="AC2123" s="1006"/>
      <c r="AD2123" s="1004" t="s">
        <v>6</v>
      </c>
      <c r="AE2123" s="1005"/>
      <c r="AF2123" s="1005"/>
      <c r="AG2123" s="1005"/>
      <c r="AH2123" s="1005"/>
      <c r="AI2123" s="1005"/>
      <c r="AJ2123" s="1005"/>
      <c r="AK2123" s="1005"/>
      <c r="AL2123" s="1005"/>
      <c r="AM2123" s="1005"/>
      <c r="AN2123" s="1006"/>
      <c r="AO2123" s="753"/>
      <c r="AP2123" s="633"/>
      <c r="AQ2123" s="633"/>
    </row>
    <row r="2124" spans="1:43" s="323" customFormat="1" ht="22.5" customHeight="1" x14ac:dyDescent="0.2">
      <c r="A2124" s="753"/>
      <c r="B2124" s="753"/>
      <c r="C2124" s="753"/>
      <c r="D2124" s="753"/>
      <c r="E2124" s="9"/>
      <c r="F2124" s="321"/>
      <c r="G2124" s="321"/>
      <c r="H2124" s="321"/>
      <c r="I2124" s="321"/>
      <c r="J2124" s="321"/>
      <c r="K2124" s="321"/>
      <c r="L2124" s="321"/>
      <c r="M2124" s="321"/>
      <c r="N2124" s="321"/>
      <c r="O2124" s="306"/>
      <c r="P2124" s="995" t="s">
        <v>7</v>
      </c>
      <c r="Q2124" s="995" t="s">
        <v>8</v>
      </c>
      <c r="R2124" s="995" t="s">
        <v>9</v>
      </c>
      <c r="S2124" s="1010" t="s">
        <v>10</v>
      </c>
      <c r="T2124" s="1011"/>
      <c r="U2124" s="995" t="s">
        <v>11</v>
      </c>
      <c r="V2124" s="1004" t="s">
        <v>12</v>
      </c>
      <c r="W2124" s="1005"/>
      <c r="X2124" s="1006"/>
      <c r="Y2124" s="1004" t="s">
        <v>13</v>
      </c>
      <c r="Z2124" s="1005"/>
      <c r="AA2124" s="1005"/>
      <c r="AB2124" s="1005"/>
      <c r="AC2124" s="1006"/>
      <c r="AD2124" s="995" t="s">
        <v>7</v>
      </c>
      <c r="AE2124" s="1049" t="s">
        <v>949</v>
      </c>
      <c r="AF2124" s="995" t="s">
        <v>15</v>
      </c>
      <c r="AG2124" s="995" t="s">
        <v>16</v>
      </c>
      <c r="AH2124" s="1021" t="s">
        <v>17</v>
      </c>
      <c r="AI2124" s="1004" t="s">
        <v>18</v>
      </c>
      <c r="AJ2124" s="1005"/>
      <c r="AK2124" s="1005"/>
      <c r="AL2124" s="1006"/>
      <c r="AM2124" s="995" t="s">
        <v>19</v>
      </c>
      <c r="AN2124" s="995" t="s">
        <v>20</v>
      </c>
      <c r="AO2124" s="429"/>
      <c r="AP2124" s="995" t="s">
        <v>19</v>
      </c>
      <c r="AQ2124" s="995" t="s">
        <v>19</v>
      </c>
    </row>
    <row r="2125" spans="1:43" s="323" customFormat="1" ht="24.75" customHeight="1" x14ac:dyDescent="0.2">
      <c r="A2125" s="753"/>
      <c r="B2125" s="753"/>
      <c r="C2125" s="753"/>
      <c r="D2125" s="753"/>
      <c r="E2125" s="9"/>
      <c r="F2125" s="321"/>
      <c r="G2125" s="321"/>
      <c r="H2125" s="321"/>
      <c r="I2125" s="321"/>
      <c r="J2125" s="321"/>
      <c r="K2125" s="321"/>
      <c r="L2125" s="321"/>
      <c r="M2125" s="321"/>
      <c r="N2125" s="321"/>
      <c r="O2125" s="306"/>
      <c r="P2125" s="996"/>
      <c r="Q2125" s="996"/>
      <c r="R2125" s="996"/>
      <c r="S2125" s="995" t="s">
        <v>21</v>
      </c>
      <c r="T2125" s="995" t="s">
        <v>22</v>
      </c>
      <c r="U2125" s="996"/>
      <c r="V2125" s="1015" t="s">
        <v>23</v>
      </c>
      <c r="W2125" s="1015" t="s">
        <v>24</v>
      </c>
      <c r="X2125" s="1015" t="s">
        <v>25</v>
      </c>
      <c r="Y2125" s="1052" t="s">
        <v>26</v>
      </c>
      <c r="Z2125" s="995" t="s">
        <v>27</v>
      </c>
      <c r="AA2125" s="995" t="s">
        <v>28</v>
      </c>
      <c r="AB2125" s="995" t="s">
        <v>29</v>
      </c>
      <c r="AC2125" s="995" t="s">
        <v>30</v>
      </c>
      <c r="AD2125" s="996"/>
      <c r="AE2125" s="1050"/>
      <c r="AF2125" s="996"/>
      <c r="AG2125" s="996"/>
      <c r="AH2125" s="1022"/>
      <c r="AI2125" s="995" t="s">
        <v>31</v>
      </c>
      <c r="AJ2125" s="998" t="s">
        <v>27</v>
      </c>
      <c r="AK2125" s="1001" t="s">
        <v>28</v>
      </c>
      <c r="AL2125" s="995" t="s">
        <v>29</v>
      </c>
      <c r="AM2125" s="996"/>
      <c r="AN2125" s="996"/>
      <c r="AO2125" s="429"/>
      <c r="AP2125" s="996"/>
      <c r="AQ2125" s="996"/>
    </row>
    <row r="2126" spans="1:43" s="323" customFormat="1" ht="24.75" customHeight="1" x14ac:dyDescent="0.2">
      <c r="A2126" s="753"/>
      <c r="B2126" s="753"/>
      <c r="C2126" s="753"/>
      <c r="D2126" s="753"/>
      <c r="E2126" s="9"/>
      <c r="F2126" s="321"/>
      <c r="G2126" s="321"/>
      <c r="H2126" s="321"/>
      <c r="I2126" s="321"/>
      <c r="J2126" s="321"/>
      <c r="K2126" s="321"/>
      <c r="L2126" s="321"/>
      <c r="M2126" s="321"/>
      <c r="N2126" s="321"/>
      <c r="O2126" s="306"/>
      <c r="P2126" s="996"/>
      <c r="Q2126" s="996"/>
      <c r="R2126" s="996"/>
      <c r="S2126" s="996"/>
      <c r="T2126" s="996"/>
      <c r="U2126" s="996"/>
      <c r="V2126" s="1016"/>
      <c r="W2126" s="1016"/>
      <c r="X2126" s="1016"/>
      <c r="Y2126" s="1053"/>
      <c r="Z2126" s="996"/>
      <c r="AA2126" s="996"/>
      <c r="AB2126" s="996"/>
      <c r="AC2126" s="996"/>
      <c r="AD2126" s="996"/>
      <c r="AE2126" s="1050"/>
      <c r="AF2126" s="996"/>
      <c r="AG2126" s="996"/>
      <c r="AH2126" s="1022"/>
      <c r="AI2126" s="996"/>
      <c r="AJ2126" s="999"/>
      <c r="AK2126" s="1002"/>
      <c r="AL2126" s="996"/>
      <c r="AM2126" s="996"/>
      <c r="AN2126" s="996"/>
      <c r="AO2126" s="429"/>
      <c r="AP2126" s="996"/>
      <c r="AQ2126" s="996"/>
    </row>
    <row r="2127" spans="1:43" s="323" customFormat="1" ht="62.25" customHeight="1" x14ac:dyDescent="0.2">
      <c r="A2127" s="753" t="s">
        <v>465</v>
      </c>
      <c r="B2127" s="306" t="s">
        <v>466</v>
      </c>
      <c r="C2127" s="749" t="s">
        <v>467</v>
      </c>
      <c r="D2127" s="749" t="s">
        <v>468</v>
      </c>
      <c r="E2127" s="749" t="s">
        <v>469</v>
      </c>
      <c r="F2127" s="749"/>
      <c r="G2127" s="749" t="s">
        <v>470</v>
      </c>
      <c r="H2127" s="749" t="s">
        <v>471</v>
      </c>
      <c r="I2127" s="749" t="s">
        <v>472</v>
      </c>
      <c r="J2127" s="749" t="s">
        <v>473</v>
      </c>
      <c r="K2127" s="749" t="s">
        <v>474</v>
      </c>
      <c r="L2127" s="520" t="s">
        <v>475</v>
      </c>
      <c r="M2127" s="9" t="s">
        <v>476</v>
      </c>
      <c r="N2127" s="9" t="s">
        <v>477</v>
      </c>
      <c r="O2127" s="306" t="s">
        <v>478</v>
      </c>
      <c r="P2127" s="996"/>
      <c r="Q2127" s="996"/>
      <c r="R2127" s="996"/>
      <c r="S2127" s="996"/>
      <c r="T2127" s="996"/>
      <c r="U2127" s="996"/>
      <c r="V2127" s="1016"/>
      <c r="W2127" s="1016"/>
      <c r="X2127" s="1016"/>
      <c r="Y2127" s="1053"/>
      <c r="Z2127" s="996"/>
      <c r="AA2127" s="996"/>
      <c r="AB2127" s="996"/>
      <c r="AC2127" s="996"/>
      <c r="AD2127" s="996"/>
      <c r="AE2127" s="1050"/>
      <c r="AF2127" s="996"/>
      <c r="AG2127" s="996"/>
      <c r="AH2127" s="1022"/>
      <c r="AI2127" s="996"/>
      <c r="AJ2127" s="999"/>
      <c r="AK2127" s="1002"/>
      <c r="AL2127" s="996"/>
      <c r="AM2127" s="996"/>
      <c r="AN2127" s="996"/>
      <c r="AO2127" s="430"/>
      <c r="AP2127" s="996"/>
      <c r="AQ2127" s="996"/>
    </row>
    <row r="2128" spans="1:43" s="323" customFormat="1" ht="24.75" customHeight="1" x14ac:dyDescent="0.2">
      <c r="A2128" s="324"/>
      <c r="B2128" s="324" t="s">
        <v>487</v>
      </c>
      <c r="C2128" s="324" t="s">
        <v>957</v>
      </c>
      <c r="D2128" s="324" t="s">
        <v>958</v>
      </c>
      <c r="E2128" s="325" t="s">
        <v>959</v>
      </c>
      <c r="F2128" s="305" t="s">
        <v>510</v>
      </c>
      <c r="G2128" s="583">
        <v>22</v>
      </c>
      <c r="H2128" s="305" t="s">
        <v>471</v>
      </c>
      <c r="I2128" s="305" t="s">
        <v>483</v>
      </c>
      <c r="J2128" s="305" t="s">
        <v>484</v>
      </c>
      <c r="K2128" s="305" t="s">
        <v>485</v>
      </c>
      <c r="L2128" s="304">
        <v>30150</v>
      </c>
      <c r="M2128" s="326"/>
      <c r="N2128" s="326">
        <v>3301400574228</v>
      </c>
      <c r="O2128" s="329"/>
      <c r="P2128" s="420">
        <v>271</v>
      </c>
      <c r="Q2128" s="420"/>
      <c r="R2128" s="562"/>
      <c r="S2128" s="420"/>
      <c r="T2128" s="420"/>
      <c r="U2128" s="420" t="s">
        <v>182</v>
      </c>
      <c r="V2128" s="420">
        <v>0</v>
      </c>
      <c r="W2128" s="420">
        <v>0</v>
      </c>
      <c r="X2128" s="420">
        <v>6</v>
      </c>
      <c r="Y2128" s="558"/>
      <c r="Z2128" s="420"/>
      <c r="AA2128" s="558">
        <v>6</v>
      </c>
      <c r="AB2128" s="420"/>
      <c r="AC2128" s="558"/>
      <c r="AD2128" s="420"/>
      <c r="AE2128" s="420"/>
      <c r="AF2128" s="420"/>
      <c r="AG2128" s="420"/>
      <c r="AH2128" s="549"/>
      <c r="AI2128" s="558"/>
      <c r="AJ2128" s="549"/>
      <c r="AK2128" s="558"/>
      <c r="AL2128" s="420"/>
      <c r="AM2128" s="420"/>
      <c r="AN2128" s="420"/>
      <c r="AO2128" s="430"/>
      <c r="AP2128" s="420"/>
      <c r="AQ2128" s="420"/>
    </row>
    <row r="2129" spans="1:43" s="337" customFormat="1" ht="56.25" x14ac:dyDescent="0.2">
      <c r="A2129" s="324"/>
      <c r="B2129" s="324"/>
      <c r="C2129" s="324"/>
      <c r="D2129" s="324"/>
      <c r="E2129" s="325"/>
      <c r="F2129" s="326"/>
      <c r="G2129" s="326"/>
      <c r="H2129" s="326"/>
      <c r="I2129" s="326"/>
      <c r="J2129" s="326"/>
      <c r="K2129" s="326"/>
      <c r="L2129" s="326"/>
      <c r="M2129" s="326"/>
      <c r="N2129" s="326"/>
      <c r="O2129" s="329"/>
      <c r="P2129" s="420"/>
      <c r="Q2129" s="420"/>
      <c r="R2129" s="562"/>
      <c r="S2129" s="420"/>
      <c r="T2129" s="420"/>
      <c r="U2129" s="420"/>
      <c r="V2129" s="420"/>
      <c r="W2129" s="420"/>
      <c r="X2129" s="420"/>
      <c r="Y2129" s="558"/>
      <c r="Z2129" s="420"/>
      <c r="AA2129" s="558"/>
      <c r="AB2129" s="420"/>
      <c r="AC2129" s="558"/>
      <c r="AD2129" s="420">
        <v>1</v>
      </c>
      <c r="AE2129" s="420">
        <v>91</v>
      </c>
      <c r="AF2129" s="413" t="s">
        <v>55</v>
      </c>
      <c r="AG2129" s="420" t="s">
        <v>35</v>
      </c>
      <c r="AH2129" s="549">
        <v>24</v>
      </c>
      <c r="AI2129" s="558"/>
      <c r="AJ2129" s="549"/>
      <c r="AK2129" s="559">
        <v>24</v>
      </c>
      <c r="AL2129" s="420"/>
      <c r="AM2129" s="420">
        <v>10</v>
      </c>
      <c r="AN2129" s="413" t="s">
        <v>53</v>
      </c>
      <c r="AO2129" s="442"/>
      <c r="AP2129" s="420">
        <v>5</v>
      </c>
      <c r="AQ2129" s="420">
        <v>4</v>
      </c>
    </row>
    <row r="2130" spans="1:43" s="337" customFormat="1" ht="25.5" customHeight="1" x14ac:dyDescent="0.2">
      <c r="A2130" s="324"/>
      <c r="B2130" s="324"/>
      <c r="C2130" s="324"/>
      <c r="D2130" s="324"/>
      <c r="E2130" s="325"/>
      <c r="F2130" s="326"/>
      <c r="G2130" s="326"/>
      <c r="H2130" s="326"/>
      <c r="I2130" s="326"/>
      <c r="J2130" s="326"/>
      <c r="K2130" s="326"/>
      <c r="L2130" s="326"/>
      <c r="M2130" s="326"/>
      <c r="N2130" s="326"/>
      <c r="O2130" s="329"/>
      <c r="P2130" s="420">
        <v>272</v>
      </c>
      <c r="Q2130" s="420" t="s">
        <v>70</v>
      </c>
      <c r="R2130" s="562" t="s">
        <v>198</v>
      </c>
      <c r="S2130" s="420"/>
      <c r="T2130" s="420"/>
      <c r="U2130" s="420" t="s">
        <v>182</v>
      </c>
      <c r="V2130" s="420">
        <v>28</v>
      </c>
      <c r="W2130" s="420">
        <v>3</v>
      </c>
      <c r="X2130" s="420">
        <v>16</v>
      </c>
      <c r="Y2130" s="558">
        <v>11516</v>
      </c>
      <c r="Z2130" s="420"/>
      <c r="AA2130" s="558"/>
      <c r="AB2130" s="420"/>
      <c r="AC2130" s="558"/>
      <c r="AD2130" s="420"/>
      <c r="AE2130" s="420"/>
      <c r="AF2130" s="420"/>
      <c r="AG2130" s="420"/>
      <c r="AH2130" s="549"/>
      <c r="AI2130" s="558"/>
      <c r="AJ2130" s="549"/>
      <c r="AK2130" s="559"/>
      <c r="AL2130" s="420"/>
      <c r="AM2130" s="420"/>
      <c r="AN2130" s="420"/>
      <c r="AO2130" s="442"/>
      <c r="AP2130" s="420"/>
      <c r="AQ2130" s="420"/>
    </row>
    <row r="2131" spans="1:43" s="337" customFormat="1" ht="25.5" customHeight="1" x14ac:dyDescent="0.2">
      <c r="A2131" s="324"/>
      <c r="B2131" s="324"/>
      <c r="C2131" s="324"/>
      <c r="D2131" s="324"/>
      <c r="E2131" s="325"/>
      <c r="F2131" s="326"/>
      <c r="G2131" s="326"/>
      <c r="H2131" s="326"/>
      <c r="I2131" s="326"/>
      <c r="J2131" s="326"/>
      <c r="K2131" s="326"/>
      <c r="L2131" s="326"/>
      <c r="M2131" s="326"/>
      <c r="N2131" s="326"/>
      <c r="O2131" s="329"/>
      <c r="P2131" s="420">
        <v>273</v>
      </c>
      <c r="Q2131" s="420" t="s">
        <v>70</v>
      </c>
      <c r="R2131" s="562" t="s">
        <v>199</v>
      </c>
      <c r="S2131" s="420"/>
      <c r="T2131" s="420"/>
      <c r="U2131" s="420" t="s">
        <v>182</v>
      </c>
      <c r="V2131" s="420">
        <v>10</v>
      </c>
      <c r="W2131" s="420">
        <v>0</v>
      </c>
      <c r="X2131" s="420">
        <v>28</v>
      </c>
      <c r="Y2131" s="558">
        <v>4028</v>
      </c>
      <c r="Z2131" s="420"/>
      <c r="AA2131" s="558"/>
      <c r="AB2131" s="420"/>
      <c r="AC2131" s="558"/>
      <c r="AD2131" s="420"/>
      <c r="AE2131" s="420"/>
      <c r="AF2131" s="420"/>
      <c r="AG2131" s="420"/>
      <c r="AH2131" s="549"/>
      <c r="AI2131" s="558"/>
      <c r="AJ2131" s="549"/>
      <c r="AK2131" s="559"/>
      <c r="AL2131" s="420"/>
      <c r="AM2131" s="420"/>
      <c r="AN2131" s="420"/>
      <c r="AO2131" s="442"/>
      <c r="AP2131" s="420"/>
      <c r="AQ2131" s="420"/>
    </row>
    <row r="2132" spans="1:43" s="337" customFormat="1" ht="25.5" customHeight="1" x14ac:dyDescent="0.2">
      <c r="A2132" s="324"/>
      <c r="B2132" s="324"/>
      <c r="C2132" s="324"/>
      <c r="D2132" s="324"/>
      <c r="E2132" s="325"/>
      <c r="F2132" s="326"/>
      <c r="G2132" s="326"/>
      <c r="H2132" s="326"/>
      <c r="I2132" s="326"/>
      <c r="J2132" s="326"/>
      <c r="K2132" s="326"/>
      <c r="L2132" s="326"/>
      <c r="M2132" s="326"/>
      <c r="N2132" s="326"/>
      <c r="O2132" s="329"/>
      <c r="P2132" s="420"/>
      <c r="Q2132" s="420"/>
      <c r="R2132" s="562"/>
      <c r="S2132" s="420"/>
      <c r="T2132" s="420"/>
      <c r="U2132" s="420"/>
      <c r="V2132" s="420"/>
      <c r="W2132" s="420"/>
      <c r="X2132" s="420"/>
      <c r="Y2132" s="558"/>
      <c r="Z2132" s="420"/>
      <c r="AA2132" s="558"/>
      <c r="AB2132" s="420"/>
      <c r="AC2132" s="558"/>
      <c r="AD2132" s="420"/>
      <c r="AE2132" s="420"/>
      <c r="AF2132" s="420"/>
      <c r="AG2132" s="420"/>
      <c r="AH2132" s="549"/>
      <c r="AI2132" s="558"/>
      <c r="AJ2132" s="549"/>
      <c r="AK2132" s="559"/>
      <c r="AL2132" s="420"/>
      <c r="AM2132" s="420"/>
      <c r="AN2132" s="420"/>
      <c r="AO2132" s="442"/>
      <c r="AP2132" s="420"/>
      <c r="AQ2132" s="420"/>
    </row>
    <row r="2133" spans="1:43" s="337" customFormat="1" ht="25.5" customHeight="1" x14ac:dyDescent="0.2">
      <c r="A2133" s="324"/>
      <c r="B2133" s="324"/>
      <c r="C2133" s="324"/>
      <c r="D2133" s="324"/>
      <c r="E2133" s="325"/>
      <c r="F2133" s="326"/>
      <c r="G2133" s="326"/>
      <c r="H2133" s="326"/>
      <c r="I2133" s="326"/>
      <c r="J2133" s="326"/>
      <c r="K2133" s="326"/>
      <c r="L2133" s="326"/>
      <c r="M2133" s="326"/>
      <c r="N2133" s="326"/>
      <c r="O2133" s="329"/>
      <c r="P2133" s="420"/>
      <c r="Q2133" s="420"/>
      <c r="R2133" s="562"/>
      <c r="S2133" s="420"/>
      <c r="T2133" s="420"/>
      <c r="U2133" s="420"/>
      <c r="V2133" s="420"/>
      <c r="W2133" s="420"/>
      <c r="X2133" s="420"/>
      <c r="Y2133" s="558"/>
      <c r="Z2133" s="420"/>
      <c r="AA2133" s="558"/>
      <c r="AB2133" s="420"/>
      <c r="AC2133" s="558"/>
      <c r="AD2133" s="420"/>
      <c r="AE2133" s="420"/>
      <c r="AF2133" s="420"/>
      <c r="AG2133" s="420"/>
      <c r="AH2133" s="549"/>
      <c r="AI2133" s="558"/>
      <c r="AJ2133" s="549"/>
      <c r="AK2133" s="559"/>
      <c r="AL2133" s="420"/>
      <c r="AM2133" s="420"/>
      <c r="AN2133" s="420"/>
      <c r="AO2133" s="442"/>
      <c r="AP2133" s="420"/>
      <c r="AQ2133" s="420"/>
    </row>
    <row r="2134" spans="1:43" s="337" customFormat="1" ht="25.5" customHeight="1" x14ac:dyDescent="0.2">
      <c r="A2134" s="324"/>
      <c r="B2134" s="324"/>
      <c r="C2134" s="324"/>
      <c r="D2134" s="324"/>
      <c r="E2134" s="325"/>
      <c r="F2134" s="326"/>
      <c r="G2134" s="326"/>
      <c r="H2134" s="326"/>
      <c r="I2134" s="326"/>
      <c r="J2134" s="326"/>
      <c r="K2134" s="326"/>
      <c r="L2134" s="326"/>
      <c r="M2134" s="326"/>
      <c r="N2134" s="326"/>
      <c r="O2134" s="329"/>
      <c r="P2134" s="420"/>
      <c r="Q2134" s="647"/>
      <c r="R2134" s="562"/>
      <c r="S2134" s="420"/>
      <c r="T2134" s="420"/>
      <c r="U2134" s="420"/>
      <c r="V2134" s="420"/>
      <c r="W2134" s="420"/>
      <c r="X2134" s="420"/>
      <c r="Y2134" s="558"/>
      <c r="Z2134" s="420"/>
      <c r="AA2134" s="558"/>
      <c r="AB2134" s="420"/>
      <c r="AC2134" s="558"/>
      <c r="AD2134" s="420"/>
      <c r="AE2134" s="420"/>
      <c r="AF2134" s="420"/>
      <c r="AG2134" s="420"/>
      <c r="AH2134" s="549"/>
      <c r="AI2134" s="558"/>
      <c r="AJ2134" s="549"/>
      <c r="AK2134" s="559"/>
      <c r="AL2134" s="420"/>
      <c r="AM2134" s="420"/>
      <c r="AN2134" s="420"/>
      <c r="AO2134" s="442"/>
      <c r="AP2134" s="420"/>
      <c r="AQ2134" s="420"/>
    </row>
    <row r="2135" spans="1:43" s="337" customFormat="1" ht="25.5" customHeight="1" x14ac:dyDescent="0.2">
      <c r="A2135" s="1"/>
      <c r="B2135" s="1"/>
      <c r="C2135" s="1"/>
      <c r="D2135" s="1"/>
      <c r="E2135" s="304"/>
      <c r="F2135" s="305"/>
      <c r="G2135" s="305"/>
      <c r="H2135" s="305"/>
      <c r="I2135" s="305"/>
      <c r="J2135" s="305"/>
      <c r="K2135" s="305"/>
      <c r="L2135" s="305"/>
      <c r="M2135" s="305"/>
      <c r="N2135" s="305"/>
      <c r="O2135" s="306"/>
      <c r="P2135" s="345" t="s">
        <v>460</v>
      </c>
      <c r="Q2135" s="346"/>
      <c r="R2135" s="346"/>
      <c r="S2135" s="346"/>
      <c r="T2135" s="346"/>
      <c r="U2135" s="346"/>
      <c r="V2135" s="1012" t="str">
        <f>B2144</f>
        <v>นาย</v>
      </c>
      <c r="W2135" s="1012"/>
      <c r="X2135" s="1013" t="str">
        <f>C2144</f>
        <v>เกศ</v>
      </c>
      <c r="Y2135" s="1013"/>
      <c r="Z2135" s="1013" t="str">
        <f>D2144</f>
        <v>จันทร์ทรัพย์</v>
      </c>
      <c r="AA2135" s="1013"/>
      <c r="AB2135" s="1013"/>
      <c r="AC2135" s="1014"/>
      <c r="AD2135" s="345" t="s">
        <v>461</v>
      </c>
      <c r="AE2135" s="346"/>
      <c r="AF2135" s="346"/>
      <c r="AG2135" s="745" t="str">
        <f>B2144</f>
        <v>นาย</v>
      </c>
      <c r="AH2135" s="731" t="str">
        <f>C2144</f>
        <v>เกศ</v>
      </c>
      <c r="AI2135" s="346"/>
      <c r="AJ2135" s="346" t="str">
        <f>D2144</f>
        <v>จันทร์ทรัพย์</v>
      </c>
      <c r="AK2135" s="346"/>
      <c r="AL2135" s="346"/>
      <c r="AM2135" s="346"/>
      <c r="AN2135" s="347"/>
      <c r="AO2135" s="442"/>
      <c r="AP2135" s="346"/>
      <c r="AQ2135" s="346"/>
    </row>
    <row r="2136" spans="1:43" s="1" customFormat="1" ht="22.5" customHeight="1" x14ac:dyDescent="0.2">
      <c r="E2136" s="304"/>
      <c r="F2136" s="305"/>
      <c r="G2136" s="305"/>
      <c r="H2136" s="305"/>
      <c r="I2136" s="305"/>
      <c r="J2136" s="305"/>
      <c r="K2136" s="305"/>
      <c r="L2136" s="305"/>
      <c r="M2136" s="305"/>
      <c r="N2136" s="305"/>
      <c r="O2136" s="306"/>
      <c r="P2136" s="307" t="s">
        <v>462</v>
      </c>
      <c r="Q2136" s="308"/>
      <c r="R2136" s="308"/>
      <c r="S2136" s="1007" t="str">
        <f>E2144</f>
        <v>29</v>
      </c>
      <c r="T2136" s="1008"/>
      <c r="U2136" s="310" t="str">
        <f>F2144</f>
        <v>หมูที่</v>
      </c>
      <c r="V2136" s="1009">
        <f>G2144</f>
        <v>22</v>
      </c>
      <c r="W2136" s="1009"/>
      <c r="X2136" s="308"/>
      <c r="Y2136" s="750"/>
      <c r="Z2136" s="312" t="str">
        <f>H2144</f>
        <v>ถนน</v>
      </c>
      <c r="AA2136" s="313"/>
      <c r="AB2136" s="308"/>
      <c r="AC2136" s="309"/>
      <c r="AD2136" s="307" t="s">
        <v>462</v>
      </c>
      <c r="AE2136" s="308"/>
      <c r="AF2136" s="728"/>
      <c r="AG2136" s="314" t="str">
        <f>E2144</f>
        <v>29</v>
      </c>
      <c r="AH2136" s="308"/>
      <c r="AI2136" s="315" t="str">
        <f>F2144</f>
        <v>หมูที่</v>
      </c>
      <c r="AJ2136" s="727">
        <f>G2144</f>
        <v>22</v>
      </c>
      <c r="AK2136" s="308"/>
      <c r="AL2136" s="315" t="str">
        <f>H2144</f>
        <v>ถนน</v>
      </c>
      <c r="AM2136" s="308"/>
      <c r="AN2136" s="309"/>
      <c r="AO2136" s="753"/>
      <c r="AP2136" s="308"/>
      <c r="AQ2136" s="308"/>
    </row>
    <row r="2137" spans="1:43" s="1" customFormat="1" ht="22.5" customHeight="1" x14ac:dyDescent="0.2">
      <c r="E2137" s="304"/>
      <c r="F2137" s="305"/>
      <c r="G2137" s="305"/>
      <c r="H2137" s="305"/>
      <c r="I2137" s="305"/>
      <c r="J2137" s="305"/>
      <c r="K2137" s="305"/>
      <c r="L2137" s="305"/>
      <c r="M2137" s="305"/>
      <c r="N2137" s="305"/>
      <c r="O2137" s="306"/>
      <c r="P2137" s="307" t="s">
        <v>463</v>
      </c>
      <c r="Q2137" s="308"/>
      <c r="R2137" s="308"/>
      <c r="S2137" s="308"/>
      <c r="T2137" s="308"/>
      <c r="U2137" s="1009" t="str">
        <f>I2144</f>
        <v>ตำบลตะขบ</v>
      </c>
      <c r="V2137" s="993"/>
      <c r="W2137" s="993"/>
      <c r="X2137" s="993"/>
      <c r="Y2137" s="313"/>
      <c r="Z2137" s="315" t="str">
        <f>J2144</f>
        <v>อำเภอปักธงชัย</v>
      </c>
      <c r="AA2137" s="313"/>
      <c r="AB2137" s="308"/>
      <c r="AC2137" s="308"/>
      <c r="AD2137" s="307" t="s">
        <v>463</v>
      </c>
      <c r="AE2137" s="308"/>
      <c r="AF2137" s="308"/>
      <c r="AG2137" s="308"/>
      <c r="AH2137" s="308"/>
      <c r="AI2137" s="315" t="str">
        <f>I2144</f>
        <v>ตำบลตะขบ</v>
      </c>
      <c r="AJ2137" s="308"/>
      <c r="AK2137" s="308"/>
      <c r="AL2137" s="315" t="str">
        <f>J2144</f>
        <v>อำเภอปักธงชัย</v>
      </c>
      <c r="AM2137" s="308"/>
      <c r="AN2137" s="309"/>
      <c r="AO2137" s="753"/>
      <c r="AP2137" s="308"/>
      <c r="AQ2137" s="308"/>
    </row>
    <row r="2138" spans="1:43" s="1" customFormat="1" ht="22.5" customHeight="1" x14ac:dyDescent="0.2">
      <c r="E2138" s="304"/>
      <c r="F2138" s="305"/>
      <c r="G2138" s="305"/>
      <c r="H2138" s="305"/>
      <c r="I2138" s="305"/>
      <c r="J2138" s="305"/>
      <c r="K2138" s="305"/>
      <c r="L2138" s="305"/>
      <c r="M2138" s="305"/>
      <c r="N2138" s="305"/>
      <c r="O2138" s="306"/>
      <c r="P2138" s="316" t="str">
        <f>K2144</f>
        <v>จังหวัดนครราชสีมา</v>
      </c>
      <c r="Q2138" s="317"/>
      <c r="R2138" s="317"/>
      <c r="S2138" s="317"/>
      <c r="T2138" s="317"/>
      <c r="U2138" s="317" t="s">
        <v>464</v>
      </c>
      <c r="V2138" s="317"/>
      <c r="W2138" s="317"/>
      <c r="X2138" s="317"/>
      <c r="Y2138" s="319"/>
      <c r="Z2138" s="317"/>
      <c r="AA2138" s="319"/>
      <c r="AB2138" s="317"/>
      <c r="AC2138" s="317"/>
      <c r="AD2138" s="316" t="str">
        <f>K2144</f>
        <v>จังหวัดนครราชสีมา</v>
      </c>
      <c r="AE2138" s="317"/>
      <c r="AF2138" s="317"/>
      <c r="AG2138" s="317"/>
      <c r="AH2138" s="317"/>
      <c r="AI2138" s="317" t="s">
        <v>464</v>
      </c>
      <c r="AJ2138" s="317"/>
      <c r="AK2138" s="317"/>
      <c r="AL2138" s="317"/>
      <c r="AM2138" s="317"/>
      <c r="AN2138" s="320"/>
      <c r="AO2138" s="753"/>
      <c r="AP2138" s="317"/>
      <c r="AQ2138" s="317"/>
    </row>
    <row r="2139" spans="1:43" s="1" customFormat="1" ht="22.5" customHeight="1" x14ac:dyDescent="0.2">
      <c r="A2139" s="753"/>
      <c r="B2139" s="753"/>
      <c r="C2139" s="753"/>
      <c r="D2139" s="753"/>
      <c r="E2139" s="9"/>
      <c r="F2139" s="321"/>
      <c r="G2139" s="321"/>
      <c r="H2139" s="321"/>
      <c r="I2139" s="321"/>
      <c r="J2139" s="321"/>
      <c r="K2139" s="321"/>
      <c r="L2139" s="321"/>
      <c r="M2139" s="321"/>
      <c r="N2139" s="321"/>
      <c r="O2139" s="306"/>
      <c r="P2139" s="1004" t="s">
        <v>5</v>
      </c>
      <c r="Q2139" s="1005"/>
      <c r="R2139" s="1005"/>
      <c r="S2139" s="1005"/>
      <c r="T2139" s="1005"/>
      <c r="U2139" s="1005"/>
      <c r="V2139" s="1005"/>
      <c r="W2139" s="1005"/>
      <c r="X2139" s="1005"/>
      <c r="Y2139" s="1005"/>
      <c r="Z2139" s="1005"/>
      <c r="AA2139" s="1005"/>
      <c r="AB2139" s="1005"/>
      <c r="AC2139" s="1006"/>
      <c r="AD2139" s="1004" t="s">
        <v>6</v>
      </c>
      <c r="AE2139" s="1005"/>
      <c r="AF2139" s="1005"/>
      <c r="AG2139" s="1005"/>
      <c r="AH2139" s="1005"/>
      <c r="AI2139" s="1005"/>
      <c r="AJ2139" s="1005"/>
      <c r="AK2139" s="1005"/>
      <c r="AL2139" s="1005"/>
      <c r="AM2139" s="1005"/>
      <c r="AN2139" s="1006"/>
      <c r="AO2139" s="753"/>
      <c r="AP2139" s="633"/>
      <c r="AQ2139" s="633"/>
    </row>
    <row r="2140" spans="1:43" s="323" customFormat="1" ht="22.5" customHeight="1" x14ac:dyDescent="0.2">
      <c r="A2140" s="753"/>
      <c r="B2140" s="753"/>
      <c r="C2140" s="753"/>
      <c r="D2140" s="753"/>
      <c r="E2140" s="9"/>
      <c r="F2140" s="321"/>
      <c r="G2140" s="321"/>
      <c r="H2140" s="321"/>
      <c r="I2140" s="321"/>
      <c r="J2140" s="321"/>
      <c r="K2140" s="321"/>
      <c r="L2140" s="321"/>
      <c r="M2140" s="321"/>
      <c r="N2140" s="321"/>
      <c r="O2140" s="306"/>
      <c r="P2140" s="995" t="s">
        <v>7</v>
      </c>
      <c r="Q2140" s="995" t="s">
        <v>8</v>
      </c>
      <c r="R2140" s="995" t="s">
        <v>9</v>
      </c>
      <c r="S2140" s="1010" t="s">
        <v>10</v>
      </c>
      <c r="T2140" s="1011"/>
      <c r="U2140" s="995" t="s">
        <v>11</v>
      </c>
      <c r="V2140" s="1004" t="s">
        <v>12</v>
      </c>
      <c r="W2140" s="1005"/>
      <c r="X2140" s="1006"/>
      <c r="Y2140" s="1004" t="s">
        <v>13</v>
      </c>
      <c r="Z2140" s="1005"/>
      <c r="AA2140" s="1005"/>
      <c r="AB2140" s="1005"/>
      <c r="AC2140" s="1006"/>
      <c r="AD2140" s="995" t="s">
        <v>7</v>
      </c>
      <c r="AE2140" s="1049" t="s">
        <v>949</v>
      </c>
      <c r="AF2140" s="995" t="s">
        <v>15</v>
      </c>
      <c r="AG2140" s="995" t="s">
        <v>16</v>
      </c>
      <c r="AH2140" s="1021" t="s">
        <v>17</v>
      </c>
      <c r="AI2140" s="1004" t="s">
        <v>18</v>
      </c>
      <c r="AJ2140" s="1005"/>
      <c r="AK2140" s="1005"/>
      <c r="AL2140" s="1006"/>
      <c r="AM2140" s="995" t="s">
        <v>19</v>
      </c>
      <c r="AN2140" s="995" t="s">
        <v>20</v>
      </c>
      <c r="AO2140" s="429"/>
      <c r="AP2140" s="995" t="s">
        <v>19</v>
      </c>
      <c r="AQ2140" s="995" t="s">
        <v>19</v>
      </c>
    </row>
    <row r="2141" spans="1:43" s="323" customFormat="1" ht="24.75" customHeight="1" x14ac:dyDescent="0.2">
      <c r="A2141" s="753"/>
      <c r="B2141" s="753"/>
      <c r="C2141" s="753"/>
      <c r="D2141" s="753"/>
      <c r="E2141" s="9"/>
      <c r="F2141" s="321"/>
      <c r="G2141" s="321"/>
      <c r="H2141" s="321"/>
      <c r="I2141" s="321"/>
      <c r="J2141" s="321"/>
      <c r="K2141" s="321"/>
      <c r="L2141" s="321"/>
      <c r="M2141" s="321"/>
      <c r="N2141" s="321"/>
      <c r="O2141" s="306"/>
      <c r="P2141" s="996"/>
      <c r="Q2141" s="996"/>
      <c r="R2141" s="996"/>
      <c r="S2141" s="995" t="s">
        <v>21</v>
      </c>
      <c r="T2141" s="995" t="s">
        <v>22</v>
      </c>
      <c r="U2141" s="996"/>
      <c r="V2141" s="1015" t="s">
        <v>23</v>
      </c>
      <c r="W2141" s="1015" t="s">
        <v>24</v>
      </c>
      <c r="X2141" s="1015" t="s">
        <v>25</v>
      </c>
      <c r="Y2141" s="1052" t="s">
        <v>26</v>
      </c>
      <c r="Z2141" s="995" t="s">
        <v>27</v>
      </c>
      <c r="AA2141" s="995" t="s">
        <v>28</v>
      </c>
      <c r="AB2141" s="995" t="s">
        <v>29</v>
      </c>
      <c r="AC2141" s="995" t="s">
        <v>30</v>
      </c>
      <c r="AD2141" s="996"/>
      <c r="AE2141" s="1050"/>
      <c r="AF2141" s="996"/>
      <c r="AG2141" s="996"/>
      <c r="AH2141" s="1022"/>
      <c r="AI2141" s="995" t="s">
        <v>207</v>
      </c>
      <c r="AJ2141" s="998" t="s">
        <v>27</v>
      </c>
      <c r="AK2141" s="1001" t="s">
        <v>28</v>
      </c>
      <c r="AL2141" s="995" t="s">
        <v>29</v>
      </c>
      <c r="AM2141" s="996"/>
      <c r="AN2141" s="996"/>
      <c r="AO2141" s="429"/>
      <c r="AP2141" s="996"/>
      <c r="AQ2141" s="996"/>
    </row>
    <row r="2142" spans="1:43" s="323" customFormat="1" ht="24.75" customHeight="1" x14ac:dyDescent="0.2">
      <c r="A2142" s="753"/>
      <c r="B2142" s="753"/>
      <c r="C2142" s="753"/>
      <c r="D2142" s="753"/>
      <c r="E2142" s="9"/>
      <c r="F2142" s="321"/>
      <c r="G2142" s="321"/>
      <c r="H2142" s="321"/>
      <c r="I2142" s="321"/>
      <c r="J2142" s="321"/>
      <c r="K2142" s="321"/>
      <c r="L2142" s="321"/>
      <c r="M2142" s="321"/>
      <c r="N2142" s="321"/>
      <c r="O2142" s="306"/>
      <c r="P2142" s="996"/>
      <c r="Q2142" s="996"/>
      <c r="R2142" s="996"/>
      <c r="S2142" s="996"/>
      <c r="T2142" s="996"/>
      <c r="U2142" s="996"/>
      <c r="V2142" s="1016"/>
      <c r="W2142" s="1016"/>
      <c r="X2142" s="1016"/>
      <c r="Y2142" s="1053"/>
      <c r="Z2142" s="996"/>
      <c r="AA2142" s="996"/>
      <c r="AB2142" s="996"/>
      <c r="AC2142" s="996"/>
      <c r="AD2142" s="996"/>
      <c r="AE2142" s="1050"/>
      <c r="AF2142" s="996"/>
      <c r="AG2142" s="996"/>
      <c r="AH2142" s="1022"/>
      <c r="AI2142" s="996"/>
      <c r="AJ2142" s="999"/>
      <c r="AK2142" s="1002"/>
      <c r="AL2142" s="996"/>
      <c r="AM2142" s="996"/>
      <c r="AN2142" s="996"/>
      <c r="AO2142" s="429"/>
      <c r="AP2142" s="996"/>
      <c r="AQ2142" s="996"/>
    </row>
    <row r="2143" spans="1:43" s="323" customFormat="1" ht="62.25" customHeight="1" x14ac:dyDescent="0.2">
      <c r="A2143" s="753" t="s">
        <v>465</v>
      </c>
      <c r="B2143" s="306" t="s">
        <v>466</v>
      </c>
      <c r="C2143" s="749" t="s">
        <v>467</v>
      </c>
      <c r="D2143" s="749" t="s">
        <v>468</v>
      </c>
      <c r="E2143" s="749" t="s">
        <v>469</v>
      </c>
      <c r="F2143" s="749"/>
      <c r="G2143" s="749" t="s">
        <v>470</v>
      </c>
      <c r="H2143" s="749" t="s">
        <v>471</v>
      </c>
      <c r="I2143" s="749" t="s">
        <v>472</v>
      </c>
      <c r="J2143" s="749" t="s">
        <v>473</v>
      </c>
      <c r="K2143" s="749" t="s">
        <v>474</v>
      </c>
      <c r="L2143" s="520" t="s">
        <v>475</v>
      </c>
      <c r="M2143" s="9" t="s">
        <v>476</v>
      </c>
      <c r="N2143" s="9" t="s">
        <v>477</v>
      </c>
      <c r="O2143" s="306" t="s">
        <v>478</v>
      </c>
      <c r="P2143" s="996"/>
      <c r="Q2143" s="996"/>
      <c r="R2143" s="996"/>
      <c r="S2143" s="996"/>
      <c r="T2143" s="996"/>
      <c r="U2143" s="996"/>
      <c r="V2143" s="1016"/>
      <c r="W2143" s="1016"/>
      <c r="X2143" s="1016"/>
      <c r="Y2143" s="1053"/>
      <c r="Z2143" s="996"/>
      <c r="AA2143" s="996"/>
      <c r="AB2143" s="996"/>
      <c r="AC2143" s="996"/>
      <c r="AD2143" s="996"/>
      <c r="AE2143" s="1050"/>
      <c r="AF2143" s="996"/>
      <c r="AG2143" s="996"/>
      <c r="AH2143" s="1022"/>
      <c r="AI2143" s="996"/>
      <c r="AJ2143" s="999"/>
      <c r="AK2143" s="1002"/>
      <c r="AL2143" s="996"/>
      <c r="AM2143" s="996"/>
      <c r="AN2143" s="996"/>
      <c r="AO2143" s="430"/>
      <c r="AP2143" s="996"/>
      <c r="AQ2143" s="996"/>
    </row>
    <row r="2144" spans="1:43" s="323" customFormat="1" ht="24.75" customHeight="1" x14ac:dyDescent="0.2">
      <c r="A2144" s="324"/>
      <c r="B2144" s="324" t="s">
        <v>479</v>
      </c>
      <c r="C2144" s="324" t="s">
        <v>960</v>
      </c>
      <c r="D2144" s="324" t="s">
        <v>961</v>
      </c>
      <c r="E2144" s="325" t="s">
        <v>962</v>
      </c>
      <c r="F2144" s="305" t="s">
        <v>510</v>
      </c>
      <c r="G2144" s="583">
        <v>22</v>
      </c>
      <c r="H2144" s="305" t="s">
        <v>471</v>
      </c>
      <c r="I2144" s="305" t="s">
        <v>483</v>
      </c>
      <c r="J2144" s="305" t="s">
        <v>484</v>
      </c>
      <c r="K2144" s="305" t="s">
        <v>485</v>
      </c>
      <c r="L2144" s="304">
        <v>30150</v>
      </c>
      <c r="M2144" s="326"/>
      <c r="N2144" s="326"/>
      <c r="O2144" s="329"/>
      <c r="P2144" s="420">
        <v>274</v>
      </c>
      <c r="Q2144" s="420" t="s">
        <v>68</v>
      </c>
      <c r="R2144" s="562"/>
      <c r="S2144" s="420"/>
      <c r="T2144" s="420"/>
      <c r="U2144" s="420" t="s">
        <v>182</v>
      </c>
      <c r="V2144" s="420">
        <v>10</v>
      </c>
      <c r="W2144" s="420">
        <v>2</v>
      </c>
      <c r="X2144" s="420">
        <v>75</v>
      </c>
      <c r="Y2144" s="558">
        <v>4261.5</v>
      </c>
      <c r="Z2144" s="420"/>
      <c r="AA2144" s="558">
        <v>13.5</v>
      </c>
      <c r="AB2144" s="420"/>
      <c r="AC2144" s="558"/>
      <c r="AD2144" s="420"/>
      <c r="AE2144" s="420"/>
      <c r="AF2144" s="420"/>
      <c r="AG2144" s="420"/>
      <c r="AH2144" s="549"/>
      <c r="AI2144" s="558"/>
      <c r="AJ2144" s="549"/>
      <c r="AK2144" s="558"/>
      <c r="AL2144" s="420"/>
      <c r="AM2144" s="420"/>
      <c r="AN2144" s="420"/>
      <c r="AO2144" s="430"/>
      <c r="AP2144" s="420"/>
      <c r="AQ2144" s="420"/>
    </row>
    <row r="2145" spans="1:43" s="337" customFormat="1" ht="56.25" x14ac:dyDescent="0.2">
      <c r="A2145" s="324"/>
      <c r="B2145" s="324" t="s">
        <v>487</v>
      </c>
      <c r="C2145" s="324" t="s">
        <v>963</v>
      </c>
      <c r="D2145" s="324" t="s">
        <v>964</v>
      </c>
      <c r="E2145" s="325" t="s">
        <v>962</v>
      </c>
      <c r="F2145" s="305" t="s">
        <v>510</v>
      </c>
      <c r="G2145" s="583">
        <v>22</v>
      </c>
      <c r="H2145" s="305" t="s">
        <v>471</v>
      </c>
      <c r="I2145" s="305" t="s">
        <v>483</v>
      </c>
      <c r="J2145" s="305" t="s">
        <v>484</v>
      </c>
      <c r="K2145" s="305" t="s">
        <v>485</v>
      </c>
      <c r="L2145" s="304">
        <v>30150</v>
      </c>
      <c r="M2145" s="326"/>
      <c r="N2145" s="326"/>
      <c r="O2145" s="329"/>
      <c r="P2145" s="420"/>
      <c r="Q2145" s="420"/>
      <c r="R2145" s="562"/>
      <c r="S2145" s="420"/>
      <c r="T2145" s="420"/>
      <c r="U2145" s="420"/>
      <c r="V2145" s="420"/>
      <c r="W2145" s="420"/>
      <c r="X2145" s="420"/>
      <c r="Y2145" s="558"/>
      <c r="Z2145" s="420"/>
      <c r="AA2145" s="558"/>
      <c r="AB2145" s="420"/>
      <c r="AC2145" s="558"/>
      <c r="AD2145" s="420">
        <v>1</v>
      </c>
      <c r="AE2145" s="420">
        <v>29</v>
      </c>
      <c r="AF2145" s="413" t="s">
        <v>55</v>
      </c>
      <c r="AG2145" s="420" t="s">
        <v>35</v>
      </c>
      <c r="AH2145" s="549">
        <v>54</v>
      </c>
      <c r="AI2145" s="558"/>
      <c r="AJ2145" s="549"/>
      <c r="AK2145" s="559">
        <v>54</v>
      </c>
      <c r="AL2145" s="420"/>
      <c r="AM2145" s="420">
        <v>1</v>
      </c>
      <c r="AN2145" s="413" t="s">
        <v>53</v>
      </c>
      <c r="AO2145" s="442"/>
      <c r="AP2145" s="420">
        <v>5</v>
      </c>
      <c r="AQ2145" s="420">
        <v>4</v>
      </c>
    </row>
    <row r="2146" spans="1:43" s="337" customFormat="1" ht="25.5" customHeight="1" x14ac:dyDescent="0.2">
      <c r="A2146" s="1"/>
      <c r="B2146" s="1"/>
      <c r="C2146" s="1"/>
      <c r="D2146" s="1"/>
      <c r="E2146" s="304"/>
      <c r="F2146" s="305"/>
      <c r="G2146" s="305"/>
      <c r="H2146" s="305"/>
      <c r="I2146" s="305"/>
      <c r="J2146" s="305"/>
      <c r="K2146" s="305"/>
      <c r="L2146" s="305"/>
      <c r="M2146" s="305"/>
      <c r="N2146" s="305"/>
      <c r="O2146" s="306"/>
      <c r="P2146" s="345" t="s">
        <v>460</v>
      </c>
      <c r="Q2146" s="346"/>
      <c r="R2146" s="346"/>
      <c r="S2146" s="346"/>
      <c r="T2146" s="346"/>
      <c r="U2146" s="346"/>
      <c r="V2146" s="1012" t="str">
        <f>B2155</f>
        <v>นาย</v>
      </c>
      <c r="W2146" s="1012"/>
      <c r="X2146" s="1013" t="str">
        <f>C2155</f>
        <v>โกสิทธิ์</v>
      </c>
      <c r="Y2146" s="1013"/>
      <c r="Z2146" s="1013" t="str">
        <f>D2155</f>
        <v>ทรัพย์อุภัย</v>
      </c>
      <c r="AA2146" s="1013"/>
      <c r="AB2146" s="1013"/>
      <c r="AC2146" s="1014"/>
      <c r="AD2146" s="345" t="s">
        <v>461</v>
      </c>
      <c r="AE2146" s="346"/>
      <c r="AF2146" s="346"/>
      <c r="AG2146" s="745" t="str">
        <f>B2155</f>
        <v>นาย</v>
      </c>
      <c r="AH2146" s="731" t="str">
        <f>C2155</f>
        <v>โกสิทธิ์</v>
      </c>
      <c r="AI2146" s="346"/>
      <c r="AJ2146" s="346" t="str">
        <f>D2155</f>
        <v>ทรัพย์อุภัย</v>
      </c>
      <c r="AK2146" s="346"/>
      <c r="AL2146" s="346"/>
      <c r="AM2146" s="346"/>
      <c r="AN2146" s="347"/>
      <c r="AO2146" s="442"/>
      <c r="AP2146" s="346"/>
      <c r="AQ2146" s="346"/>
    </row>
    <row r="2147" spans="1:43" s="1" customFormat="1" ht="22.5" customHeight="1" x14ac:dyDescent="0.2">
      <c r="E2147" s="304"/>
      <c r="F2147" s="305"/>
      <c r="G2147" s="305"/>
      <c r="H2147" s="305"/>
      <c r="I2147" s="305"/>
      <c r="J2147" s="305"/>
      <c r="K2147" s="305"/>
      <c r="L2147" s="305"/>
      <c r="M2147" s="305"/>
      <c r="N2147" s="305"/>
      <c r="O2147" s="306"/>
      <c r="P2147" s="307" t="s">
        <v>462</v>
      </c>
      <c r="Q2147" s="308"/>
      <c r="R2147" s="308"/>
      <c r="S2147" s="1007" t="str">
        <f>E2155</f>
        <v>29</v>
      </c>
      <c r="T2147" s="1008"/>
      <c r="U2147" s="310" t="str">
        <f>F2155</f>
        <v>หมูที่</v>
      </c>
      <c r="V2147" s="1009">
        <f>G2155</f>
        <v>22</v>
      </c>
      <c r="W2147" s="1009"/>
      <c r="X2147" s="308"/>
      <c r="Y2147" s="750"/>
      <c r="Z2147" s="312" t="str">
        <f>H2155</f>
        <v>ถนน</v>
      </c>
      <c r="AA2147" s="313"/>
      <c r="AB2147" s="308"/>
      <c r="AC2147" s="309"/>
      <c r="AD2147" s="307" t="s">
        <v>462</v>
      </c>
      <c r="AE2147" s="308"/>
      <c r="AF2147" s="728"/>
      <c r="AG2147" s="314" t="str">
        <f>E2155</f>
        <v>29</v>
      </c>
      <c r="AH2147" s="308"/>
      <c r="AI2147" s="315" t="str">
        <f>F2155</f>
        <v>หมูที่</v>
      </c>
      <c r="AJ2147" s="727">
        <f>G2155</f>
        <v>22</v>
      </c>
      <c r="AK2147" s="308"/>
      <c r="AL2147" s="315" t="str">
        <f>H2155</f>
        <v>ถนน</v>
      </c>
      <c r="AM2147" s="308"/>
      <c r="AN2147" s="309"/>
      <c r="AO2147" s="753"/>
      <c r="AP2147" s="308"/>
      <c r="AQ2147" s="308"/>
    </row>
    <row r="2148" spans="1:43" s="1" customFormat="1" ht="22.5" customHeight="1" x14ac:dyDescent="0.2">
      <c r="E2148" s="304"/>
      <c r="F2148" s="305"/>
      <c r="G2148" s="305"/>
      <c r="H2148" s="305"/>
      <c r="I2148" s="305"/>
      <c r="J2148" s="305"/>
      <c r="K2148" s="305"/>
      <c r="L2148" s="305"/>
      <c r="M2148" s="305"/>
      <c r="N2148" s="305"/>
      <c r="O2148" s="306"/>
      <c r="P2148" s="307" t="s">
        <v>463</v>
      </c>
      <c r="Q2148" s="308"/>
      <c r="R2148" s="308"/>
      <c r="S2148" s="308"/>
      <c r="T2148" s="308"/>
      <c r="U2148" s="1009" t="str">
        <f>I2155</f>
        <v>ตำบลตะขบ</v>
      </c>
      <c r="V2148" s="993"/>
      <c r="W2148" s="993"/>
      <c r="X2148" s="993"/>
      <c r="Y2148" s="313"/>
      <c r="Z2148" s="315" t="str">
        <f>J2155</f>
        <v>อำเภอปักธงชัย</v>
      </c>
      <c r="AA2148" s="313"/>
      <c r="AB2148" s="308"/>
      <c r="AC2148" s="308"/>
      <c r="AD2148" s="307" t="s">
        <v>463</v>
      </c>
      <c r="AE2148" s="308"/>
      <c r="AF2148" s="308"/>
      <c r="AG2148" s="308"/>
      <c r="AH2148" s="308"/>
      <c r="AI2148" s="315" t="str">
        <f>I2155</f>
        <v>ตำบลตะขบ</v>
      </c>
      <c r="AJ2148" s="308"/>
      <c r="AK2148" s="308"/>
      <c r="AL2148" s="315" t="str">
        <f>J2155</f>
        <v>อำเภอปักธงชัย</v>
      </c>
      <c r="AM2148" s="308"/>
      <c r="AN2148" s="309"/>
      <c r="AO2148" s="753"/>
      <c r="AP2148" s="308"/>
      <c r="AQ2148" s="308"/>
    </row>
    <row r="2149" spans="1:43" s="1" customFormat="1" ht="22.5" customHeight="1" x14ac:dyDescent="0.2">
      <c r="E2149" s="304"/>
      <c r="F2149" s="305"/>
      <c r="G2149" s="305"/>
      <c r="H2149" s="305"/>
      <c r="I2149" s="305"/>
      <c r="J2149" s="305"/>
      <c r="K2149" s="305"/>
      <c r="L2149" s="305"/>
      <c r="M2149" s="305"/>
      <c r="N2149" s="305"/>
      <c r="O2149" s="306"/>
      <c r="P2149" s="316" t="str">
        <f>K2155</f>
        <v>จังหวัดนครราชสีมา</v>
      </c>
      <c r="Q2149" s="317"/>
      <c r="R2149" s="317"/>
      <c r="S2149" s="317"/>
      <c r="T2149" s="317"/>
      <c r="U2149" s="317" t="s">
        <v>464</v>
      </c>
      <c r="V2149" s="317"/>
      <c r="W2149" s="317"/>
      <c r="X2149" s="317"/>
      <c r="Y2149" s="319"/>
      <c r="Z2149" s="317"/>
      <c r="AA2149" s="319"/>
      <c r="AB2149" s="317"/>
      <c r="AC2149" s="317"/>
      <c r="AD2149" s="316" t="str">
        <f>K2155</f>
        <v>จังหวัดนครราชสีมา</v>
      </c>
      <c r="AE2149" s="317"/>
      <c r="AF2149" s="317"/>
      <c r="AG2149" s="317"/>
      <c r="AH2149" s="317"/>
      <c r="AI2149" s="317" t="s">
        <v>464</v>
      </c>
      <c r="AJ2149" s="317"/>
      <c r="AK2149" s="317"/>
      <c r="AL2149" s="317"/>
      <c r="AM2149" s="317"/>
      <c r="AN2149" s="320"/>
      <c r="AO2149" s="753"/>
      <c r="AP2149" s="317"/>
      <c r="AQ2149" s="317"/>
    </row>
    <row r="2150" spans="1:43" s="1" customFormat="1" ht="22.5" customHeight="1" x14ac:dyDescent="0.2">
      <c r="A2150" s="753"/>
      <c r="B2150" s="753"/>
      <c r="C2150" s="753"/>
      <c r="D2150" s="753"/>
      <c r="E2150" s="9"/>
      <c r="F2150" s="321"/>
      <c r="G2150" s="321"/>
      <c r="H2150" s="321"/>
      <c r="I2150" s="321"/>
      <c r="J2150" s="321"/>
      <c r="K2150" s="321"/>
      <c r="L2150" s="321"/>
      <c r="M2150" s="321"/>
      <c r="N2150" s="321"/>
      <c r="O2150" s="306"/>
      <c r="P2150" s="1004" t="s">
        <v>5</v>
      </c>
      <c r="Q2150" s="1005"/>
      <c r="R2150" s="1005"/>
      <c r="S2150" s="1005"/>
      <c r="T2150" s="1005"/>
      <c r="U2150" s="1005"/>
      <c r="V2150" s="1005"/>
      <c r="W2150" s="1005"/>
      <c r="X2150" s="1005"/>
      <c r="Y2150" s="1005"/>
      <c r="Z2150" s="1005"/>
      <c r="AA2150" s="1005"/>
      <c r="AB2150" s="1005"/>
      <c r="AC2150" s="1006"/>
      <c r="AD2150" s="1004" t="s">
        <v>6</v>
      </c>
      <c r="AE2150" s="1005"/>
      <c r="AF2150" s="1005"/>
      <c r="AG2150" s="1005"/>
      <c r="AH2150" s="1005"/>
      <c r="AI2150" s="1005"/>
      <c r="AJ2150" s="1005"/>
      <c r="AK2150" s="1005"/>
      <c r="AL2150" s="1005"/>
      <c r="AM2150" s="1005"/>
      <c r="AN2150" s="1006"/>
      <c r="AO2150" s="753"/>
      <c r="AP2150" s="633"/>
      <c r="AQ2150" s="633"/>
    </row>
    <row r="2151" spans="1:43" s="323" customFormat="1" ht="22.5" customHeight="1" x14ac:dyDescent="0.2">
      <c r="A2151" s="753"/>
      <c r="B2151" s="753"/>
      <c r="C2151" s="753"/>
      <c r="D2151" s="753"/>
      <c r="E2151" s="9"/>
      <c r="F2151" s="321"/>
      <c r="G2151" s="321"/>
      <c r="H2151" s="321"/>
      <c r="I2151" s="321"/>
      <c r="J2151" s="321"/>
      <c r="K2151" s="321"/>
      <c r="L2151" s="321"/>
      <c r="M2151" s="321"/>
      <c r="N2151" s="321"/>
      <c r="O2151" s="306"/>
      <c r="P2151" s="995" t="s">
        <v>7</v>
      </c>
      <c r="Q2151" s="995" t="s">
        <v>8</v>
      </c>
      <c r="R2151" s="995" t="s">
        <v>9</v>
      </c>
      <c r="S2151" s="1010" t="s">
        <v>10</v>
      </c>
      <c r="T2151" s="1011"/>
      <c r="U2151" s="995" t="s">
        <v>11</v>
      </c>
      <c r="V2151" s="1004" t="s">
        <v>12</v>
      </c>
      <c r="W2151" s="1005"/>
      <c r="X2151" s="1006"/>
      <c r="Y2151" s="1004" t="s">
        <v>13</v>
      </c>
      <c r="Z2151" s="1005"/>
      <c r="AA2151" s="1005"/>
      <c r="AB2151" s="1005"/>
      <c r="AC2151" s="1006"/>
      <c r="AD2151" s="995" t="s">
        <v>7</v>
      </c>
      <c r="AE2151" s="1049" t="s">
        <v>949</v>
      </c>
      <c r="AF2151" s="995" t="s">
        <v>15</v>
      </c>
      <c r="AG2151" s="995" t="s">
        <v>16</v>
      </c>
      <c r="AH2151" s="1021" t="s">
        <v>17</v>
      </c>
      <c r="AI2151" s="1004" t="s">
        <v>18</v>
      </c>
      <c r="AJ2151" s="1005"/>
      <c r="AK2151" s="1005"/>
      <c r="AL2151" s="1006"/>
      <c r="AM2151" s="995" t="s">
        <v>19</v>
      </c>
      <c r="AN2151" s="995" t="s">
        <v>20</v>
      </c>
      <c r="AO2151" s="429"/>
      <c r="AP2151" s="995" t="s">
        <v>19</v>
      </c>
      <c r="AQ2151" s="995" t="s">
        <v>19</v>
      </c>
    </row>
    <row r="2152" spans="1:43" s="323" customFormat="1" ht="24.75" customHeight="1" x14ac:dyDescent="0.2">
      <c r="A2152" s="753"/>
      <c r="B2152" s="753"/>
      <c r="C2152" s="753"/>
      <c r="D2152" s="753"/>
      <c r="E2152" s="9"/>
      <c r="F2152" s="321"/>
      <c r="G2152" s="321"/>
      <c r="H2152" s="321"/>
      <c r="I2152" s="321"/>
      <c r="J2152" s="321"/>
      <c r="K2152" s="321"/>
      <c r="L2152" s="321"/>
      <c r="M2152" s="321"/>
      <c r="N2152" s="321"/>
      <c r="O2152" s="306"/>
      <c r="P2152" s="996"/>
      <c r="Q2152" s="996"/>
      <c r="R2152" s="996"/>
      <c r="S2152" s="995" t="s">
        <v>21</v>
      </c>
      <c r="T2152" s="995" t="s">
        <v>22</v>
      </c>
      <c r="U2152" s="996"/>
      <c r="V2152" s="1015" t="s">
        <v>23</v>
      </c>
      <c r="W2152" s="1015" t="s">
        <v>24</v>
      </c>
      <c r="X2152" s="1015" t="s">
        <v>25</v>
      </c>
      <c r="Y2152" s="1052" t="s">
        <v>26</v>
      </c>
      <c r="Z2152" s="995" t="s">
        <v>27</v>
      </c>
      <c r="AA2152" s="995" t="s">
        <v>28</v>
      </c>
      <c r="AB2152" s="995" t="s">
        <v>29</v>
      </c>
      <c r="AC2152" s="995" t="s">
        <v>30</v>
      </c>
      <c r="AD2152" s="996"/>
      <c r="AE2152" s="1050"/>
      <c r="AF2152" s="996"/>
      <c r="AG2152" s="996"/>
      <c r="AH2152" s="1022"/>
      <c r="AI2152" s="995" t="s">
        <v>31</v>
      </c>
      <c r="AJ2152" s="998" t="s">
        <v>27</v>
      </c>
      <c r="AK2152" s="1001" t="s">
        <v>28</v>
      </c>
      <c r="AL2152" s="995" t="s">
        <v>29</v>
      </c>
      <c r="AM2152" s="996"/>
      <c r="AN2152" s="996"/>
      <c r="AO2152" s="429"/>
      <c r="AP2152" s="996"/>
      <c r="AQ2152" s="996"/>
    </row>
    <row r="2153" spans="1:43" s="323" customFormat="1" ht="24.75" customHeight="1" x14ac:dyDescent="0.2">
      <c r="A2153" s="753"/>
      <c r="B2153" s="753"/>
      <c r="C2153" s="753"/>
      <c r="D2153" s="753"/>
      <c r="E2153" s="9"/>
      <c r="F2153" s="321"/>
      <c r="G2153" s="321"/>
      <c r="H2153" s="321"/>
      <c r="I2153" s="321"/>
      <c r="J2153" s="321"/>
      <c r="K2153" s="321"/>
      <c r="L2153" s="321"/>
      <c r="M2153" s="321"/>
      <c r="N2153" s="321"/>
      <c r="O2153" s="306"/>
      <c r="P2153" s="996"/>
      <c r="Q2153" s="996"/>
      <c r="R2153" s="996"/>
      <c r="S2153" s="996"/>
      <c r="T2153" s="996"/>
      <c r="U2153" s="996"/>
      <c r="V2153" s="1016"/>
      <c r="W2153" s="1016"/>
      <c r="X2153" s="1016"/>
      <c r="Y2153" s="1053"/>
      <c r="Z2153" s="996"/>
      <c r="AA2153" s="996"/>
      <c r="AB2153" s="996"/>
      <c r="AC2153" s="996"/>
      <c r="AD2153" s="996"/>
      <c r="AE2153" s="1050"/>
      <c r="AF2153" s="996"/>
      <c r="AG2153" s="996"/>
      <c r="AH2153" s="1022"/>
      <c r="AI2153" s="996"/>
      <c r="AJ2153" s="999"/>
      <c r="AK2153" s="1002"/>
      <c r="AL2153" s="996"/>
      <c r="AM2153" s="996"/>
      <c r="AN2153" s="996"/>
      <c r="AO2153" s="429"/>
      <c r="AP2153" s="996"/>
      <c r="AQ2153" s="996"/>
    </row>
    <row r="2154" spans="1:43" s="323" customFormat="1" ht="62.25" customHeight="1" x14ac:dyDescent="0.2">
      <c r="A2154" s="753" t="s">
        <v>465</v>
      </c>
      <c r="B2154" s="306" t="s">
        <v>466</v>
      </c>
      <c r="C2154" s="749" t="s">
        <v>467</v>
      </c>
      <c r="D2154" s="749" t="s">
        <v>468</v>
      </c>
      <c r="E2154" s="749" t="s">
        <v>469</v>
      </c>
      <c r="F2154" s="749"/>
      <c r="G2154" s="749" t="s">
        <v>470</v>
      </c>
      <c r="H2154" s="749" t="s">
        <v>471</v>
      </c>
      <c r="I2154" s="749" t="s">
        <v>472</v>
      </c>
      <c r="J2154" s="749" t="s">
        <v>473</v>
      </c>
      <c r="K2154" s="749" t="s">
        <v>474</v>
      </c>
      <c r="L2154" s="520" t="s">
        <v>475</v>
      </c>
      <c r="M2154" s="9" t="s">
        <v>476</v>
      </c>
      <c r="N2154" s="9" t="s">
        <v>477</v>
      </c>
      <c r="O2154" s="306" t="s">
        <v>478</v>
      </c>
      <c r="P2154" s="996"/>
      <c r="Q2154" s="996"/>
      <c r="R2154" s="996"/>
      <c r="S2154" s="996"/>
      <c r="T2154" s="996"/>
      <c r="U2154" s="996"/>
      <c r="V2154" s="1016"/>
      <c r="W2154" s="1016"/>
      <c r="X2154" s="1016"/>
      <c r="Y2154" s="1053"/>
      <c r="Z2154" s="996"/>
      <c r="AA2154" s="996"/>
      <c r="AB2154" s="996"/>
      <c r="AC2154" s="996"/>
      <c r="AD2154" s="996"/>
      <c r="AE2154" s="1050"/>
      <c r="AF2154" s="996"/>
      <c r="AG2154" s="996"/>
      <c r="AH2154" s="1022"/>
      <c r="AI2154" s="996"/>
      <c r="AJ2154" s="999"/>
      <c r="AK2154" s="1002"/>
      <c r="AL2154" s="996"/>
      <c r="AM2154" s="996"/>
      <c r="AN2154" s="996"/>
      <c r="AO2154" s="430"/>
      <c r="AP2154" s="996"/>
      <c r="AQ2154" s="996"/>
    </row>
    <row r="2155" spans="1:43" s="323" customFormat="1" ht="24.75" customHeight="1" x14ac:dyDescent="0.2">
      <c r="A2155" s="324"/>
      <c r="B2155" s="324" t="s">
        <v>479</v>
      </c>
      <c r="C2155" s="324" t="s">
        <v>965</v>
      </c>
      <c r="D2155" s="324" t="s">
        <v>964</v>
      </c>
      <c r="E2155" s="325" t="s">
        <v>962</v>
      </c>
      <c r="F2155" s="305" t="s">
        <v>510</v>
      </c>
      <c r="G2155" s="583">
        <v>22</v>
      </c>
      <c r="H2155" s="305" t="s">
        <v>471</v>
      </c>
      <c r="I2155" s="305" t="s">
        <v>483</v>
      </c>
      <c r="J2155" s="305" t="s">
        <v>484</v>
      </c>
      <c r="K2155" s="305" t="s">
        <v>485</v>
      </c>
      <c r="L2155" s="304">
        <v>30150</v>
      </c>
      <c r="M2155" s="326"/>
      <c r="N2155" s="326"/>
      <c r="O2155" s="329"/>
      <c r="P2155" s="420">
        <v>275</v>
      </c>
      <c r="Q2155" s="420" t="s">
        <v>68</v>
      </c>
      <c r="R2155" s="562"/>
      <c r="S2155" s="420"/>
      <c r="T2155" s="420"/>
      <c r="U2155" s="420" t="s">
        <v>182</v>
      </c>
      <c r="V2155" s="420">
        <v>10</v>
      </c>
      <c r="W2155" s="420">
        <v>2</v>
      </c>
      <c r="X2155" s="420">
        <v>75</v>
      </c>
      <c r="Y2155" s="558">
        <v>4263.75</v>
      </c>
      <c r="Z2155" s="420"/>
      <c r="AA2155" s="558">
        <v>11.25</v>
      </c>
      <c r="AB2155" s="420"/>
      <c r="AC2155" s="558"/>
      <c r="AD2155" s="420"/>
      <c r="AE2155" s="420"/>
      <c r="AF2155" s="420"/>
      <c r="AG2155" s="420"/>
      <c r="AH2155" s="549"/>
      <c r="AI2155" s="558"/>
      <c r="AJ2155" s="549"/>
      <c r="AK2155" s="558"/>
      <c r="AL2155" s="420"/>
      <c r="AM2155" s="420"/>
      <c r="AN2155" s="420"/>
      <c r="AO2155" s="430"/>
      <c r="AP2155" s="420"/>
      <c r="AQ2155" s="420"/>
    </row>
    <row r="2156" spans="1:43" s="337" customFormat="1" ht="24" x14ac:dyDescent="0.2">
      <c r="A2156" s="324"/>
      <c r="B2156" s="324" t="s">
        <v>487</v>
      </c>
      <c r="C2156" s="324" t="s">
        <v>963</v>
      </c>
      <c r="D2156" s="324" t="s">
        <v>964</v>
      </c>
      <c r="E2156" s="325" t="s">
        <v>962</v>
      </c>
      <c r="F2156" s="305" t="s">
        <v>510</v>
      </c>
      <c r="G2156" s="583">
        <v>22</v>
      </c>
      <c r="H2156" s="305" t="s">
        <v>471</v>
      </c>
      <c r="I2156" s="305" t="s">
        <v>483</v>
      </c>
      <c r="J2156" s="305" t="s">
        <v>484</v>
      </c>
      <c r="K2156" s="305" t="s">
        <v>485</v>
      </c>
      <c r="L2156" s="304">
        <v>30150</v>
      </c>
      <c r="M2156" s="326"/>
      <c r="N2156" s="326"/>
      <c r="O2156" s="329"/>
      <c r="P2156" s="420"/>
      <c r="Q2156" s="420"/>
      <c r="R2156" s="562"/>
      <c r="S2156" s="420"/>
      <c r="T2156" s="420"/>
      <c r="U2156" s="420"/>
      <c r="V2156" s="420"/>
      <c r="W2156" s="420"/>
      <c r="X2156" s="420"/>
      <c r="Y2156" s="558"/>
      <c r="Z2156" s="420"/>
      <c r="AA2156" s="558"/>
      <c r="AB2156" s="420"/>
      <c r="AC2156" s="558"/>
      <c r="AD2156" s="420">
        <v>1</v>
      </c>
      <c r="AE2156" s="420">
        <v>29</v>
      </c>
      <c r="AF2156" s="413" t="s">
        <v>37</v>
      </c>
      <c r="AG2156" s="420" t="s">
        <v>35</v>
      </c>
      <c r="AH2156" s="549">
        <v>45</v>
      </c>
      <c r="AI2156" s="558"/>
      <c r="AJ2156" s="549"/>
      <c r="AK2156" s="559">
        <v>45</v>
      </c>
      <c r="AL2156" s="420"/>
      <c r="AM2156" s="420">
        <v>4</v>
      </c>
      <c r="AN2156" s="413" t="s">
        <v>93</v>
      </c>
      <c r="AO2156" s="442"/>
      <c r="AP2156" s="420">
        <v>5</v>
      </c>
      <c r="AQ2156" s="420">
        <v>4</v>
      </c>
    </row>
    <row r="2157" spans="1:43" s="648" customFormat="1" ht="21" x14ac:dyDescent="0.35">
      <c r="P2157" s="1071" t="s">
        <v>966</v>
      </c>
      <c r="Q2157" s="1072"/>
      <c r="R2157" s="1072"/>
      <c r="S2157" s="1072"/>
      <c r="T2157" s="1072"/>
      <c r="U2157" s="1072"/>
      <c r="V2157" s="1072"/>
      <c r="W2157" s="1072"/>
      <c r="X2157" s="1072"/>
      <c r="Y2157" s="1072"/>
      <c r="Z2157" s="1072"/>
      <c r="AA2157" s="1072"/>
      <c r="AB2157" s="1072"/>
      <c r="AC2157" s="1073"/>
      <c r="AD2157" s="1071" t="s">
        <v>967</v>
      </c>
      <c r="AE2157" s="1072"/>
      <c r="AF2157" s="1072"/>
      <c r="AG2157" s="1072"/>
      <c r="AH2157" s="1072"/>
      <c r="AI2157" s="1072"/>
      <c r="AJ2157" s="1072"/>
      <c r="AK2157" s="1072"/>
      <c r="AL2157" s="1072"/>
      <c r="AM2157" s="1072"/>
      <c r="AN2157" s="1073"/>
      <c r="AP2157" s="649"/>
      <c r="AQ2157" s="650"/>
    </row>
    <row r="2158" spans="1:43" s="648" customFormat="1" ht="21" x14ac:dyDescent="0.35">
      <c r="P2158" s="1074" t="s">
        <v>968</v>
      </c>
      <c r="Q2158" s="1075"/>
      <c r="R2158" s="1075"/>
      <c r="S2158" s="1075"/>
      <c r="T2158" s="1075"/>
      <c r="U2158" s="1075"/>
      <c r="V2158" s="1075"/>
      <c r="W2158" s="1075"/>
      <c r="X2158" s="1075"/>
      <c r="Y2158" s="1075"/>
      <c r="Z2158" s="1075"/>
      <c r="AA2158" s="1075"/>
      <c r="AB2158" s="1075"/>
      <c r="AC2158" s="1076"/>
      <c r="AD2158" s="1074" t="s">
        <v>969</v>
      </c>
      <c r="AE2158" s="1075"/>
      <c r="AF2158" s="1075"/>
      <c r="AG2158" s="1075"/>
      <c r="AH2158" s="1075"/>
      <c r="AI2158" s="1075"/>
      <c r="AJ2158" s="1075"/>
      <c r="AK2158" s="1075"/>
      <c r="AL2158" s="1075"/>
      <c r="AM2158" s="1075"/>
      <c r="AN2158" s="1076"/>
      <c r="AP2158" s="649"/>
      <c r="AQ2158" s="650"/>
    </row>
    <row r="2159" spans="1:43" s="648" customFormat="1" ht="21" x14ac:dyDescent="0.35">
      <c r="P2159" s="1074" t="s">
        <v>970</v>
      </c>
      <c r="Q2159" s="1075"/>
      <c r="R2159" s="1075"/>
      <c r="S2159" s="1075"/>
      <c r="T2159" s="1075"/>
      <c r="U2159" s="1075"/>
      <c r="V2159" s="1075"/>
      <c r="W2159" s="1075"/>
      <c r="X2159" s="1075"/>
      <c r="Y2159" s="1075"/>
      <c r="Z2159" s="1075"/>
      <c r="AA2159" s="1075"/>
      <c r="AB2159" s="1075"/>
      <c r="AC2159" s="1076"/>
      <c r="AD2159" s="1074" t="s">
        <v>971</v>
      </c>
      <c r="AE2159" s="1075"/>
      <c r="AF2159" s="1075"/>
      <c r="AG2159" s="1075"/>
      <c r="AH2159" s="1075"/>
      <c r="AI2159" s="1075"/>
      <c r="AJ2159" s="1075"/>
      <c r="AK2159" s="1075"/>
      <c r="AL2159" s="1075"/>
      <c r="AM2159" s="1075"/>
      <c r="AN2159" s="1076"/>
      <c r="AP2159" s="649"/>
      <c r="AQ2159" s="650"/>
    </row>
    <row r="2160" spans="1:43" s="651" customFormat="1" ht="21" x14ac:dyDescent="0.35">
      <c r="P2160" s="1054" t="s">
        <v>972</v>
      </c>
      <c r="Q2160" s="1055"/>
      <c r="R2160" s="1055"/>
      <c r="S2160" s="1055"/>
      <c r="T2160" s="1055"/>
      <c r="U2160" s="1055"/>
      <c r="V2160" s="1055"/>
      <c r="W2160" s="1055"/>
      <c r="X2160" s="1055"/>
      <c r="Y2160" s="1055"/>
      <c r="Z2160" s="1055"/>
      <c r="AA2160" s="1055"/>
      <c r="AB2160" s="1055"/>
      <c r="AC2160" s="1056"/>
      <c r="AD2160" s="1054" t="s">
        <v>973</v>
      </c>
      <c r="AE2160" s="1055"/>
      <c r="AF2160" s="1055"/>
      <c r="AG2160" s="1055"/>
      <c r="AH2160" s="1055"/>
      <c r="AI2160" s="1055"/>
      <c r="AJ2160" s="1055"/>
      <c r="AK2160" s="1055"/>
      <c r="AL2160" s="1055"/>
      <c r="AM2160" s="1055"/>
      <c r="AN2160" s="1056"/>
      <c r="AP2160" s="652"/>
      <c r="AQ2160" s="653"/>
    </row>
    <row r="2161" spans="16:44" s="654" customFormat="1" ht="18.75" x14ac:dyDescent="0.3">
      <c r="P2161" s="1057" t="s">
        <v>5</v>
      </c>
      <c r="Q2161" s="1058"/>
      <c r="R2161" s="1058"/>
      <c r="S2161" s="1058"/>
      <c r="T2161" s="1058"/>
      <c r="U2161" s="1058"/>
      <c r="V2161" s="1058"/>
      <c r="W2161" s="1058"/>
      <c r="X2161" s="1058"/>
      <c r="Y2161" s="1058"/>
      <c r="Z2161" s="1058"/>
      <c r="AA2161" s="1058"/>
      <c r="AB2161" s="1058"/>
      <c r="AC2161" s="1059"/>
      <c r="AD2161" s="1060" t="s">
        <v>6</v>
      </c>
      <c r="AE2161" s="1061"/>
      <c r="AF2161" s="1061"/>
      <c r="AG2161" s="1061"/>
      <c r="AH2161" s="1061"/>
      <c r="AI2161" s="1061"/>
      <c r="AJ2161" s="1061"/>
      <c r="AK2161" s="1061"/>
      <c r="AL2161" s="1061"/>
      <c r="AM2161" s="1061"/>
      <c r="AN2161" s="1062"/>
      <c r="AP2161" s="655"/>
      <c r="AQ2161" s="656"/>
    </row>
    <row r="2162" spans="16:44" s="654" customFormat="1" ht="18.75" x14ac:dyDescent="0.3">
      <c r="P2162" s="1063" t="s">
        <v>7</v>
      </c>
      <c r="Q2162" s="1063" t="s">
        <v>974</v>
      </c>
      <c r="R2162" s="1063" t="s">
        <v>975</v>
      </c>
      <c r="S2162" s="1066" t="s">
        <v>10</v>
      </c>
      <c r="T2162" s="1067"/>
      <c r="U2162" s="1063" t="s">
        <v>11</v>
      </c>
      <c r="V2162" s="1068" t="s">
        <v>12</v>
      </c>
      <c r="W2162" s="1069"/>
      <c r="X2162" s="1070"/>
      <c r="Y2162" s="1068" t="s">
        <v>13</v>
      </c>
      <c r="Z2162" s="1069"/>
      <c r="AA2162" s="1069"/>
      <c r="AB2162" s="1069"/>
      <c r="AC2162" s="1070"/>
      <c r="AD2162" s="1080" t="s">
        <v>7</v>
      </c>
      <c r="AE2162" s="1080" t="s">
        <v>949</v>
      </c>
      <c r="AF2162" s="1089" t="s">
        <v>15</v>
      </c>
      <c r="AG2162" s="1080" t="s">
        <v>16</v>
      </c>
      <c r="AH2162" s="1092" t="s">
        <v>17</v>
      </c>
      <c r="AI2162" s="1077" t="s">
        <v>18</v>
      </c>
      <c r="AJ2162" s="1078"/>
      <c r="AK2162" s="1078"/>
      <c r="AL2162" s="1079"/>
      <c r="AM2162" s="1080" t="s">
        <v>19</v>
      </c>
      <c r="AN2162" s="1083" t="s">
        <v>20</v>
      </c>
      <c r="AP2162" s="655"/>
      <c r="AQ2162" s="656"/>
    </row>
    <row r="2163" spans="16:44" s="654" customFormat="1" ht="18.75" customHeight="1" x14ac:dyDescent="0.3">
      <c r="P2163" s="1064"/>
      <c r="Q2163" s="1064"/>
      <c r="R2163" s="1064"/>
      <c r="S2163" s="1063" t="s">
        <v>21</v>
      </c>
      <c r="T2163" s="1063" t="s">
        <v>976</v>
      </c>
      <c r="U2163" s="1064"/>
      <c r="V2163" s="1086" t="s">
        <v>23</v>
      </c>
      <c r="W2163" s="1086" t="s">
        <v>24</v>
      </c>
      <c r="X2163" s="1086" t="s">
        <v>25</v>
      </c>
      <c r="Y2163" s="1063" t="s">
        <v>31</v>
      </c>
      <c r="Z2163" s="1063" t="s">
        <v>27</v>
      </c>
      <c r="AA2163" s="1063" t="s">
        <v>28</v>
      </c>
      <c r="AB2163" s="1063" t="s">
        <v>977</v>
      </c>
      <c r="AC2163" s="1063" t="s">
        <v>978</v>
      </c>
      <c r="AD2163" s="1081"/>
      <c r="AE2163" s="1081"/>
      <c r="AF2163" s="1090"/>
      <c r="AG2163" s="1081"/>
      <c r="AH2163" s="1093"/>
      <c r="AI2163" s="1095" t="s">
        <v>979</v>
      </c>
      <c r="AJ2163" s="1098" t="s">
        <v>27</v>
      </c>
      <c r="AK2163" s="1101" t="s">
        <v>28</v>
      </c>
      <c r="AL2163" s="1104" t="s">
        <v>977</v>
      </c>
      <c r="AM2163" s="1081"/>
      <c r="AN2163" s="1084"/>
      <c r="AP2163" s="655"/>
      <c r="AQ2163" s="656"/>
    </row>
    <row r="2164" spans="16:44" s="654" customFormat="1" ht="27" customHeight="1" x14ac:dyDescent="0.3">
      <c r="P2164" s="1064"/>
      <c r="Q2164" s="1064"/>
      <c r="R2164" s="1064"/>
      <c r="S2164" s="1064"/>
      <c r="T2164" s="1064"/>
      <c r="U2164" s="1064"/>
      <c r="V2164" s="1087"/>
      <c r="W2164" s="1087"/>
      <c r="X2164" s="1087"/>
      <c r="Y2164" s="1064"/>
      <c r="Z2164" s="1064"/>
      <c r="AA2164" s="1064"/>
      <c r="AB2164" s="1064"/>
      <c r="AC2164" s="1064"/>
      <c r="AD2164" s="1081"/>
      <c r="AE2164" s="1081"/>
      <c r="AF2164" s="1090"/>
      <c r="AG2164" s="1081"/>
      <c r="AH2164" s="1093"/>
      <c r="AI2164" s="1096"/>
      <c r="AJ2164" s="1099"/>
      <c r="AK2164" s="1102"/>
      <c r="AL2164" s="1105"/>
      <c r="AM2164" s="1081"/>
      <c r="AN2164" s="1084"/>
      <c r="AP2164" s="655"/>
      <c r="AQ2164" s="656"/>
    </row>
    <row r="2165" spans="16:44" s="654" customFormat="1" ht="56.25" customHeight="1" x14ac:dyDescent="0.3">
      <c r="P2165" s="1065"/>
      <c r="Q2165" s="1065"/>
      <c r="R2165" s="1065"/>
      <c r="S2165" s="1065"/>
      <c r="T2165" s="1065"/>
      <c r="U2165" s="1065"/>
      <c r="V2165" s="1088"/>
      <c r="W2165" s="1088"/>
      <c r="X2165" s="1088"/>
      <c r="Y2165" s="1065"/>
      <c r="Z2165" s="1065"/>
      <c r="AA2165" s="1065"/>
      <c r="AB2165" s="1065"/>
      <c r="AC2165" s="1065"/>
      <c r="AD2165" s="1082"/>
      <c r="AE2165" s="1082"/>
      <c r="AF2165" s="1091"/>
      <c r="AG2165" s="1082"/>
      <c r="AH2165" s="1094"/>
      <c r="AI2165" s="1097"/>
      <c r="AJ2165" s="1100"/>
      <c r="AK2165" s="1103"/>
      <c r="AL2165" s="1106"/>
      <c r="AM2165" s="1082"/>
      <c r="AN2165" s="1085"/>
      <c r="AP2165" s="655"/>
      <c r="AQ2165" s="656"/>
    </row>
    <row r="2166" spans="16:44" s="651" customFormat="1" ht="31.5" x14ac:dyDescent="0.2">
      <c r="P2166" s="42">
        <v>276</v>
      </c>
      <c r="Q2166" s="42" t="s">
        <v>155</v>
      </c>
      <c r="R2166" s="42">
        <v>2308</v>
      </c>
      <c r="S2166" s="42">
        <v>5</v>
      </c>
      <c r="T2166" s="42">
        <v>8</v>
      </c>
      <c r="U2166" s="42" t="s">
        <v>170</v>
      </c>
      <c r="V2166" s="42">
        <v>99</v>
      </c>
      <c r="W2166" s="42">
        <v>2</v>
      </c>
      <c r="X2166" s="42">
        <v>80</v>
      </c>
      <c r="Y2166" s="43">
        <v>39813.360000000001</v>
      </c>
      <c r="Z2166" s="43"/>
      <c r="AA2166" s="43">
        <v>66.64</v>
      </c>
      <c r="AB2166" s="42"/>
      <c r="AC2166" s="44"/>
      <c r="AD2166" s="42">
        <v>1</v>
      </c>
      <c r="AE2166" s="42" t="s">
        <v>200</v>
      </c>
      <c r="AF2166" s="45" t="s">
        <v>66</v>
      </c>
      <c r="AG2166" s="42" t="s">
        <v>35</v>
      </c>
      <c r="AH2166" s="46">
        <v>682</v>
      </c>
      <c r="AI2166" s="47">
        <v>682</v>
      </c>
      <c r="AJ2166" s="46"/>
      <c r="AK2166" s="47"/>
      <c r="AL2166" s="48"/>
      <c r="AM2166" s="49">
        <f ca="1">DATEDIF(AP2166,TODAY(),"y")</f>
        <v>3</v>
      </c>
      <c r="AN2166" s="50" t="s">
        <v>201</v>
      </c>
      <c r="AP2166" s="657">
        <v>43466</v>
      </c>
      <c r="AQ2166" s="653"/>
      <c r="AR2166" s="651">
        <v>1</v>
      </c>
    </row>
    <row r="2167" spans="16:44" s="651" customFormat="1" ht="62.25" customHeight="1" x14ac:dyDescent="0.2">
      <c r="P2167" s="51"/>
      <c r="Q2167" s="51"/>
      <c r="R2167" s="51"/>
      <c r="S2167" s="51"/>
      <c r="T2167" s="51"/>
      <c r="U2167" s="51"/>
      <c r="V2167" s="51"/>
      <c r="W2167" s="51"/>
      <c r="X2167" s="51"/>
      <c r="Y2167" s="52"/>
      <c r="Z2167" s="52"/>
      <c r="AA2167" s="52"/>
      <c r="AB2167" s="51"/>
      <c r="AC2167" s="53"/>
      <c r="AD2167" s="51">
        <v>2</v>
      </c>
      <c r="AE2167" s="51" t="s">
        <v>200</v>
      </c>
      <c r="AF2167" s="54" t="s">
        <v>202</v>
      </c>
      <c r="AG2167" s="51" t="s">
        <v>35</v>
      </c>
      <c r="AH2167" s="55">
        <v>930</v>
      </c>
      <c r="AI2167" s="56">
        <v>930</v>
      </c>
      <c r="AJ2167" s="55"/>
      <c r="AK2167" s="56"/>
      <c r="AL2167" s="57"/>
      <c r="AM2167" s="58">
        <f t="shared" ref="AM2167:AM2175" ca="1" si="0">DATEDIF(AP2167,TODAY(),"y")</f>
        <v>3</v>
      </c>
      <c r="AN2167" s="59" t="s">
        <v>203</v>
      </c>
      <c r="AP2167" s="657">
        <v>43466</v>
      </c>
      <c r="AQ2167" s="653"/>
      <c r="AR2167" s="651">
        <v>2</v>
      </c>
    </row>
    <row r="2168" spans="16:44" s="651" customFormat="1" ht="15.75" x14ac:dyDescent="0.2">
      <c r="P2168" s="51"/>
      <c r="Q2168" s="51"/>
      <c r="R2168" s="51"/>
      <c r="S2168" s="51"/>
      <c r="T2168" s="51"/>
      <c r="U2168" s="51"/>
      <c r="V2168" s="51"/>
      <c r="W2168" s="51"/>
      <c r="X2168" s="51"/>
      <c r="Y2168" s="52"/>
      <c r="Z2168" s="52"/>
      <c r="AA2168" s="52"/>
      <c r="AB2168" s="51"/>
      <c r="AC2168" s="53"/>
      <c r="AD2168" s="51">
        <v>3</v>
      </c>
      <c r="AE2168" s="51" t="s">
        <v>200</v>
      </c>
      <c r="AF2168" s="60" t="s">
        <v>66</v>
      </c>
      <c r="AG2168" s="51" t="s">
        <v>35</v>
      </c>
      <c r="AH2168" s="55">
        <v>56.25</v>
      </c>
      <c r="AI2168" s="56">
        <v>56.25</v>
      </c>
      <c r="AJ2168" s="55"/>
      <c r="AK2168" s="56"/>
      <c r="AL2168" s="57"/>
      <c r="AM2168" s="58">
        <f t="shared" ca="1" si="0"/>
        <v>3</v>
      </c>
      <c r="AN2168" s="61" t="s">
        <v>204</v>
      </c>
      <c r="AP2168" s="657">
        <v>43466</v>
      </c>
      <c r="AQ2168" s="653"/>
      <c r="AR2168" s="651">
        <v>3</v>
      </c>
    </row>
    <row r="2169" spans="16:44" s="651" customFormat="1" ht="15.75" x14ac:dyDescent="0.2">
      <c r="P2169" s="51"/>
      <c r="Q2169" s="51"/>
      <c r="R2169" s="51"/>
      <c r="S2169" s="51"/>
      <c r="T2169" s="51"/>
      <c r="U2169" s="51"/>
      <c r="V2169" s="51"/>
      <c r="W2169" s="51"/>
      <c r="X2169" s="51"/>
      <c r="Y2169" s="52"/>
      <c r="Z2169" s="52"/>
      <c r="AA2169" s="52"/>
      <c r="AB2169" s="51"/>
      <c r="AC2169" s="53"/>
      <c r="AD2169" s="51">
        <v>4</v>
      </c>
      <c r="AE2169" s="51" t="s">
        <v>200</v>
      </c>
      <c r="AF2169" s="60" t="s">
        <v>66</v>
      </c>
      <c r="AG2169" s="51" t="s">
        <v>35</v>
      </c>
      <c r="AH2169" s="55">
        <v>80.56</v>
      </c>
      <c r="AI2169" s="56"/>
      <c r="AJ2169" s="55"/>
      <c r="AK2169" s="56">
        <v>80.56</v>
      </c>
      <c r="AL2169" s="57"/>
      <c r="AM2169" s="58">
        <f t="shared" ca="1" si="0"/>
        <v>3</v>
      </c>
      <c r="AN2169" s="61" t="s">
        <v>205</v>
      </c>
      <c r="AP2169" s="657">
        <v>43466</v>
      </c>
      <c r="AQ2169" s="653"/>
      <c r="AR2169" s="651">
        <v>4</v>
      </c>
    </row>
    <row r="2170" spans="16:44" s="654" customFormat="1" ht="31.5" x14ac:dyDescent="0.3">
      <c r="P2170" s="51"/>
      <c r="Q2170" s="51"/>
      <c r="R2170" s="51"/>
      <c r="S2170" s="51"/>
      <c r="T2170" s="51"/>
      <c r="U2170" s="51"/>
      <c r="V2170" s="51"/>
      <c r="W2170" s="51"/>
      <c r="X2170" s="51"/>
      <c r="Y2170" s="52"/>
      <c r="Z2170" s="52"/>
      <c r="AA2170" s="52"/>
      <c r="AB2170" s="51"/>
      <c r="AC2170" s="53"/>
      <c r="AD2170" s="51">
        <v>5</v>
      </c>
      <c r="AE2170" s="51" t="s">
        <v>200</v>
      </c>
      <c r="AF2170" s="60" t="s">
        <v>66</v>
      </c>
      <c r="AG2170" s="51" t="s">
        <v>35</v>
      </c>
      <c r="AH2170" s="55">
        <v>4540</v>
      </c>
      <c r="AI2170" s="56">
        <v>4540</v>
      </c>
      <c r="AJ2170" s="55"/>
      <c r="AK2170" s="56"/>
      <c r="AL2170" s="57"/>
      <c r="AM2170" s="58">
        <f t="shared" ca="1" si="0"/>
        <v>3</v>
      </c>
      <c r="AN2170" s="59" t="s">
        <v>206</v>
      </c>
      <c r="AP2170" s="657">
        <v>43466</v>
      </c>
      <c r="AQ2170" s="656"/>
      <c r="AR2170" s="651">
        <v>5</v>
      </c>
    </row>
    <row r="2171" spans="16:44" s="654" customFormat="1" ht="31.5" x14ac:dyDescent="0.3">
      <c r="P2171" s="51"/>
      <c r="Q2171" s="51"/>
      <c r="R2171" s="51"/>
      <c r="S2171" s="51"/>
      <c r="T2171" s="51"/>
      <c r="U2171" s="51"/>
      <c r="V2171" s="51"/>
      <c r="W2171" s="51"/>
      <c r="X2171" s="51"/>
      <c r="Y2171" s="52"/>
      <c r="Z2171" s="52"/>
      <c r="AA2171" s="52"/>
      <c r="AB2171" s="51" t="s">
        <v>207</v>
      </c>
      <c r="AC2171" s="53"/>
      <c r="AD2171" s="51">
        <v>6</v>
      </c>
      <c r="AE2171" s="51" t="s">
        <v>200</v>
      </c>
      <c r="AF2171" s="60" t="s">
        <v>66</v>
      </c>
      <c r="AG2171" s="51" t="s">
        <v>35</v>
      </c>
      <c r="AH2171" s="55">
        <v>6</v>
      </c>
      <c r="AI2171" s="56"/>
      <c r="AJ2171" s="55"/>
      <c r="AK2171" s="56">
        <v>6</v>
      </c>
      <c r="AL2171" s="57"/>
      <c r="AM2171" s="58">
        <f t="shared" ca="1" si="0"/>
        <v>3</v>
      </c>
      <c r="AN2171" s="59" t="s">
        <v>208</v>
      </c>
      <c r="AP2171" s="657">
        <v>43466</v>
      </c>
      <c r="AQ2171" s="656"/>
      <c r="AR2171" s="651">
        <v>6</v>
      </c>
    </row>
    <row r="2172" spans="16:44" s="658" customFormat="1" ht="21" x14ac:dyDescent="0.35">
      <c r="P2172" s="51"/>
      <c r="Q2172" s="51"/>
      <c r="R2172" s="51"/>
      <c r="S2172" s="51"/>
      <c r="T2172" s="51"/>
      <c r="U2172" s="51"/>
      <c r="V2172" s="51"/>
      <c r="W2172" s="51"/>
      <c r="X2172" s="51"/>
      <c r="Y2172" s="52"/>
      <c r="Z2172" s="52"/>
      <c r="AA2172" s="52"/>
      <c r="AB2172" s="51"/>
      <c r="AC2172" s="53"/>
      <c r="AD2172" s="51">
        <v>7</v>
      </c>
      <c r="AE2172" s="51" t="s">
        <v>200</v>
      </c>
      <c r="AF2172" s="54" t="s">
        <v>59</v>
      </c>
      <c r="AG2172" s="51" t="s">
        <v>35</v>
      </c>
      <c r="AH2172" s="55">
        <v>1243.92</v>
      </c>
      <c r="AI2172" s="56">
        <v>1243.92</v>
      </c>
      <c r="AJ2172" s="55"/>
      <c r="AK2172" s="56"/>
      <c r="AL2172" s="57"/>
      <c r="AM2172" s="58">
        <f t="shared" ca="1" si="0"/>
        <v>3</v>
      </c>
      <c r="AN2172" s="61" t="s">
        <v>209</v>
      </c>
      <c r="AP2172" s="657">
        <v>43466</v>
      </c>
      <c r="AQ2172" s="659"/>
      <c r="AR2172" s="651">
        <v>7</v>
      </c>
    </row>
    <row r="2173" spans="16:44" s="654" customFormat="1" ht="18.75" x14ac:dyDescent="0.3">
      <c r="P2173" s="51"/>
      <c r="Q2173" s="51"/>
      <c r="R2173" s="51"/>
      <c r="S2173" s="51"/>
      <c r="T2173" s="51"/>
      <c r="U2173" s="51"/>
      <c r="V2173" s="51"/>
      <c r="W2173" s="51"/>
      <c r="X2173" s="51"/>
      <c r="Y2173" s="52"/>
      <c r="Z2173" s="52"/>
      <c r="AA2173" s="52"/>
      <c r="AB2173" s="51"/>
      <c r="AC2173" s="53"/>
      <c r="AD2173" s="51">
        <v>8</v>
      </c>
      <c r="AE2173" s="51" t="s">
        <v>200</v>
      </c>
      <c r="AF2173" s="60" t="s">
        <v>37</v>
      </c>
      <c r="AG2173" s="51" t="s">
        <v>35</v>
      </c>
      <c r="AH2173" s="55">
        <v>180</v>
      </c>
      <c r="AI2173" s="56"/>
      <c r="AJ2173" s="55"/>
      <c r="AK2173" s="56">
        <v>180</v>
      </c>
      <c r="AL2173" s="57"/>
      <c r="AM2173" s="58">
        <f t="shared" ca="1" si="0"/>
        <v>3</v>
      </c>
      <c r="AN2173" s="61" t="s">
        <v>162</v>
      </c>
      <c r="AP2173" s="657">
        <v>43466</v>
      </c>
      <c r="AQ2173" s="656"/>
      <c r="AR2173" s="651">
        <v>8</v>
      </c>
    </row>
    <row r="2174" spans="16:44" s="654" customFormat="1" ht="31.5" x14ac:dyDescent="0.3">
      <c r="P2174" s="51">
        <v>277</v>
      </c>
      <c r="Q2174" s="51" t="s">
        <v>155</v>
      </c>
      <c r="R2174" s="51">
        <v>2312</v>
      </c>
      <c r="S2174" s="51">
        <v>9</v>
      </c>
      <c r="T2174" s="51">
        <v>12</v>
      </c>
      <c r="U2174" s="51" t="s">
        <v>170</v>
      </c>
      <c r="V2174" s="51">
        <v>99</v>
      </c>
      <c r="W2174" s="51">
        <v>2</v>
      </c>
      <c r="X2174" s="51">
        <v>50</v>
      </c>
      <c r="Y2174" s="52">
        <v>39793.43</v>
      </c>
      <c r="Z2174" s="52"/>
      <c r="AA2174" s="52">
        <v>56.57</v>
      </c>
      <c r="AB2174" s="51"/>
      <c r="AC2174" s="53"/>
      <c r="AD2174" s="51">
        <v>9</v>
      </c>
      <c r="AE2174" s="51" t="s">
        <v>200</v>
      </c>
      <c r="AF2174" s="60" t="s">
        <v>66</v>
      </c>
      <c r="AG2174" s="51" t="s">
        <v>35</v>
      </c>
      <c r="AH2174" s="55">
        <v>109.51</v>
      </c>
      <c r="AI2174" s="62"/>
      <c r="AJ2174" s="55"/>
      <c r="AK2174" s="62">
        <v>109.51</v>
      </c>
      <c r="AL2174" s="57"/>
      <c r="AM2174" s="58">
        <f t="shared" ca="1" si="0"/>
        <v>3</v>
      </c>
      <c r="AN2174" s="59" t="s">
        <v>210</v>
      </c>
      <c r="AP2174" s="657">
        <v>43466</v>
      </c>
      <c r="AQ2174" s="656"/>
      <c r="AR2174" s="651">
        <v>9</v>
      </c>
    </row>
    <row r="2175" spans="16:44" s="648" customFormat="1" ht="18.75" customHeight="1" x14ac:dyDescent="0.25">
      <c r="P2175" s="63"/>
      <c r="Q2175" s="63"/>
      <c r="R2175" s="63"/>
      <c r="S2175" s="63"/>
      <c r="T2175" s="63"/>
      <c r="U2175" s="63"/>
      <c r="V2175" s="63"/>
      <c r="W2175" s="63"/>
      <c r="X2175" s="63"/>
      <c r="Y2175" s="64"/>
      <c r="Z2175" s="64"/>
      <c r="AA2175" s="64"/>
      <c r="AB2175" s="63"/>
      <c r="AC2175" s="65"/>
      <c r="AD2175" s="63">
        <v>10</v>
      </c>
      <c r="AE2175" s="63" t="s">
        <v>200</v>
      </c>
      <c r="AF2175" s="66" t="s">
        <v>66</v>
      </c>
      <c r="AG2175" s="63" t="s">
        <v>35</v>
      </c>
      <c r="AH2175" s="67">
        <v>116.75</v>
      </c>
      <c r="AI2175" s="68"/>
      <c r="AJ2175" s="67"/>
      <c r="AK2175" s="68">
        <v>116.75</v>
      </c>
      <c r="AL2175" s="69"/>
      <c r="AM2175" s="70">
        <f t="shared" ca="1" si="0"/>
        <v>3</v>
      </c>
      <c r="AN2175" s="71" t="s">
        <v>211</v>
      </c>
      <c r="AP2175" s="657">
        <v>43466</v>
      </c>
      <c r="AQ2175" s="650"/>
      <c r="AR2175" s="651">
        <v>10</v>
      </c>
    </row>
    <row r="2176" spans="16:44" s="648" customFormat="1" ht="21" x14ac:dyDescent="0.35">
      <c r="P2176" s="1071" t="s">
        <v>966</v>
      </c>
      <c r="Q2176" s="1072"/>
      <c r="R2176" s="1072"/>
      <c r="S2176" s="1072"/>
      <c r="T2176" s="1072"/>
      <c r="U2176" s="1072"/>
      <c r="V2176" s="1072"/>
      <c r="W2176" s="1072"/>
      <c r="X2176" s="1072"/>
      <c r="Y2176" s="1072"/>
      <c r="Z2176" s="1072"/>
      <c r="AA2176" s="1072"/>
      <c r="AB2176" s="1072"/>
      <c r="AC2176" s="1073"/>
      <c r="AD2176" s="1071" t="s">
        <v>967</v>
      </c>
      <c r="AE2176" s="1072"/>
      <c r="AF2176" s="1072"/>
      <c r="AG2176" s="1072"/>
      <c r="AH2176" s="1072"/>
      <c r="AI2176" s="1072"/>
      <c r="AJ2176" s="1072"/>
      <c r="AK2176" s="1072"/>
      <c r="AL2176" s="1072"/>
      <c r="AM2176" s="1072"/>
      <c r="AN2176" s="1073"/>
      <c r="AP2176" s="649"/>
      <c r="AQ2176" s="650"/>
    </row>
    <row r="2177" spans="16:44" s="648" customFormat="1" ht="21" x14ac:dyDescent="0.35">
      <c r="P2177" s="1074" t="s">
        <v>980</v>
      </c>
      <c r="Q2177" s="1075"/>
      <c r="R2177" s="1075"/>
      <c r="S2177" s="1075"/>
      <c r="T2177" s="1075"/>
      <c r="U2177" s="1075"/>
      <c r="V2177" s="1075"/>
      <c r="W2177" s="1075"/>
      <c r="X2177" s="1075"/>
      <c r="Y2177" s="1075"/>
      <c r="Z2177" s="1075"/>
      <c r="AA2177" s="1075"/>
      <c r="AB2177" s="1075"/>
      <c r="AC2177" s="1076"/>
      <c r="AD2177" s="1074" t="s">
        <v>981</v>
      </c>
      <c r="AE2177" s="1075"/>
      <c r="AF2177" s="1075"/>
      <c r="AG2177" s="1075"/>
      <c r="AH2177" s="1075"/>
      <c r="AI2177" s="1075"/>
      <c r="AJ2177" s="1075"/>
      <c r="AK2177" s="1075"/>
      <c r="AL2177" s="1075"/>
      <c r="AM2177" s="1075"/>
      <c r="AN2177" s="1076"/>
      <c r="AP2177" s="649"/>
      <c r="AQ2177" s="650"/>
    </row>
    <row r="2178" spans="16:44" s="648" customFormat="1" ht="21" x14ac:dyDescent="0.35">
      <c r="P2178" s="1074" t="s">
        <v>970</v>
      </c>
      <c r="Q2178" s="1075"/>
      <c r="R2178" s="1075"/>
      <c r="S2178" s="1075"/>
      <c r="T2178" s="1075"/>
      <c r="U2178" s="1075"/>
      <c r="V2178" s="1075"/>
      <c r="W2178" s="1075"/>
      <c r="X2178" s="1075"/>
      <c r="Y2178" s="1075"/>
      <c r="Z2178" s="1075"/>
      <c r="AA2178" s="1075"/>
      <c r="AB2178" s="1075"/>
      <c r="AC2178" s="1076"/>
      <c r="AD2178" s="1074" t="s">
        <v>982</v>
      </c>
      <c r="AE2178" s="1075"/>
      <c r="AF2178" s="1075"/>
      <c r="AG2178" s="1075"/>
      <c r="AH2178" s="1075"/>
      <c r="AI2178" s="1075"/>
      <c r="AJ2178" s="1075"/>
      <c r="AK2178" s="1075"/>
      <c r="AL2178" s="1075"/>
      <c r="AM2178" s="1075"/>
      <c r="AN2178" s="1076"/>
      <c r="AP2178" s="649"/>
      <c r="AQ2178" s="650"/>
    </row>
    <row r="2179" spans="16:44" s="651" customFormat="1" ht="21" x14ac:dyDescent="0.35">
      <c r="P2179" s="1054" t="s">
        <v>972</v>
      </c>
      <c r="Q2179" s="1055"/>
      <c r="R2179" s="1055"/>
      <c r="S2179" s="1055"/>
      <c r="T2179" s="1055"/>
      <c r="U2179" s="1055"/>
      <c r="V2179" s="1055"/>
      <c r="W2179" s="1055"/>
      <c r="X2179" s="1055"/>
      <c r="Y2179" s="1055"/>
      <c r="Z2179" s="1055"/>
      <c r="AA2179" s="1055"/>
      <c r="AB2179" s="1055"/>
      <c r="AC2179" s="1056"/>
      <c r="AD2179" s="1054" t="s">
        <v>973</v>
      </c>
      <c r="AE2179" s="1055"/>
      <c r="AF2179" s="1055"/>
      <c r="AG2179" s="1055"/>
      <c r="AH2179" s="1055"/>
      <c r="AI2179" s="1055"/>
      <c r="AJ2179" s="1055"/>
      <c r="AK2179" s="1055"/>
      <c r="AL2179" s="1055"/>
      <c r="AM2179" s="1055"/>
      <c r="AN2179" s="1056"/>
      <c r="AP2179" s="652"/>
      <c r="AQ2179" s="653"/>
    </row>
    <row r="2180" spans="16:44" s="654" customFormat="1" ht="18.75" x14ac:dyDescent="0.3">
      <c r="P2180" s="1057" t="s">
        <v>5</v>
      </c>
      <c r="Q2180" s="1058"/>
      <c r="R2180" s="1058"/>
      <c r="S2180" s="1058"/>
      <c r="T2180" s="1058"/>
      <c r="U2180" s="1058"/>
      <c r="V2180" s="1058"/>
      <c r="W2180" s="1058"/>
      <c r="X2180" s="1058"/>
      <c r="Y2180" s="1058"/>
      <c r="Z2180" s="1058"/>
      <c r="AA2180" s="1058"/>
      <c r="AB2180" s="1058"/>
      <c r="AC2180" s="1059"/>
      <c r="AD2180" s="1060" t="s">
        <v>6</v>
      </c>
      <c r="AE2180" s="1061"/>
      <c r="AF2180" s="1061"/>
      <c r="AG2180" s="1061"/>
      <c r="AH2180" s="1061"/>
      <c r="AI2180" s="1061"/>
      <c r="AJ2180" s="1061"/>
      <c r="AK2180" s="1061"/>
      <c r="AL2180" s="1061"/>
      <c r="AM2180" s="1061"/>
      <c r="AN2180" s="1062"/>
      <c r="AP2180" s="655"/>
      <c r="AQ2180" s="656"/>
    </row>
    <row r="2181" spans="16:44" s="654" customFormat="1" ht="18.75" x14ac:dyDescent="0.3">
      <c r="P2181" s="1063" t="s">
        <v>7</v>
      </c>
      <c r="Q2181" s="1063" t="s">
        <v>974</v>
      </c>
      <c r="R2181" s="1063" t="s">
        <v>975</v>
      </c>
      <c r="S2181" s="1066" t="s">
        <v>10</v>
      </c>
      <c r="T2181" s="1067"/>
      <c r="U2181" s="1063" t="s">
        <v>11</v>
      </c>
      <c r="V2181" s="1068" t="s">
        <v>12</v>
      </c>
      <c r="W2181" s="1069"/>
      <c r="X2181" s="1070"/>
      <c r="Y2181" s="1068" t="s">
        <v>13</v>
      </c>
      <c r="Z2181" s="1069"/>
      <c r="AA2181" s="1069"/>
      <c r="AB2181" s="1069"/>
      <c r="AC2181" s="1070"/>
      <c r="AD2181" s="1080" t="s">
        <v>7</v>
      </c>
      <c r="AE2181" s="1080" t="s">
        <v>949</v>
      </c>
      <c r="AF2181" s="1089" t="s">
        <v>15</v>
      </c>
      <c r="AG2181" s="1080" t="s">
        <v>16</v>
      </c>
      <c r="AH2181" s="1092" t="s">
        <v>17</v>
      </c>
      <c r="AI2181" s="1077" t="s">
        <v>18</v>
      </c>
      <c r="AJ2181" s="1078"/>
      <c r="AK2181" s="1078"/>
      <c r="AL2181" s="1079"/>
      <c r="AM2181" s="1080" t="s">
        <v>19</v>
      </c>
      <c r="AN2181" s="1083" t="s">
        <v>20</v>
      </c>
      <c r="AP2181" s="655"/>
      <c r="AQ2181" s="656"/>
    </row>
    <row r="2182" spans="16:44" s="654" customFormat="1" ht="18.75" x14ac:dyDescent="0.3">
      <c r="P2182" s="1064"/>
      <c r="Q2182" s="1064"/>
      <c r="R2182" s="1064"/>
      <c r="S2182" s="1063" t="s">
        <v>21</v>
      </c>
      <c r="T2182" s="1063" t="s">
        <v>976</v>
      </c>
      <c r="U2182" s="1064"/>
      <c r="V2182" s="1086" t="s">
        <v>23</v>
      </c>
      <c r="W2182" s="1086" t="s">
        <v>24</v>
      </c>
      <c r="X2182" s="1086" t="s">
        <v>25</v>
      </c>
      <c r="Y2182" s="1063" t="s">
        <v>31</v>
      </c>
      <c r="Z2182" s="1063" t="s">
        <v>27</v>
      </c>
      <c r="AA2182" s="1063" t="s">
        <v>28</v>
      </c>
      <c r="AB2182" s="1110" t="s">
        <v>977</v>
      </c>
      <c r="AC2182" s="1107" t="s">
        <v>978</v>
      </c>
      <c r="AD2182" s="1081"/>
      <c r="AE2182" s="1081"/>
      <c r="AF2182" s="1090"/>
      <c r="AG2182" s="1081"/>
      <c r="AH2182" s="1093"/>
      <c r="AI2182" s="1095" t="s">
        <v>979</v>
      </c>
      <c r="AJ2182" s="1098" t="s">
        <v>27</v>
      </c>
      <c r="AK2182" s="1101" t="s">
        <v>28</v>
      </c>
      <c r="AL2182" s="1104" t="s">
        <v>977</v>
      </c>
      <c r="AM2182" s="1081"/>
      <c r="AN2182" s="1084"/>
      <c r="AP2182" s="655"/>
      <c r="AQ2182" s="656"/>
    </row>
    <row r="2183" spans="16:44" s="654" customFormat="1" ht="18.75" x14ac:dyDescent="0.3">
      <c r="P2183" s="1064"/>
      <c r="Q2183" s="1064"/>
      <c r="R2183" s="1064"/>
      <c r="S2183" s="1064"/>
      <c r="T2183" s="1064"/>
      <c r="U2183" s="1064"/>
      <c r="V2183" s="1087"/>
      <c r="W2183" s="1087"/>
      <c r="X2183" s="1087"/>
      <c r="Y2183" s="1064"/>
      <c r="Z2183" s="1064"/>
      <c r="AA2183" s="1064"/>
      <c r="AB2183" s="1111"/>
      <c r="AC2183" s="1108"/>
      <c r="AD2183" s="1081"/>
      <c r="AE2183" s="1081"/>
      <c r="AF2183" s="1090"/>
      <c r="AG2183" s="1081"/>
      <c r="AH2183" s="1093"/>
      <c r="AI2183" s="1096"/>
      <c r="AJ2183" s="1099"/>
      <c r="AK2183" s="1102"/>
      <c r="AL2183" s="1105"/>
      <c r="AM2183" s="1081"/>
      <c r="AN2183" s="1084"/>
      <c r="AP2183" s="655"/>
      <c r="AQ2183" s="656"/>
    </row>
    <row r="2184" spans="16:44" s="654" customFormat="1" ht="63.75" customHeight="1" x14ac:dyDescent="0.3">
      <c r="P2184" s="1065"/>
      <c r="Q2184" s="1065"/>
      <c r="R2184" s="1065"/>
      <c r="S2184" s="1065"/>
      <c r="T2184" s="1065"/>
      <c r="U2184" s="1065"/>
      <c r="V2184" s="1088"/>
      <c r="W2184" s="1088"/>
      <c r="X2184" s="1088"/>
      <c r="Y2184" s="1065"/>
      <c r="Z2184" s="1065"/>
      <c r="AA2184" s="1065"/>
      <c r="AB2184" s="1112"/>
      <c r="AC2184" s="1109"/>
      <c r="AD2184" s="1082"/>
      <c r="AE2184" s="1082"/>
      <c r="AF2184" s="1091"/>
      <c r="AG2184" s="1082"/>
      <c r="AH2184" s="1094"/>
      <c r="AI2184" s="1097"/>
      <c r="AJ2184" s="1100"/>
      <c r="AK2184" s="1103"/>
      <c r="AL2184" s="1106"/>
      <c r="AM2184" s="1082"/>
      <c r="AN2184" s="1085"/>
      <c r="AP2184" s="655"/>
      <c r="AQ2184" s="656"/>
    </row>
    <row r="2185" spans="16:44" s="651" customFormat="1" ht="31.5" x14ac:dyDescent="0.2">
      <c r="P2185" s="42">
        <v>278</v>
      </c>
      <c r="Q2185" s="72" t="s">
        <v>155</v>
      </c>
      <c r="R2185" s="72">
        <v>2318</v>
      </c>
      <c r="S2185" s="72">
        <v>15</v>
      </c>
      <c r="T2185" s="72">
        <v>18</v>
      </c>
      <c r="U2185" s="72" t="s">
        <v>170</v>
      </c>
      <c r="V2185" s="72">
        <v>99</v>
      </c>
      <c r="W2185" s="72">
        <v>2</v>
      </c>
      <c r="X2185" s="72">
        <v>30</v>
      </c>
      <c r="Y2185" s="73">
        <v>37556.17</v>
      </c>
      <c r="Z2185" s="73"/>
      <c r="AA2185" s="73">
        <v>2273.83</v>
      </c>
      <c r="AB2185" s="72"/>
      <c r="AC2185" s="74"/>
      <c r="AD2185" s="42">
        <v>11</v>
      </c>
      <c r="AE2185" s="42">
        <v>99</v>
      </c>
      <c r="AF2185" s="75" t="s">
        <v>66</v>
      </c>
      <c r="AG2185" s="42" t="s">
        <v>35</v>
      </c>
      <c r="AH2185" s="46">
        <v>4</v>
      </c>
      <c r="AI2185" s="47"/>
      <c r="AJ2185" s="46"/>
      <c r="AK2185" s="47">
        <v>4</v>
      </c>
      <c r="AL2185" s="48"/>
      <c r="AM2185" s="49">
        <f t="shared" ref="AM2185:AM2192" ca="1" si="1">DATEDIF(AP2185,TODAY(),"y")</f>
        <v>16</v>
      </c>
      <c r="AN2185" s="50" t="s">
        <v>201</v>
      </c>
      <c r="AP2185" s="657">
        <v>38718</v>
      </c>
      <c r="AQ2185" s="653"/>
      <c r="AR2185" s="651">
        <v>1</v>
      </c>
    </row>
    <row r="2186" spans="16:44" s="651" customFormat="1" ht="47.25" x14ac:dyDescent="0.2">
      <c r="P2186" s="51"/>
      <c r="Q2186" s="76"/>
      <c r="R2186" s="76"/>
      <c r="S2186" s="76"/>
      <c r="T2186" s="76"/>
      <c r="U2186" s="76"/>
      <c r="V2186" s="76"/>
      <c r="W2186" s="76"/>
      <c r="X2186" s="76"/>
      <c r="Y2186" s="77"/>
      <c r="Z2186" s="77"/>
      <c r="AA2186" s="77"/>
      <c r="AB2186" s="76"/>
      <c r="AC2186" s="78"/>
      <c r="AD2186" s="51">
        <v>12</v>
      </c>
      <c r="AE2186" s="51">
        <v>99</v>
      </c>
      <c r="AF2186" s="54" t="s">
        <v>212</v>
      </c>
      <c r="AG2186" s="51" t="s">
        <v>35</v>
      </c>
      <c r="AH2186" s="55">
        <v>176</v>
      </c>
      <c r="AI2186" s="56"/>
      <c r="AJ2186" s="55"/>
      <c r="AK2186" s="56">
        <v>176</v>
      </c>
      <c r="AL2186" s="57"/>
      <c r="AM2186" s="58">
        <f t="shared" ca="1" si="1"/>
        <v>19</v>
      </c>
      <c r="AN2186" s="61" t="s">
        <v>213</v>
      </c>
      <c r="AP2186" s="657">
        <v>37622</v>
      </c>
      <c r="AQ2186" s="653"/>
      <c r="AR2186" s="651">
        <v>2</v>
      </c>
    </row>
    <row r="2187" spans="16:44" s="651" customFormat="1" ht="15.75" x14ac:dyDescent="0.2">
      <c r="P2187" s="51"/>
      <c r="Q2187" s="76"/>
      <c r="R2187" s="76"/>
      <c r="S2187" s="76"/>
      <c r="T2187" s="76"/>
      <c r="U2187" s="76"/>
      <c r="V2187" s="76"/>
      <c r="W2187" s="76"/>
      <c r="X2187" s="76"/>
      <c r="Y2187" s="77"/>
      <c r="Z2187" s="77"/>
      <c r="AA2187" s="77"/>
      <c r="AB2187" s="76"/>
      <c r="AC2187" s="78"/>
      <c r="AD2187" s="51">
        <v>13</v>
      </c>
      <c r="AE2187" s="51">
        <v>99</v>
      </c>
      <c r="AF2187" s="60" t="s">
        <v>37</v>
      </c>
      <c r="AG2187" s="51" t="s">
        <v>35</v>
      </c>
      <c r="AH2187" s="55">
        <v>112</v>
      </c>
      <c r="AI2187" s="56"/>
      <c r="AJ2187" s="55"/>
      <c r="AK2187" s="56">
        <v>112</v>
      </c>
      <c r="AL2187" s="57"/>
      <c r="AM2187" s="58">
        <f t="shared" ca="1" si="1"/>
        <v>19</v>
      </c>
      <c r="AN2187" s="61" t="s">
        <v>214</v>
      </c>
      <c r="AP2187" s="657">
        <v>37622</v>
      </c>
      <c r="AQ2187" s="653"/>
      <c r="AR2187" s="651">
        <v>3</v>
      </c>
    </row>
    <row r="2188" spans="16:44" s="651" customFormat="1" ht="15.75" x14ac:dyDescent="0.2">
      <c r="P2188" s="51"/>
      <c r="Q2188" s="76"/>
      <c r="R2188" s="76"/>
      <c r="S2188" s="76"/>
      <c r="T2188" s="76"/>
      <c r="U2188" s="76"/>
      <c r="V2188" s="76"/>
      <c r="W2188" s="76"/>
      <c r="X2188" s="76"/>
      <c r="Y2188" s="77"/>
      <c r="Z2188" s="77"/>
      <c r="AA2188" s="77"/>
      <c r="AB2188" s="76"/>
      <c r="AC2188" s="78"/>
      <c r="AD2188" s="51">
        <v>14</v>
      </c>
      <c r="AE2188" s="51">
        <v>99</v>
      </c>
      <c r="AF2188" s="60" t="s">
        <v>37</v>
      </c>
      <c r="AG2188" s="51" t="s">
        <v>35</v>
      </c>
      <c r="AH2188" s="55">
        <v>190.34</v>
      </c>
      <c r="AI2188" s="56"/>
      <c r="AJ2188" s="55"/>
      <c r="AK2188" s="56">
        <v>190.34</v>
      </c>
      <c r="AL2188" s="57"/>
      <c r="AM2188" s="58">
        <f t="shared" ca="1" si="1"/>
        <v>14</v>
      </c>
      <c r="AN2188" s="61" t="s">
        <v>215</v>
      </c>
      <c r="AP2188" s="657">
        <v>39448</v>
      </c>
      <c r="AQ2188" s="653"/>
      <c r="AR2188" s="651">
        <v>4</v>
      </c>
    </row>
    <row r="2189" spans="16:44" s="651" customFormat="1" ht="31.5" x14ac:dyDescent="0.2">
      <c r="P2189" s="51"/>
      <c r="Q2189" s="76"/>
      <c r="R2189" s="76"/>
      <c r="S2189" s="76"/>
      <c r="T2189" s="76"/>
      <c r="U2189" s="76"/>
      <c r="V2189" s="76"/>
      <c r="W2189" s="76"/>
      <c r="X2189" s="76"/>
      <c r="Y2189" s="77"/>
      <c r="Z2189" s="77"/>
      <c r="AA2189" s="77"/>
      <c r="AB2189" s="76"/>
      <c r="AC2189" s="78"/>
      <c r="AD2189" s="51">
        <v>15</v>
      </c>
      <c r="AE2189" s="51">
        <v>99</v>
      </c>
      <c r="AF2189" s="60" t="s">
        <v>59</v>
      </c>
      <c r="AG2189" s="51" t="s">
        <v>35</v>
      </c>
      <c r="AH2189" s="55">
        <v>125</v>
      </c>
      <c r="AI2189" s="56">
        <v>125</v>
      </c>
      <c r="AJ2189" s="55"/>
      <c r="AK2189" s="56"/>
      <c r="AL2189" s="57"/>
      <c r="AM2189" s="58">
        <f t="shared" ca="1" si="1"/>
        <v>16</v>
      </c>
      <c r="AN2189" s="59" t="s">
        <v>216</v>
      </c>
      <c r="AP2189" s="657">
        <v>38718</v>
      </c>
      <c r="AQ2189" s="653"/>
      <c r="AR2189" s="651">
        <v>5</v>
      </c>
    </row>
    <row r="2190" spans="16:44" s="651" customFormat="1" ht="31.5" x14ac:dyDescent="0.2">
      <c r="P2190" s="51"/>
      <c r="Q2190" s="76"/>
      <c r="R2190" s="76"/>
      <c r="S2190" s="76"/>
      <c r="T2190" s="76"/>
      <c r="U2190" s="76"/>
      <c r="V2190" s="76"/>
      <c r="W2190" s="76"/>
      <c r="X2190" s="76"/>
      <c r="Y2190" s="77"/>
      <c r="Z2190" s="77"/>
      <c r="AA2190" s="77"/>
      <c r="AB2190" s="76"/>
      <c r="AC2190" s="78"/>
      <c r="AD2190" s="51">
        <v>16</v>
      </c>
      <c r="AE2190" s="51">
        <v>99</v>
      </c>
      <c r="AF2190" s="60" t="s">
        <v>59</v>
      </c>
      <c r="AG2190" s="51" t="s">
        <v>35</v>
      </c>
      <c r="AH2190" s="55">
        <v>280</v>
      </c>
      <c r="AI2190" s="56">
        <v>280</v>
      </c>
      <c r="AJ2190" s="55"/>
      <c r="AK2190" s="56"/>
      <c r="AL2190" s="57"/>
      <c r="AM2190" s="58">
        <f t="shared" ca="1" si="1"/>
        <v>16</v>
      </c>
      <c r="AN2190" s="59" t="s">
        <v>217</v>
      </c>
      <c r="AP2190" s="657">
        <v>38718</v>
      </c>
      <c r="AQ2190" s="653"/>
      <c r="AR2190" s="651">
        <v>6</v>
      </c>
    </row>
    <row r="2191" spans="16:44" s="651" customFormat="1" ht="31.5" x14ac:dyDescent="0.2">
      <c r="P2191" s="51"/>
      <c r="Q2191" s="76"/>
      <c r="R2191" s="76"/>
      <c r="S2191" s="76"/>
      <c r="T2191" s="76"/>
      <c r="U2191" s="76"/>
      <c r="V2191" s="76"/>
      <c r="W2191" s="76"/>
      <c r="X2191" s="76"/>
      <c r="Y2191" s="77"/>
      <c r="Z2191" s="77"/>
      <c r="AA2191" s="77"/>
      <c r="AB2191" s="76"/>
      <c r="AC2191" s="78"/>
      <c r="AD2191" s="51">
        <v>17</v>
      </c>
      <c r="AE2191" s="51">
        <v>99</v>
      </c>
      <c r="AF2191" s="60" t="s">
        <v>66</v>
      </c>
      <c r="AG2191" s="51" t="s">
        <v>35</v>
      </c>
      <c r="AH2191" s="55">
        <v>105.75</v>
      </c>
      <c r="AI2191" s="56"/>
      <c r="AJ2191" s="55"/>
      <c r="AK2191" s="56">
        <v>105.75</v>
      </c>
      <c r="AL2191" s="57"/>
      <c r="AM2191" s="58">
        <f t="shared" ca="1" si="1"/>
        <v>9</v>
      </c>
      <c r="AN2191" s="59" t="s">
        <v>218</v>
      </c>
      <c r="AP2191" s="657">
        <v>41275</v>
      </c>
      <c r="AQ2191" s="653"/>
      <c r="AR2191" s="651">
        <v>7</v>
      </c>
    </row>
    <row r="2192" spans="16:44" s="651" customFormat="1" ht="51" customHeight="1" x14ac:dyDescent="0.2">
      <c r="P2192" s="51"/>
      <c r="Q2192" s="76"/>
      <c r="R2192" s="76"/>
      <c r="S2192" s="76"/>
      <c r="T2192" s="76"/>
      <c r="U2192" s="76"/>
      <c r="V2192" s="76"/>
      <c r="W2192" s="76"/>
      <c r="X2192" s="76"/>
      <c r="Y2192" s="77"/>
      <c r="Z2192" s="77"/>
      <c r="AA2192" s="77"/>
      <c r="AB2192" s="76"/>
      <c r="AC2192" s="78"/>
      <c r="AD2192" s="51">
        <v>18</v>
      </c>
      <c r="AE2192" s="51">
        <v>99</v>
      </c>
      <c r="AF2192" s="54" t="s">
        <v>219</v>
      </c>
      <c r="AG2192" s="79" t="s">
        <v>220</v>
      </c>
      <c r="AH2192" s="55">
        <v>589</v>
      </c>
      <c r="AI2192" s="56"/>
      <c r="AJ2192" s="55"/>
      <c r="AK2192" s="56">
        <v>589</v>
      </c>
      <c r="AL2192" s="57"/>
      <c r="AM2192" s="58">
        <f t="shared" ca="1" si="1"/>
        <v>3</v>
      </c>
      <c r="AN2192" s="59" t="s">
        <v>221</v>
      </c>
      <c r="AP2192" s="657">
        <v>43466</v>
      </c>
      <c r="AQ2192" s="653"/>
      <c r="AR2192" s="651">
        <v>8</v>
      </c>
    </row>
    <row r="2193" spans="16:44" s="651" customFormat="1" ht="15.75" x14ac:dyDescent="0.2">
      <c r="P2193" s="51"/>
      <c r="Q2193" s="76"/>
      <c r="R2193" s="76"/>
      <c r="S2193" s="76"/>
      <c r="T2193" s="76"/>
      <c r="U2193" s="76"/>
      <c r="V2193" s="76"/>
      <c r="W2193" s="76"/>
      <c r="X2193" s="76"/>
      <c r="Y2193" s="77"/>
      <c r="Z2193" s="77"/>
      <c r="AA2193" s="77"/>
      <c r="AB2193" s="76"/>
      <c r="AC2193" s="78"/>
      <c r="AD2193" s="51">
        <v>19</v>
      </c>
      <c r="AE2193" s="51">
        <v>99</v>
      </c>
      <c r="AF2193" s="60" t="s">
        <v>66</v>
      </c>
      <c r="AG2193" s="51" t="s">
        <v>35</v>
      </c>
      <c r="AH2193" s="55">
        <v>60</v>
      </c>
      <c r="AI2193" s="56"/>
      <c r="AJ2193" s="55"/>
      <c r="AK2193" s="56">
        <v>60</v>
      </c>
      <c r="AL2193" s="57"/>
      <c r="AM2193" s="58">
        <f t="shared" ref="AM2193:AM2214" ca="1" si="2">DATEDIF(AP2194,TODAY(),"y")</f>
        <v>19</v>
      </c>
      <c r="AN2193" s="61" t="s">
        <v>222</v>
      </c>
      <c r="AP2193" s="657">
        <v>42370</v>
      </c>
      <c r="AQ2193" s="653"/>
      <c r="AR2193" s="651">
        <v>9</v>
      </c>
    </row>
    <row r="2194" spans="16:44" s="651" customFormat="1" ht="15.75" x14ac:dyDescent="0.2">
      <c r="P2194" s="51"/>
      <c r="Q2194" s="76"/>
      <c r="R2194" s="76"/>
      <c r="S2194" s="76"/>
      <c r="T2194" s="76"/>
      <c r="U2194" s="76"/>
      <c r="V2194" s="76"/>
      <c r="W2194" s="76"/>
      <c r="X2194" s="76"/>
      <c r="Y2194" s="77"/>
      <c r="Z2194" s="77"/>
      <c r="AA2194" s="77"/>
      <c r="AB2194" s="76"/>
      <c r="AC2194" s="78"/>
      <c r="AD2194" s="51">
        <v>20</v>
      </c>
      <c r="AE2194" s="51">
        <v>99</v>
      </c>
      <c r="AF2194" s="60" t="s">
        <v>66</v>
      </c>
      <c r="AG2194" s="51" t="s">
        <v>35</v>
      </c>
      <c r="AH2194" s="55">
        <v>712.08</v>
      </c>
      <c r="AI2194" s="56">
        <v>712.08</v>
      </c>
      <c r="AJ2194" s="55"/>
      <c r="AK2194" s="56"/>
      <c r="AL2194" s="57"/>
      <c r="AM2194" s="58">
        <f t="shared" ca="1" si="2"/>
        <v>18</v>
      </c>
      <c r="AN2194" s="61" t="s">
        <v>223</v>
      </c>
      <c r="AP2194" s="657">
        <v>37622</v>
      </c>
      <c r="AQ2194" s="653"/>
      <c r="AR2194" s="651">
        <v>10</v>
      </c>
    </row>
    <row r="2195" spans="16:44" s="651" customFormat="1" ht="15.75" x14ac:dyDescent="0.2">
      <c r="P2195" s="51"/>
      <c r="Q2195" s="76"/>
      <c r="R2195" s="76"/>
      <c r="S2195" s="76"/>
      <c r="T2195" s="76"/>
      <c r="U2195" s="76"/>
      <c r="V2195" s="76"/>
      <c r="W2195" s="76"/>
      <c r="X2195" s="76"/>
      <c r="Y2195" s="77"/>
      <c r="Z2195" s="77"/>
      <c r="AA2195" s="77"/>
      <c r="AB2195" s="76"/>
      <c r="AC2195" s="78"/>
      <c r="AD2195" s="51">
        <v>21</v>
      </c>
      <c r="AE2195" s="51">
        <v>99</v>
      </c>
      <c r="AF2195" s="60" t="s">
        <v>59</v>
      </c>
      <c r="AG2195" s="51" t="s">
        <v>35</v>
      </c>
      <c r="AH2195" s="55">
        <v>1610</v>
      </c>
      <c r="AI2195" s="56">
        <v>1610</v>
      </c>
      <c r="AJ2195" s="55"/>
      <c r="AK2195" s="56"/>
      <c r="AL2195" s="57"/>
      <c r="AM2195" s="58">
        <f t="shared" ca="1" si="2"/>
        <v>18</v>
      </c>
      <c r="AN2195" s="61" t="s">
        <v>224</v>
      </c>
      <c r="AP2195" s="657">
        <v>37987</v>
      </c>
      <c r="AQ2195" s="653"/>
      <c r="AR2195" s="651">
        <v>11</v>
      </c>
    </row>
    <row r="2196" spans="16:44" s="651" customFormat="1" ht="15.75" x14ac:dyDescent="0.2">
      <c r="P2196" s="51"/>
      <c r="Q2196" s="76"/>
      <c r="R2196" s="76"/>
      <c r="S2196" s="76"/>
      <c r="T2196" s="76"/>
      <c r="U2196" s="76"/>
      <c r="V2196" s="76"/>
      <c r="W2196" s="76"/>
      <c r="X2196" s="76"/>
      <c r="Y2196" s="77"/>
      <c r="Z2196" s="77"/>
      <c r="AA2196" s="77"/>
      <c r="AB2196" s="76"/>
      <c r="AC2196" s="78"/>
      <c r="AD2196" s="51">
        <v>22</v>
      </c>
      <c r="AE2196" s="51">
        <v>99</v>
      </c>
      <c r="AF2196" s="60" t="s">
        <v>59</v>
      </c>
      <c r="AG2196" s="51" t="s">
        <v>35</v>
      </c>
      <c r="AH2196" s="55">
        <v>1610</v>
      </c>
      <c r="AI2196" s="56">
        <v>1610</v>
      </c>
      <c r="AJ2196" s="55"/>
      <c r="AK2196" s="56"/>
      <c r="AL2196" s="57"/>
      <c r="AM2196" s="58">
        <f t="shared" ca="1" si="2"/>
        <v>17</v>
      </c>
      <c r="AN2196" s="61" t="s">
        <v>225</v>
      </c>
      <c r="AP2196" s="657">
        <v>37987</v>
      </c>
      <c r="AQ2196" s="653"/>
      <c r="AR2196" s="651">
        <v>12</v>
      </c>
    </row>
    <row r="2197" spans="16:44" s="651" customFormat="1" ht="15.75" x14ac:dyDescent="0.2">
      <c r="P2197" s="51"/>
      <c r="Q2197" s="76"/>
      <c r="R2197" s="76"/>
      <c r="S2197" s="76"/>
      <c r="T2197" s="76"/>
      <c r="U2197" s="76"/>
      <c r="V2197" s="76"/>
      <c r="W2197" s="76"/>
      <c r="X2197" s="76"/>
      <c r="Y2197" s="77"/>
      <c r="Z2197" s="77"/>
      <c r="AA2197" s="77"/>
      <c r="AB2197" s="76"/>
      <c r="AC2197" s="78"/>
      <c r="AD2197" s="51">
        <v>23</v>
      </c>
      <c r="AE2197" s="51">
        <v>99</v>
      </c>
      <c r="AF2197" s="60" t="s">
        <v>59</v>
      </c>
      <c r="AG2197" s="51" t="s">
        <v>35</v>
      </c>
      <c r="AH2197" s="55">
        <v>1972</v>
      </c>
      <c r="AI2197" s="56">
        <v>1972</v>
      </c>
      <c r="AJ2197" s="55"/>
      <c r="AK2197" s="56"/>
      <c r="AL2197" s="57"/>
      <c r="AM2197" s="58">
        <f t="shared" ca="1" si="2"/>
        <v>18</v>
      </c>
      <c r="AN2197" s="61" t="s">
        <v>226</v>
      </c>
      <c r="AP2197" s="657">
        <v>38353</v>
      </c>
      <c r="AQ2197" s="653"/>
      <c r="AR2197" s="651">
        <v>13</v>
      </c>
    </row>
    <row r="2198" spans="16:44" s="651" customFormat="1" ht="15.75" x14ac:dyDescent="0.2">
      <c r="P2198" s="51"/>
      <c r="Q2198" s="76"/>
      <c r="R2198" s="76"/>
      <c r="S2198" s="76"/>
      <c r="T2198" s="76"/>
      <c r="U2198" s="76"/>
      <c r="V2198" s="76"/>
      <c r="W2198" s="76"/>
      <c r="X2198" s="76"/>
      <c r="Y2198" s="77"/>
      <c r="Z2198" s="77"/>
      <c r="AA2198" s="77"/>
      <c r="AB2198" s="76"/>
      <c r="AC2198" s="78"/>
      <c r="AD2198" s="51">
        <v>24</v>
      </c>
      <c r="AE2198" s="51">
        <v>99</v>
      </c>
      <c r="AF2198" s="60" t="s">
        <v>59</v>
      </c>
      <c r="AG2198" s="51" t="s">
        <v>35</v>
      </c>
      <c r="AH2198" s="55">
        <v>1560</v>
      </c>
      <c r="AI2198" s="56">
        <v>1560</v>
      </c>
      <c r="AJ2198" s="55"/>
      <c r="AK2198" s="56"/>
      <c r="AL2198" s="57"/>
      <c r="AM2198" s="58">
        <f t="shared" ca="1" si="2"/>
        <v>12</v>
      </c>
      <c r="AN2198" s="61" t="s">
        <v>227</v>
      </c>
      <c r="AP2198" s="657">
        <v>37987</v>
      </c>
      <c r="AQ2198" s="653"/>
      <c r="AR2198" s="651">
        <v>14</v>
      </c>
    </row>
    <row r="2199" spans="16:44" s="651" customFormat="1" ht="15.75" x14ac:dyDescent="0.2">
      <c r="P2199" s="51"/>
      <c r="Q2199" s="76"/>
      <c r="R2199" s="76"/>
      <c r="S2199" s="76"/>
      <c r="T2199" s="76"/>
      <c r="U2199" s="76"/>
      <c r="V2199" s="76"/>
      <c r="W2199" s="76"/>
      <c r="X2199" s="76"/>
      <c r="Y2199" s="77"/>
      <c r="Z2199" s="77"/>
      <c r="AA2199" s="77"/>
      <c r="AB2199" s="76"/>
      <c r="AC2199" s="78"/>
      <c r="AD2199" s="51">
        <v>25</v>
      </c>
      <c r="AE2199" s="51">
        <v>99</v>
      </c>
      <c r="AF2199" s="60" t="s">
        <v>59</v>
      </c>
      <c r="AG2199" s="51" t="s">
        <v>35</v>
      </c>
      <c r="AH2199" s="55">
        <v>544</v>
      </c>
      <c r="AI2199" s="56">
        <v>544</v>
      </c>
      <c r="AJ2199" s="55"/>
      <c r="AK2199" s="56"/>
      <c r="AL2199" s="57"/>
      <c r="AM2199" s="58">
        <f t="shared" ca="1" si="2"/>
        <v>17</v>
      </c>
      <c r="AN2199" s="61" t="s">
        <v>228</v>
      </c>
      <c r="AP2199" s="657">
        <v>40179</v>
      </c>
      <c r="AQ2199" s="653"/>
      <c r="AR2199" s="651">
        <v>15</v>
      </c>
    </row>
    <row r="2200" spans="16:44" s="651" customFormat="1" ht="15.75" x14ac:dyDescent="0.2">
      <c r="P2200" s="51"/>
      <c r="Q2200" s="76"/>
      <c r="R2200" s="76"/>
      <c r="S2200" s="76"/>
      <c r="T2200" s="76"/>
      <c r="U2200" s="76"/>
      <c r="V2200" s="76"/>
      <c r="W2200" s="76"/>
      <c r="X2200" s="76"/>
      <c r="Y2200" s="77"/>
      <c r="Z2200" s="77"/>
      <c r="AA2200" s="77"/>
      <c r="AB2200" s="76"/>
      <c r="AC2200" s="78"/>
      <c r="AD2200" s="51">
        <v>26</v>
      </c>
      <c r="AE2200" s="51">
        <v>99</v>
      </c>
      <c r="AF2200" s="60" t="s">
        <v>59</v>
      </c>
      <c r="AG2200" s="51" t="s">
        <v>35</v>
      </c>
      <c r="AH2200" s="55">
        <v>1400</v>
      </c>
      <c r="AI2200" s="56">
        <v>1400</v>
      </c>
      <c r="AJ2200" s="55"/>
      <c r="AK2200" s="56"/>
      <c r="AL2200" s="57"/>
      <c r="AM2200" s="58">
        <f t="shared" ca="1" si="2"/>
        <v>17</v>
      </c>
      <c r="AN2200" s="61" t="s">
        <v>229</v>
      </c>
      <c r="AP2200" s="657">
        <v>38353</v>
      </c>
      <c r="AQ2200" s="653"/>
      <c r="AR2200" s="651">
        <v>16</v>
      </c>
    </row>
    <row r="2201" spans="16:44" s="651" customFormat="1" ht="31.5" x14ac:dyDescent="0.2">
      <c r="P2201" s="51"/>
      <c r="Q2201" s="76"/>
      <c r="R2201" s="76"/>
      <c r="S2201" s="76"/>
      <c r="T2201" s="76"/>
      <c r="U2201" s="76"/>
      <c r="V2201" s="76"/>
      <c r="W2201" s="76"/>
      <c r="X2201" s="76"/>
      <c r="Y2201" s="77"/>
      <c r="Z2201" s="77"/>
      <c r="AA2201" s="77"/>
      <c r="AB2201" s="76"/>
      <c r="AC2201" s="78"/>
      <c r="AD2201" s="51">
        <v>27</v>
      </c>
      <c r="AE2201" s="51">
        <v>99</v>
      </c>
      <c r="AF2201" s="60" t="s">
        <v>59</v>
      </c>
      <c r="AG2201" s="51" t="s">
        <v>35</v>
      </c>
      <c r="AH2201" s="55">
        <v>242</v>
      </c>
      <c r="AI2201" s="56">
        <v>242</v>
      </c>
      <c r="AJ2201" s="55"/>
      <c r="AK2201" s="56"/>
      <c r="AL2201" s="57"/>
      <c r="AM2201" s="58">
        <f t="shared" ca="1" si="2"/>
        <v>11</v>
      </c>
      <c r="AN2201" s="59" t="s">
        <v>230</v>
      </c>
      <c r="AP2201" s="657">
        <v>38353</v>
      </c>
      <c r="AQ2201" s="653"/>
      <c r="AR2201" s="651">
        <v>17</v>
      </c>
    </row>
    <row r="2202" spans="16:44" s="651" customFormat="1" ht="31.5" x14ac:dyDescent="0.2">
      <c r="P2202" s="51"/>
      <c r="Q2202" s="76"/>
      <c r="R2202" s="76"/>
      <c r="S2202" s="76"/>
      <c r="T2202" s="76"/>
      <c r="U2202" s="76"/>
      <c r="V2202" s="76"/>
      <c r="W2202" s="76"/>
      <c r="X2202" s="76"/>
      <c r="Y2202" s="77"/>
      <c r="Z2202" s="77"/>
      <c r="AA2202" s="77"/>
      <c r="AB2202" s="76"/>
      <c r="AC2202" s="78"/>
      <c r="AD2202" s="51">
        <v>28</v>
      </c>
      <c r="AE2202" s="51">
        <v>99</v>
      </c>
      <c r="AF2202" s="60" t="s">
        <v>59</v>
      </c>
      <c r="AG2202" s="51" t="s">
        <v>35</v>
      </c>
      <c r="AH2202" s="55">
        <v>264</v>
      </c>
      <c r="AI2202" s="56">
        <v>264</v>
      </c>
      <c r="AJ2202" s="55"/>
      <c r="AK2202" s="56"/>
      <c r="AL2202" s="57"/>
      <c r="AM2202" s="58">
        <f t="shared" ca="1" si="2"/>
        <v>5</v>
      </c>
      <c r="AN2202" s="59" t="s">
        <v>231</v>
      </c>
      <c r="AP2202" s="657">
        <v>40544</v>
      </c>
      <c r="AQ2202" s="653"/>
      <c r="AR2202" s="651">
        <v>18</v>
      </c>
    </row>
    <row r="2203" spans="16:44" s="651" customFormat="1" ht="15.75" x14ac:dyDescent="0.2">
      <c r="P2203" s="51"/>
      <c r="Q2203" s="76"/>
      <c r="R2203" s="76"/>
      <c r="S2203" s="76"/>
      <c r="T2203" s="76"/>
      <c r="U2203" s="76"/>
      <c r="V2203" s="76"/>
      <c r="W2203" s="76"/>
      <c r="X2203" s="76"/>
      <c r="Y2203" s="77"/>
      <c r="Z2203" s="77"/>
      <c r="AA2203" s="77"/>
      <c r="AB2203" s="76"/>
      <c r="AC2203" s="78"/>
      <c r="AD2203" s="51">
        <v>29</v>
      </c>
      <c r="AE2203" s="51">
        <v>99</v>
      </c>
      <c r="AF2203" s="60" t="s">
        <v>59</v>
      </c>
      <c r="AG2203" s="51" t="s">
        <v>35</v>
      </c>
      <c r="AH2203" s="55">
        <v>392</v>
      </c>
      <c r="AI2203" s="56">
        <v>392</v>
      </c>
      <c r="AJ2203" s="55"/>
      <c r="AK2203" s="56"/>
      <c r="AL2203" s="57"/>
      <c r="AM2203" s="58">
        <f t="shared" ca="1" si="2"/>
        <v>3</v>
      </c>
      <c r="AN2203" s="61" t="s">
        <v>232</v>
      </c>
      <c r="AP2203" s="657">
        <v>42736</v>
      </c>
      <c r="AQ2203" s="653"/>
      <c r="AR2203" s="651">
        <v>19</v>
      </c>
    </row>
    <row r="2204" spans="16:44" s="651" customFormat="1" ht="15.75" x14ac:dyDescent="0.2">
      <c r="P2204" s="51"/>
      <c r="Q2204" s="76"/>
      <c r="R2204" s="76"/>
      <c r="S2204" s="76"/>
      <c r="T2204" s="76"/>
      <c r="U2204" s="76"/>
      <c r="V2204" s="76"/>
      <c r="W2204" s="76"/>
      <c r="X2204" s="76"/>
      <c r="Y2204" s="77"/>
      <c r="Z2204" s="77"/>
      <c r="AA2204" s="77"/>
      <c r="AB2204" s="76"/>
      <c r="AC2204" s="78"/>
      <c r="AD2204" s="51">
        <v>30</v>
      </c>
      <c r="AE2204" s="51">
        <v>99</v>
      </c>
      <c r="AF2204" s="60" t="s">
        <v>59</v>
      </c>
      <c r="AG2204" s="51" t="s">
        <v>35</v>
      </c>
      <c r="AH2204" s="55">
        <v>870</v>
      </c>
      <c r="AI2204" s="56">
        <v>870</v>
      </c>
      <c r="AJ2204" s="55"/>
      <c r="AK2204" s="56"/>
      <c r="AL2204" s="57"/>
      <c r="AM2204" s="58">
        <f t="shared" ca="1" si="2"/>
        <v>5</v>
      </c>
      <c r="AN2204" s="61" t="s">
        <v>233</v>
      </c>
      <c r="AP2204" s="657">
        <v>43466</v>
      </c>
      <c r="AQ2204" s="653"/>
      <c r="AR2204" s="651">
        <v>20</v>
      </c>
    </row>
    <row r="2205" spans="16:44" s="651" customFormat="1" ht="15.75" x14ac:dyDescent="0.2">
      <c r="P2205" s="51"/>
      <c r="Q2205" s="76"/>
      <c r="R2205" s="76"/>
      <c r="S2205" s="76"/>
      <c r="T2205" s="76"/>
      <c r="U2205" s="76"/>
      <c r="V2205" s="76"/>
      <c r="W2205" s="76"/>
      <c r="X2205" s="76"/>
      <c r="Y2205" s="77"/>
      <c r="Z2205" s="77"/>
      <c r="AA2205" s="77"/>
      <c r="AB2205" s="76"/>
      <c r="AC2205" s="78"/>
      <c r="AD2205" s="51">
        <v>31</v>
      </c>
      <c r="AE2205" s="51">
        <v>99</v>
      </c>
      <c r="AF2205" s="60" t="s">
        <v>59</v>
      </c>
      <c r="AG2205" s="51" t="s">
        <v>35</v>
      </c>
      <c r="AH2205" s="55">
        <v>378</v>
      </c>
      <c r="AI2205" s="56">
        <v>378</v>
      </c>
      <c r="AJ2205" s="55"/>
      <c r="AK2205" s="56"/>
      <c r="AL2205" s="57"/>
      <c r="AM2205" s="58">
        <f t="shared" ca="1" si="2"/>
        <v>13</v>
      </c>
      <c r="AN2205" s="61" t="s">
        <v>234</v>
      </c>
      <c r="AP2205" s="657">
        <v>42736</v>
      </c>
      <c r="AQ2205" s="653"/>
      <c r="AR2205" s="651">
        <v>21</v>
      </c>
    </row>
    <row r="2206" spans="16:44" s="651" customFormat="1" ht="15.75" x14ac:dyDescent="0.2">
      <c r="P2206" s="51"/>
      <c r="Q2206" s="76"/>
      <c r="R2206" s="76"/>
      <c r="S2206" s="76"/>
      <c r="T2206" s="76"/>
      <c r="U2206" s="76"/>
      <c r="V2206" s="76"/>
      <c r="W2206" s="76"/>
      <c r="X2206" s="76"/>
      <c r="Y2206" s="77"/>
      <c r="Z2206" s="77"/>
      <c r="AA2206" s="77"/>
      <c r="AB2206" s="76"/>
      <c r="AC2206" s="78"/>
      <c r="AD2206" s="51">
        <v>32</v>
      </c>
      <c r="AE2206" s="51">
        <v>99</v>
      </c>
      <c r="AF2206" s="60" t="s">
        <v>59</v>
      </c>
      <c r="AG2206" s="51" t="s">
        <v>35</v>
      </c>
      <c r="AH2206" s="55">
        <v>286</v>
      </c>
      <c r="AI2206" s="56">
        <v>286</v>
      </c>
      <c r="AJ2206" s="55"/>
      <c r="AK2206" s="56"/>
      <c r="AL2206" s="57"/>
      <c r="AM2206" s="58">
        <f t="shared" ca="1" si="2"/>
        <v>13</v>
      </c>
      <c r="AN2206" s="61" t="s">
        <v>235</v>
      </c>
      <c r="AP2206" s="657">
        <v>39814</v>
      </c>
      <c r="AQ2206" s="653"/>
      <c r="AR2206" s="651">
        <v>22</v>
      </c>
    </row>
    <row r="2207" spans="16:44" s="651" customFormat="1" ht="47.25" customHeight="1" x14ac:dyDescent="0.2">
      <c r="P2207" s="51"/>
      <c r="Q2207" s="76"/>
      <c r="R2207" s="76"/>
      <c r="S2207" s="76"/>
      <c r="T2207" s="76"/>
      <c r="U2207" s="76"/>
      <c r="V2207" s="76"/>
      <c r="W2207" s="76"/>
      <c r="X2207" s="76"/>
      <c r="Y2207" s="77"/>
      <c r="Z2207" s="77"/>
      <c r="AA2207" s="77"/>
      <c r="AB2207" s="76"/>
      <c r="AC2207" s="78"/>
      <c r="AD2207" s="51">
        <v>33</v>
      </c>
      <c r="AE2207" s="51">
        <v>99</v>
      </c>
      <c r="AF2207" s="54" t="s">
        <v>49</v>
      </c>
      <c r="AG2207" s="51" t="s">
        <v>35</v>
      </c>
      <c r="AH2207" s="55">
        <v>80</v>
      </c>
      <c r="AI2207" s="56">
        <v>80</v>
      </c>
      <c r="AJ2207" s="55"/>
      <c r="AK2207" s="56"/>
      <c r="AL2207" s="57"/>
      <c r="AM2207" s="58">
        <f t="shared" ca="1" si="2"/>
        <v>3</v>
      </c>
      <c r="AN2207" s="61" t="s">
        <v>236</v>
      </c>
      <c r="AP2207" s="657">
        <v>39814</v>
      </c>
      <c r="AQ2207" s="653"/>
      <c r="AR2207" s="651">
        <v>23</v>
      </c>
    </row>
    <row r="2208" spans="16:44" s="651" customFormat="1" ht="31.5" x14ac:dyDescent="0.2">
      <c r="P2208" s="51"/>
      <c r="Q2208" s="76"/>
      <c r="R2208" s="76"/>
      <c r="S2208" s="76"/>
      <c r="T2208" s="76"/>
      <c r="U2208" s="76"/>
      <c r="V2208" s="76"/>
      <c r="W2208" s="76"/>
      <c r="X2208" s="76"/>
      <c r="Y2208" s="77"/>
      <c r="Z2208" s="77"/>
      <c r="AA2208" s="77"/>
      <c r="AB2208" s="76"/>
      <c r="AC2208" s="78"/>
      <c r="AD2208" s="51">
        <v>34</v>
      </c>
      <c r="AE2208" s="51">
        <v>99</v>
      </c>
      <c r="AF2208" s="60" t="s">
        <v>66</v>
      </c>
      <c r="AG2208" s="51" t="s">
        <v>35</v>
      </c>
      <c r="AH2208" s="55">
        <v>103.2</v>
      </c>
      <c r="AI2208" s="56">
        <v>103.2</v>
      </c>
      <c r="AJ2208" s="55"/>
      <c r="AK2208" s="56"/>
      <c r="AL2208" s="57"/>
      <c r="AM2208" s="58">
        <f t="shared" ca="1" si="2"/>
        <v>14</v>
      </c>
      <c r="AN2208" s="59" t="s">
        <v>237</v>
      </c>
      <c r="AP2208" s="657">
        <v>43466</v>
      </c>
      <c r="AQ2208" s="653"/>
      <c r="AR2208" s="651">
        <v>24</v>
      </c>
    </row>
    <row r="2209" spans="16:44" s="651" customFormat="1" ht="15.75" x14ac:dyDescent="0.2">
      <c r="P2209" s="51"/>
      <c r="Q2209" s="76"/>
      <c r="R2209" s="76"/>
      <c r="S2209" s="76"/>
      <c r="T2209" s="76"/>
      <c r="U2209" s="76"/>
      <c r="V2209" s="76"/>
      <c r="W2209" s="76"/>
      <c r="X2209" s="76"/>
      <c r="Y2209" s="77"/>
      <c r="Z2209" s="77"/>
      <c r="AA2209" s="77"/>
      <c r="AB2209" s="76"/>
      <c r="AC2209" s="78"/>
      <c r="AD2209" s="51">
        <v>35</v>
      </c>
      <c r="AE2209" s="51">
        <v>99</v>
      </c>
      <c r="AF2209" s="60" t="s">
        <v>59</v>
      </c>
      <c r="AG2209" s="51" t="s">
        <v>35</v>
      </c>
      <c r="AH2209" s="55">
        <v>324</v>
      </c>
      <c r="AI2209" s="56">
        <v>324</v>
      </c>
      <c r="AJ2209" s="55"/>
      <c r="AK2209" s="56"/>
      <c r="AL2209" s="57"/>
      <c r="AM2209" s="58">
        <f t="shared" ca="1" si="2"/>
        <v>11</v>
      </c>
      <c r="AN2209" s="59" t="s">
        <v>238</v>
      </c>
      <c r="AP2209" s="657">
        <v>39448</v>
      </c>
      <c r="AQ2209" s="653"/>
      <c r="AR2209" s="651">
        <v>25</v>
      </c>
    </row>
    <row r="2210" spans="16:44" s="651" customFormat="1" ht="15.75" x14ac:dyDescent="0.2">
      <c r="P2210" s="51"/>
      <c r="Q2210" s="76"/>
      <c r="R2210" s="76"/>
      <c r="S2210" s="76"/>
      <c r="T2210" s="76"/>
      <c r="U2210" s="76"/>
      <c r="V2210" s="76"/>
      <c r="W2210" s="76"/>
      <c r="X2210" s="76"/>
      <c r="Y2210" s="77"/>
      <c r="Z2210" s="77"/>
      <c r="AA2210" s="77"/>
      <c r="AB2210" s="76"/>
      <c r="AC2210" s="78"/>
      <c r="AD2210" s="51">
        <v>36</v>
      </c>
      <c r="AE2210" s="51">
        <v>99</v>
      </c>
      <c r="AF2210" s="60" t="s">
        <v>59</v>
      </c>
      <c r="AG2210" s="51" t="s">
        <v>35</v>
      </c>
      <c r="AH2210" s="55">
        <v>460</v>
      </c>
      <c r="AI2210" s="56">
        <v>460</v>
      </c>
      <c r="AJ2210" s="55"/>
      <c r="AK2210" s="56"/>
      <c r="AL2210" s="57"/>
      <c r="AM2210" s="58">
        <f t="shared" ca="1" si="2"/>
        <v>17</v>
      </c>
      <c r="AN2210" s="61" t="s">
        <v>239</v>
      </c>
      <c r="AP2210" s="657">
        <v>40544</v>
      </c>
      <c r="AQ2210" s="653"/>
      <c r="AR2210" s="651">
        <v>26</v>
      </c>
    </row>
    <row r="2211" spans="16:44" s="651" customFormat="1" ht="63" x14ac:dyDescent="0.2">
      <c r="P2211" s="51"/>
      <c r="Q2211" s="76"/>
      <c r="R2211" s="76"/>
      <c r="S2211" s="76"/>
      <c r="T2211" s="76"/>
      <c r="U2211" s="76"/>
      <c r="V2211" s="76"/>
      <c r="W2211" s="76"/>
      <c r="X2211" s="76"/>
      <c r="Y2211" s="77"/>
      <c r="Z2211" s="77"/>
      <c r="AA2211" s="77"/>
      <c r="AB2211" s="76"/>
      <c r="AC2211" s="78"/>
      <c r="AD2211" s="51">
        <v>37</v>
      </c>
      <c r="AE2211" s="51">
        <v>99</v>
      </c>
      <c r="AF2211" s="54" t="s">
        <v>202</v>
      </c>
      <c r="AG2211" s="51" t="s">
        <v>35</v>
      </c>
      <c r="AH2211" s="55">
        <v>448</v>
      </c>
      <c r="AI2211" s="56">
        <v>448</v>
      </c>
      <c r="AJ2211" s="55"/>
      <c r="AK2211" s="56"/>
      <c r="AL2211" s="57"/>
      <c r="AM2211" s="58">
        <f t="shared" ca="1" si="2"/>
        <v>17</v>
      </c>
      <c r="AN2211" s="61" t="s">
        <v>240</v>
      </c>
      <c r="AP2211" s="657">
        <v>38353</v>
      </c>
      <c r="AQ2211" s="653"/>
      <c r="AR2211" s="651">
        <v>27</v>
      </c>
    </row>
    <row r="2212" spans="16:44" s="651" customFormat="1" ht="47.25" x14ac:dyDescent="0.2">
      <c r="P2212" s="51"/>
      <c r="Q2212" s="76"/>
      <c r="R2212" s="76"/>
      <c r="S2212" s="76"/>
      <c r="T2212" s="76"/>
      <c r="U2212" s="76"/>
      <c r="V2212" s="76"/>
      <c r="W2212" s="76"/>
      <c r="X2212" s="76"/>
      <c r="Y2212" s="77"/>
      <c r="Z2212" s="77"/>
      <c r="AA2212" s="77"/>
      <c r="AB2212" s="76"/>
      <c r="AC2212" s="78"/>
      <c r="AD2212" s="51">
        <v>38</v>
      </c>
      <c r="AE2212" s="51">
        <v>99</v>
      </c>
      <c r="AF2212" s="54" t="s">
        <v>49</v>
      </c>
      <c r="AG2212" s="51" t="s">
        <v>35</v>
      </c>
      <c r="AH2212" s="55">
        <v>130</v>
      </c>
      <c r="AI2212" s="56">
        <v>130</v>
      </c>
      <c r="AJ2212" s="55"/>
      <c r="AK2212" s="56"/>
      <c r="AL2212" s="57"/>
      <c r="AM2212" s="58">
        <f t="shared" ca="1" si="2"/>
        <v>17</v>
      </c>
      <c r="AN2212" s="61" t="s">
        <v>241</v>
      </c>
      <c r="AP2212" s="657">
        <v>38353</v>
      </c>
      <c r="AQ2212" s="653"/>
      <c r="AR2212" s="651">
        <v>28</v>
      </c>
    </row>
    <row r="2213" spans="16:44" s="651" customFormat="1" ht="47.25" x14ac:dyDescent="0.2">
      <c r="P2213" s="51"/>
      <c r="Q2213" s="76"/>
      <c r="R2213" s="76"/>
      <c r="S2213" s="76"/>
      <c r="T2213" s="76"/>
      <c r="U2213" s="76"/>
      <c r="V2213" s="76"/>
      <c r="W2213" s="76"/>
      <c r="X2213" s="76"/>
      <c r="Y2213" s="77"/>
      <c r="Z2213" s="77"/>
      <c r="AA2213" s="77"/>
      <c r="AB2213" s="76"/>
      <c r="AC2213" s="78"/>
      <c r="AD2213" s="51">
        <v>39</v>
      </c>
      <c r="AE2213" s="51">
        <v>99</v>
      </c>
      <c r="AF2213" s="54" t="s">
        <v>49</v>
      </c>
      <c r="AG2213" s="51" t="s">
        <v>35</v>
      </c>
      <c r="AH2213" s="55">
        <v>250</v>
      </c>
      <c r="AI2213" s="56"/>
      <c r="AJ2213" s="55"/>
      <c r="AK2213" s="56">
        <v>250</v>
      </c>
      <c r="AL2213" s="57"/>
      <c r="AM2213" s="58">
        <f t="shared" ca="1" si="2"/>
        <v>14</v>
      </c>
      <c r="AN2213" s="61" t="s">
        <v>242</v>
      </c>
      <c r="AP2213" s="657">
        <v>38353</v>
      </c>
      <c r="AQ2213" s="653"/>
      <c r="AR2213" s="651">
        <v>29</v>
      </c>
    </row>
    <row r="2214" spans="16:44" s="651" customFormat="1" ht="47.25" x14ac:dyDescent="0.2">
      <c r="P2214" s="51"/>
      <c r="Q2214" s="76"/>
      <c r="R2214" s="76"/>
      <c r="S2214" s="76"/>
      <c r="T2214" s="76"/>
      <c r="U2214" s="76"/>
      <c r="V2214" s="76"/>
      <c r="W2214" s="76"/>
      <c r="X2214" s="76"/>
      <c r="Y2214" s="77"/>
      <c r="Z2214" s="77"/>
      <c r="AA2214" s="77"/>
      <c r="AB2214" s="76"/>
      <c r="AC2214" s="78"/>
      <c r="AD2214" s="51">
        <v>40</v>
      </c>
      <c r="AE2214" s="51">
        <v>99</v>
      </c>
      <c r="AF2214" s="54" t="s">
        <v>49</v>
      </c>
      <c r="AG2214" s="51" t="s">
        <v>35</v>
      </c>
      <c r="AH2214" s="55">
        <v>81.599999999999994</v>
      </c>
      <c r="AI2214" s="56"/>
      <c r="AJ2214" s="55"/>
      <c r="AK2214" s="56">
        <v>81.599999999999994</v>
      </c>
      <c r="AL2214" s="57"/>
      <c r="AM2214" s="58">
        <f t="shared" ca="1" si="2"/>
        <v>16</v>
      </c>
      <c r="AN2214" s="61" t="s">
        <v>243</v>
      </c>
      <c r="AP2214" s="657">
        <v>39448</v>
      </c>
      <c r="AQ2214" s="653"/>
      <c r="AR2214" s="651">
        <v>30</v>
      </c>
    </row>
    <row r="2215" spans="16:44" s="651" customFormat="1" ht="47.25" x14ac:dyDescent="0.2">
      <c r="P2215" s="51"/>
      <c r="Q2215" s="76"/>
      <c r="R2215" s="76"/>
      <c r="S2215" s="76"/>
      <c r="T2215" s="76"/>
      <c r="U2215" s="76"/>
      <c r="V2215" s="76"/>
      <c r="W2215" s="76"/>
      <c r="X2215" s="76"/>
      <c r="Y2215" s="77"/>
      <c r="Z2215" s="77"/>
      <c r="AA2215" s="77"/>
      <c r="AB2215" s="76"/>
      <c r="AC2215" s="78"/>
      <c r="AD2215" s="51">
        <v>41</v>
      </c>
      <c r="AE2215" s="51">
        <v>99</v>
      </c>
      <c r="AF2215" s="54" t="s">
        <v>49</v>
      </c>
      <c r="AG2215" s="51" t="s">
        <v>35</v>
      </c>
      <c r="AH2215" s="55">
        <v>162.5</v>
      </c>
      <c r="AI2215" s="56">
        <v>162.5</v>
      </c>
      <c r="AJ2215" s="55"/>
      <c r="AK2215" s="56"/>
      <c r="AL2215" s="57"/>
      <c r="AM2215" s="58">
        <f ca="1">DATEDIF(AP2216,TODAY(),"y")</f>
        <v>15</v>
      </c>
      <c r="AN2215" s="61" t="s">
        <v>244</v>
      </c>
      <c r="AP2215" s="657">
        <v>38718</v>
      </c>
      <c r="AQ2215" s="653"/>
      <c r="AR2215" s="651">
        <v>31</v>
      </c>
    </row>
    <row r="2216" spans="16:44" s="651" customFormat="1" ht="47.25" x14ac:dyDescent="0.2">
      <c r="P2216" s="51"/>
      <c r="Q2216" s="76"/>
      <c r="R2216" s="76"/>
      <c r="S2216" s="76"/>
      <c r="T2216" s="76"/>
      <c r="U2216" s="76"/>
      <c r="V2216" s="76"/>
      <c r="W2216" s="76"/>
      <c r="X2216" s="76"/>
      <c r="Y2216" s="77"/>
      <c r="Z2216" s="77"/>
      <c r="AA2216" s="77"/>
      <c r="AB2216" s="76"/>
      <c r="AC2216" s="78"/>
      <c r="AD2216" s="51">
        <v>42</v>
      </c>
      <c r="AE2216" s="51">
        <v>99</v>
      </c>
      <c r="AF2216" s="54" t="s">
        <v>49</v>
      </c>
      <c r="AG2216" s="51" t="s">
        <v>35</v>
      </c>
      <c r="AH2216" s="55">
        <v>190</v>
      </c>
      <c r="AI2216" s="56">
        <v>190</v>
      </c>
      <c r="AJ2216" s="55"/>
      <c r="AK2216" s="56"/>
      <c r="AL2216" s="57"/>
      <c r="AM2216" s="58">
        <f t="shared" ref="AM2216:AM2236" ca="1" si="3">DATEDIF(AP2218,TODAY(),"y")</f>
        <v>17</v>
      </c>
      <c r="AN2216" s="61" t="s">
        <v>245</v>
      </c>
      <c r="AP2216" s="657">
        <v>39083</v>
      </c>
      <c r="AQ2216" s="653"/>
      <c r="AR2216" s="651">
        <v>32</v>
      </c>
    </row>
    <row r="2217" spans="16:44" s="651" customFormat="1" ht="47.25" x14ac:dyDescent="0.2">
      <c r="P2217" s="51"/>
      <c r="Q2217" s="76"/>
      <c r="R2217" s="76"/>
      <c r="S2217" s="76"/>
      <c r="T2217" s="76"/>
      <c r="U2217" s="76"/>
      <c r="V2217" s="76"/>
      <c r="W2217" s="76"/>
      <c r="X2217" s="76"/>
      <c r="Y2217" s="77"/>
      <c r="Z2217" s="77"/>
      <c r="AA2217" s="77"/>
      <c r="AB2217" s="76"/>
      <c r="AC2217" s="78"/>
      <c r="AD2217" s="51">
        <v>43</v>
      </c>
      <c r="AE2217" s="51">
        <v>99</v>
      </c>
      <c r="AF2217" s="54" t="s">
        <v>49</v>
      </c>
      <c r="AG2217" s="51" t="s">
        <v>35</v>
      </c>
      <c r="AH2217" s="55">
        <v>300</v>
      </c>
      <c r="AI2217" s="56">
        <v>300</v>
      </c>
      <c r="AJ2217" s="55"/>
      <c r="AK2217" s="56"/>
      <c r="AL2217" s="57"/>
      <c r="AM2217" s="58">
        <f t="shared" ca="1" si="3"/>
        <v>19</v>
      </c>
      <c r="AN2217" s="61" t="s">
        <v>246</v>
      </c>
      <c r="AP2217" s="657">
        <v>43466</v>
      </c>
      <c r="AQ2217" s="653"/>
      <c r="AR2217" s="651">
        <v>33</v>
      </c>
    </row>
    <row r="2218" spans="16:44" s="651" customFormat="1" ht="15.75" x14ac:dyDescent="0.2">
      <c r="P2218" s="51"/>
      <c r="Q2218" s="76"/>
      <c r="R2218" s="76"/>
      <c r="S2218" s="76"/>
      <c r="T2218" s="76"/>
      <c r="U2218" s="76"/>
      <c r="V2218" s="76"/>
      <c r="W2218" s="76"/>
      <c r="X2218" s="76"/>
      <c r="Y2218" s="77"/>
      <c r="Z2218" s="77"/>
      <c r="AA2218" s="77"/>
      <c r="AB2218" s="76"/>
      <c r="AC2218" s="78"/>
      <c r="AD2218" s="51">
        <v>44</v>
      </c>
      <c r="AE2218" s="51">
        <v>99</v>
      </c>
      <c r="AF2218" s="60" t="s">
        <v>156</v>
      </c>
      <c r="AG2218" s="51" t="s">
        <v>35</v>
      </c>
      <c r="AH2218" s="55">
        <v>3360</v>
      </c>
      <c r="AI2218" s="56"/>
      <c r="AJ2218" s="55"/>
      <c r="AK2218" s="56">
        <v>3360</v>
      </c>
      <c r="AL2218" s="57"/>
      <c r="AM2218" s="58">
        <f t="shared" ca="1" si="3"/>
        <v>7</v>
      </c>
      <c r="AN2218" s="61" t="s">
        <v>247</v>
      </c>
      <c r="AP2218" s="657">
        <v>38353</v>
      </c>
      <c r="AQ2218" s="653"/>
      <c r="AR2218" s="651">
        <v>34</v>
      </c>
    </row>
    <row r="2219" spans="16:44" s="651" customFormat="1" ht="31.5" x14ac:dyDescent="0.2">
      <c r="P2219" s="51"/>
      <c r="Q2219" s="76"/>
      <c r="R2219" s="76"/>
      <c r="S2219" s="76"/>
      <c r="T2219" s="76"/>
      <c r="U2219" s="76"/>
      <c r="V2219" s="76"/>
      <c r="W2219" s="76"/>
      <c r="X2219" s="76"/>
      <c r="Y2219" s="77"/>
      <c r="Z2219" s="77"/>
      <c r="AA2219" s="77"/>
      <c r="AB2219" s="76"/>
      <c r="AC2219" s="78"/>
      <c r="AD2219" s="51">
        <v>45</v>
      </c>
      <c r="AE2219" s="51">
        <v>99</v>
      </c>
      <c r="AF2219" s="54" t="s">
        <v>248</v>
      </c>
      <c r="AG2219" s="51" t="s">
        <v>35</v>
      </c>
      <c r="AH2219" s="55">
        <v>200</v>
      </c>
      <c r="AI2219" s="56"/>
      <c r="AJ2219" s="55"/>
      <c r="AK2219" s="56">
        <v>200</v>
      </c>
      <c r="AL2219" s="57"/>
      <c r="AM2219" s="58">
        <f t="shared" ca="1" si="3"/>
        <v>5</v>
      </c>
      <c r="AN2219" s="61" t="s">
        <v>249</v>
      </c>
      <c r="AP2219" s="657">
        <v>37622</v>
      </c>
      <c r="AQ2219" s="653"/>
      <c r="AR2219" s="651">
        <v>35</v>
      </c>
    </row>
    <row r="2220" spans="16:44" s="651" customFormat="1" ht="15.75" x14ac:dyDescent="0.2">
      <c r="P2220" s="51"/>
      <c r="Q2220" s="76"/>
      <c r="R2220" s="76"/>
      <c r="S2220" s="76"/>
      <c r="T2220" s="76"/>
      <c r="U2220" s="76"/>
      <c r="V2220" s="76"/>
      <c r="W2220" s="76"/>
      <c r="X2220" s="76"/>
      <c r="Y2220" s="77"/>
      <c r="Z2220" s="77"/>
      <c r="AA2220" s="77"/>
      <c r="AB2220" s="76"/>
      <c r="AC2220" s="78"/>
      <c r="AD2220" s="51">
        <v>46</v>
      </c>
      <c r="AE2220" s="51">
        <v>99</v>
      </c>
      <c r="AF2220" s="60" t="s">
        <v>66</v>
      </c>
      <c r="AG2220" s="51" t="s">
        <v>35</v>
      </c>
      <c r="AH2220" s="55">
        <v>20</v>
      </c>
      <c r="AI2220" s="56">
        <v>20</v>
      </c>
      <c r="AJ2220" s="55"/>
      <c r="AK2220" s="56"/>
      <c r="AL2220" s="57"/>
      <c r="AM2220" s="58">
        <f t="shared" ca="1" si="3"/>
        <v>4</v>
      </c>
      <c r="AN2220" s="61" t="s">
        <v>250</v>
      </c>
      <c r="AP2220" s="657">
        <v>42005</v>
      </c>
      <c r="AQ2220" s="653"/>
      <c r="AR2220" s="651">
        <v>36</v>
      </c>
    </row>
    <row r="2221" spans="16:44" s="651" customFormat="1" ht="15.75" x14ac:dyDescent="0.2">
      <c r="P2221" s="51"/>
      <c r="Q2221" s="76"/>
      <c r="R2221" s="76"/>
      <c r="S2221" s="76"/>
      <c r="T2221" s="76"/>
      <c r="U2221" s="76"/>
      <c r="V2221" s="76"/>
      <c r="W2221" s="76"/>
      <c r="X2221" s="76"/>
      <c r="Y2221" s="77"/>
      <c r="Z2221" s="77"/>
      <c r="AA2221" s="77"/>
      <c r="AB2221" s="76"/>
      <c r="AC2221" s="78"/>
      <c r="AD2221" s="51">
        <v>47</v>
      </c>
      <c r="AE2221" s="51">
        <v>99</v>
      </c>
      <c r="AF2221" s="60" t="s">
        <v>59</v>
      </c>
      <c r="AG2221" s="51" t="s">
        <v>35</v>
      </c>
      <c r="AH2221" s="55">
        <v>980</v>
      </c>
      <c r="AI2221" s="56">
        <v>980</v>
      </c>
      <c r="AJ2221" s="55"/>
      <c r="AK2221" s="56"/>
      <c r="AL2221" s="57"/>
      <c r="AM2221" s="58">
        <f t="shared" ca="1" si="3"/>
        <v>16</v>
      </c>
      <c r="AN2221" s="61" t="s">
        <v>251</v>
      </c>
      <c r="AP2221" s="657">
        <v>42736</v>
      </c>
      <c r="AQ2221" s="653"/>
      <c r="AR2221" s="651">
        <v>37</v>
      </c>
    </row>
    <row r="2222" spans="16:44" s="651" customFormat="1" ht="15.75" x14ac:dyDescent="0.2">
      <c r="P2222" s="51"/>
      <c r="Q2222" s="76"/>
      <c r="R2222" s="76"/>
      <c r="S2222" s="76"/>
      <c r="T2222" s="76"/>
      <c r="U2222" s="76"/>
      <c r="V2222" s="76"/>
      <c r="W2222" s="76"/>
      <c r="X2222" s="76"/>
      <c r="Y2222" s="77"/>
      <c r="Z2222" s="77"/>
      <c r="AA2222" s="77"/>
      <c r="AB2222" s="76"/>
      <c r="AC2222" s="78"/>
      <c r="AD2222" s="51">
        <v>48</v>
      </c>
      <c r="AE2222" s="51">
        <v>99</v>
      </c>
      <c r="AF2222" s="60" t="s">
        <v>59</v>
      </c>
      <c r="AG2222" s="51" t="s">
        <v>35</v>
      </c>
      <c r="AH2222" s="55">
        <v>400</v>
      </c>
      <c r="AI2222" s="56">
        <v>400</v>
      </c>
      <c r="AJ2222" s="55"/>
      <c r="AK2222" s="56"/>
      <c r="AL2222" s="57"/>
      <c r="AM2222" s="58">
        <f t="shared" ca="1" si="3"/>
        <v>16</v>
      </c>
      <c r="AN2222" s="61" t="s">
        <v>252</v>
      </c>
      <c r="AP2222" s="657">
        <v>43101</v>
      </c>
      <c r="AQ2222" s="653"/>
      <c r="AR2222" s="651">
        <v>38</v>
      </c>
    </row>
    <row r="2223" spans="16:44" s="651" customFormat="1" ht="15.75" x14ac:dyDescent="0.2">
      <c r="P2223" s="51"/>
      <c r="Q2223" s="76"/>
      <c r="R2223" s="76"/>
      <c r="S2223" s="76"/>
      <c r="T2223" s="76"/>
      <c r="U2223" s="76"/>
      <c r="V2223" s="76"/>
      <c r="W2223" s="76"/>
      <c r="X2223" s="76"/>
      <c r="Y2223" s="77"/>
      <c r="Z2223" s="77"/>
      <c r="AA2223" s="77"/>
      <c r="AB2223" s="76"/>
      <c r="AC2223" s="78"/>
      <c r="AD2223" s="51">
        <v>49</v>
      </c>
      <c r="AE2223" s="51">
        <v>99</v>
      </c>
      <c r="AF2223" s="60" t="s">
        <v>59</v>
      </c>
      <c r="AG2223" s="51" t="s">
        <v>35</v>
      </c>
      <c r="AH2223" s="55">
        <v>60</v>
      </c>
      <c r="AI2223" s="56">
        <v>60</v>
      </c>
      <c r="AJ2223" s="55"/>
      <c r="AK2223" s="56"/>
      <c r="AL2223" s="57"/>
      <c r="AM2223" s="58">
        <f t="shared" ca="1" si="3"/>
        <v>19</v>
      </c>
      <c r="AN2223" s="61" t="s">
        <v>253</v>
      </c>
      <c r="AP2223" s="657">
        <v>38718</v>
      </c>
      <c r="AQ2223" s="653"/>
      <c r="AR2223" s="651">
        <v>39</v>
      </c>
    </row>
    <row r="2224" spans="16:44" s="651" customFormat="1" ht="15.75" x14ac:dyDescent="0.2">
      <c r="P2224" s="51"/>
      <c r="Q2224" s="76"/>
      <c r="R2224" s="76"/>
      <c r="S2224" s="76"/>
      <c r="T2224" s="76"/>
      <c r="U2224" s="76"/>
      <c r="V2224" s="76"/>
      <c r="W2224" s="76"/>
      <c r="X2224" s="76"/>
      <c r="Y2224" s="77"/>
      <c r="Z2224" s="77"/>
      <c r="AA2224" s="77"/>
      <c r="AB2224" s="76"/>
      <c r="AC2224" s="78"/>
      <c r="AD2224" s="51">
        <v>50</v>
      </c>
      <c r="AE2224" s="51">
        <v>99</v>
      </c>
      <c r="AF2224" s="60" t="s">
        <v>66</v>
      </c>
      <c r="AG2224" s="51" t="s">
        <v>35</v>
      </c>
      <c r="AH2224" s="55">
        <v>1048</v>
      </c>
      <c r="AI2224" s="56">
        <v>1048</v>
      </c>
      <c r="AJ2224" s="55"/>
      <c r="AK2224" s="56"/>
      <c r="AL2224" s="57"/>
      <c r="AM2224" s="58">
        <f t="shared" ca="1" si="3"/>
        <v>19</v>
      </c>
      <c r="AN2224" s="61" t="s">
        <v>254</v>
      </c>
      <c r="AP2224" s="657">
        <v>38718</v>
      </c>
      <c r="AQ2224" s="653"/>
      <c r="AR2224" s="651">
        <v>40</v>
      </c>
    </row>
    <row r="2225" spans="16:44" s="651" customFormat="1" ht="47.25" x14ac:dyDescent="0.2">
      <c r="P2225" s="51">
        <v>4</v>
      </c>
      <c r="Q2225" s="76" t="s">
        <v>155</v>
      </c>
      <c r="R2225" s="76">
        <v>2316</v>
      </c>
      <c r="S2225" s="76">
        <v>13</v>
      </c>
      <c r="T2225" s="76">
        <v>16</v>
      </c>
      <c r="U2225" s="76" t="s">
        <v>170</v>
      </c>
      <c r="V2225" s="76">
        <v>99</v>
      </c>
      <c r="W2225" s="76">
        <v>2</v>
      </c>
      <c r="X2225" s="76">
        <v>0</v>
      </c>
      <c r="Y2225" s="77">
        <v>37166.29</v>
      </c>
      <c r="Z2225" s="77"/>
      <c r="AA2225" s="77">
        <v>2633.71</v>
      </c>
      <c r="AB2225" s="76"/>
      <c r="AC2225" s="78"/>
      <c r="AD2225" s="51">
        <v>64</v>
      </c>
      <c r="AE2225" s="51">
        <v>99</v>
      </c>
      <c r="AF2225" s="54" t="s">
        <v>219</v>
      </c>
      <c r="AG2225" s="51" t="s">
        <v>35</v>
      </c>
      <c r="AH2225" s="55">
        <v>631.75</v>
      </c>
      <c r="AI2225" s="56"/>
      <c r="AJ2225" s="55"/>
      <c r="AK2225" s="56">
        <v>631.75</v>
      </c>
      <c r="AL2225" s="57"/>
      <c r="AM2225" s="58">
        <f t="shared" ca="1" si="3"/>
        <v>6</v>
      </c>
      <c r="AN2225" s="59" t="s">
        <v>255</v>
      </c>
      <c r="AP2225" s="657">
        <v>37622</v>
      </c>
      <c r="AQ2225" s="653"/>
      <c r="AR2225" s="651">
        <v>41</v>
      </c>
    </row>
    <row r="2226" spans="16:44" s="651" customFormat="1" ht="47.25" x14ac:dyDescent="0.2">
      <c r="P2226" s="51"/>
      <c r="Q2226" s="76"/>
      <c r="R2226" s="76"/>
      <c r="S2226" s="76"/>
      <c r="T2226" s="76"/>
      <c r="U2226" s="76"/>
      <c r="V2226" s="76"/>
      <c r="W2226" s="76"/>
      <c r="X2226" s="76"/>
      <c r="Y2226" s="77"/>
      <c r="Z2226" s="77"/>
      <c r="AA2226" s="77"/>
      <c r="AB2226" s="76"/>
      <c r="AC2226" s="78"/>
      <c r="AD2226" s="51">
        <v>65</v>
      </c>
      <c r="AE2226" s="51">
        <v>99</v>
      </c>
      <c r="AF2226" s="54" t="s">
        <v>219</v>
      </c>
      <c r="AG2226" s="51" t="s">
        <v>35</v>
      </c>
      <c r="AH2226" s="55">
        <v>180.5</v>
      </c>
      <c r="AI2226" s="56"/>
      <c r="AJ2226" s="55"/>
      <c r="AK2226" s="56">
        <v>180.5</v>
      </c>
      <c r="AL2226" s="57"/>
      <c r="AM2226" s="58">
        <f t="shared" ca="1" si="3"/>
        <v>19</v>
      </c>
      <c r="AN2226" s="59" t="s">
        <v>256</v>
      </c>
      <c r="AP2226" s="657">
        <v>37622</v>
      </c>
      <c r="AQ2226" s="653"/>
      <c r="AR2226" s="651">
        <v>42</v>
      </c>
    </row>
    <row r="2227" spans="16:44" s="651" customFormat="1" ht="15.75" x14ac:dyDescent="0.2">
      <c r="P2227" s="51"/>
      <c r="Q2227" s="76"/>
      <c r="R2227" s="76"/>
      <c r="S2227" s="76"/>
      <c r="T2227" s="76"/>
      <c r="U2227" s="76"/>
      <c r="V2227" s="76"/>
      <c r="W2227" s="76"/>
      <c r="X2227" s="76"/>
      <c r="Y2227" s="77"/>
      <c r="Z2227" s="77"/>
      <c r="AA2227" s="77"/>
      <c r="AB2227" s="76"/>
      <c r="AC2227" s="78"/>
      <c r="AD2227" s="51">
        <v>66</v>
      </c>
      <c r="AE2227" s="51">
        <v>99</v>
      </c>
      <c r="AF2227" s="60" t="s">
        <v>37</v>
      </c>
      <c r="AG2227" s="51" t="s">
        <v>35</v>
      </c>
      <c r="AH2227" s="55">
        <v>49</v>
      </c>
      <c r="AI2227" s="56"/>
      <c r="AJ2227" s="55"/>
      <c r="AK2227" s="56">
        <v>49</v>
      </c>
      <c r="AL2227" s="57"/>
      <c r="AM2227" s="58">
        <f t="shared" ca="1" si="3"/>
        <v>16</v>
      </c>
      <c r="AN2227" s="61" t="s">
        <v>257</v>
      </c>
      <c r="AP2227" s="657">
        <v>42370</v>
      </c>
      <c r="AQ2227" s="653"/>
      <c r="AR2227" s="651">
        <v>43</v>
      </c>
    </row>
    <row r="2228" spans="16:44" s="651" customFormat="1" ht="15.75" x14ac:dyDescent="0.2">
      <c r="P2228" s="51"/>
      <c r="Q2228" s="76"/>
      <c r="R2228" s="76"/>
      <c r="S2228" s="76"/>
      <c r="T2228" s="76"/>
      <c r="U2228" s="76"/>
      <c r="V2228" s="76"/>
      <c r="W2228" s="76"/>
      <c r="X2228" s="76"/>
      <c r="Y2228" s="77"/>
      <c r="Z2228" s="77"/>
      <c r="AA2228" s="77"/>
      <c r="AB2228" s="76"/>
      <c r="AC2228" s="78"/>
      <c r="AD2228" s="51">
        <v>67</v>
      </c>
      <c r="AE2228" s="51">
        <v>99</v>
      </c>
      <c r="AF2228" s="60" t="s">
        <v>66</v>
      </c>
      <c r="AG2228" s="51" t="s">
        <v>35</v>
      </c>
      <c r="AH2228" s="55">
        <v>222.75</v>
      </c>
      <c r="AI2228" s="56"/>
      <c r="AJ2228" s="55"/>
      <c r="AK2228" s="56">
        <v>222.75</v>
      </c>
      <c r="AL2228" s="57"/>
      <c r="AM2228" s="58">
        <f t="shared" ca="1" si="3"/>
        <v>19</v>
      </c>
      <c r="AN2228" s="61" t="s">
        <v>258</v>
      </c>
      <c r="AP2228" s="657">
        <v>37622</v>
      </c>
      <c r="AQ2228" s="653"/>
      <c r="AR2228" s="651">
        <v>44</v>
      </c>
    </row>
    <row r="2229" spans="16:44" s="651" customFormat="1" ht="15.75" x14ac:dyDescent="0.2">
      <c r="P2229" s="51"/>
      <c r="Q2229" s="76"/>
      <c r="R2229" s="76"/>
      <c r="S2229" s="76"/>
      <c r="T2229" s="76"/>
      <c r="U2229" s="76"/>
      <c r="V2229" s="76"/>
      <c r="W2229" s="76"/>
      <c r="X2229" s="76"/>
      <c r="Y2229" s="77"/>
      <c r="Z2229" s="77"/>
      <c r="AA2229" s="77"/>
      <c r="AB2229" s="76"/>
      <c r="AC2229" s="78"/>
      <c r="AD2229" s="51">
        <v>68</v>
      </c>
      <c r="AE2229" s="51">
        <v>99</v>
      </c>
      <c r="AF2229" s="60" t="s">
        <v>66</v>
      </c>
      <c r="AG2229" s="51" t="s">
        <v>35</v>
      </c>
      <c r="AH2229" s="55">
        <v>9.7200000000000006</v>
      </c>
      <c r="AI2229" s="56"/>
      <c r="AJ2229" s="55"/>
      <c r="AK2229" s="56">
        <v>9.7200000000000006</v>
      </c>
      <c r="AL2229" s="57"/>
      <c r="AM2229" s="58">
        <f t="shared" ca="1" si="3"/>
        <v>16</v>
      </c>
      <c r="AN2229" s="61" t="s">
        <v>259</v>
      </c>
      <c r="AP2229" s="657">
        <v>38718</v>
      </c>
      <c r="AQ2229" s="653"/>
      <c r="AR2229" s="651">
        <v>45</v>
      </c>
    </row>
    <row r="2230" spans="16:44" s="651" customFormat="1" ht="31.5" x14ac:dyDescent="0.2">
      <c r="P2230" s="51"/>
      <c r="Q2230" s="76"/>
      <c r="R2230" s="76"/>
      <c r="S2230" s="76"/>
      <c r="T2230" s="76"/>
      <c r="U2230" s="76"/>
      <c r="V2230" s="76"/>
      <c r="W2230" s="76"/>
      <c r="X2230" s="76"/>
      <c r="Y2230" s="77"/>
      <c r="Z2230" s="77"/>
      <c r="AA2230" s="77"/>
      <c r="AB2230" s="76"/>
      <c r="AC2230" s="78"/>
      <c r="AD2230" s="51">
        <v>69</v>
      </c>
      <c r="AE2230" s="51">
        <v>99</v>
      </c>
      <c r="AF2230" s="60" t="s">
        <v>66</v>
      </c>
      <c r="AG2230" s="51" t="s">
        <v>35</v>
      </c>
      <c r="AH2230" s="55">
        <v>32</v>
      </c>
      <c r="AI2230" s="56"/>
      <c r="AJ2230" s="55"/>
      <c r="AK2230" s="56">
        <v>32</v>
      </c>
      <c r="AL2230" s="57"/>
      <c r="AM2230" s="58">
        <f t="shared" ca="1" si="3"/>
        <v>19</v>
      </c>
      <c r="AN2230" s="59" t="s">
        <v>260</v>
      </c>
      <c r="AP2230" s="657">
        <v>37622</v>
      </c>
      <c r="AQ2230" s="653"/>
      <c r="AR2230" s="651">
        <v>46</v>
      </c>
    </row>
    <row r="2231" spans="16:44" s="651" customFormat="1" ht="31.5" x14ac:dyDescent="0.2">
      <c r="P2231" s="51"/>
      <c r="Q2231" s="76"/>
      <c r="R2231" s="76"/>
      <c r="S2231" s="76"/>
      <c r="T2231" s="76"/>
      <c r="U2231" s="76"/>
      <c r="V2231" s="76"/>
      <c r="W2231" s="76"/>
      <c r="X2231" s="76"/>
      <c r="Y2231" s="77"/>
      <c r="Z2231" s="77"/>
      <c r="AA2231" s="77"/>
      <c r="AB2231" s="76"/>
      <c r="AC2231" s="78"/>
      <c r="AD2231" s="51">
        <v>70</v>
      </c>
      <c r="AE2231" s="51">
        <v>99</v>
      </c>
      <c r="AF2231" s="60" t="s">
        <v>66</v>
      </c>
      <c r="AG2231" s="51" t="s">
        <v>35</v>
      </c>
      <c r="AH2231" s="55">
        <v>37.44</v>
      </c>
      <c r="AI2231" s="56"/>
      <c r="AJ2231" s="55"/>
      <c r="AK2231" s="56">
        <v>37.44</v>
      </c>
      <c r="AL2231" s="57"/>
      <c r="AM2231" s="58">
        <f t="shared" ca="1" si="3"/>
        <v>3</v>
      </c>
      <c r="AN2231" s="59" t="s">
        <v>261</v>
      </c>
      <c r="AP2231" s="657">
        <v>38718</v>
      </c>
      <c r="AQ2231" s="653"/>
      <c r="AR2231" s="651">
        <v>47</v>
      </c>
    </row>
    <row r="2232" spans="16:44" s="651" customFormat="1" ht="15.75" x14ac:dyDescent="0.2">
      <c r="P2232" s="51"/>
      <c r="Q2232" s="76"/>
      <c r="R2232" s="76"/>
      <c r="S2232" s="76"/>
      <c r="T2232" s="76"/>
      <c r="U2232" s="76"/>
      <c r="V2232" s="76"/>
      <c r="W2232" s="76"/>
      <c r="X2232" s="76"/>
      <c r="Y2232" s="77"/>
      <c r="Z2232" s="77"/>
      <c r="AA2232" s="77"/>
      <c r="AB2232" s="76"/>
      <c r="AC2232" s="78"/>
      <c r="AD2232" s="51">
        <v>71</v>
      </c>
      <c r="AE2232" s="51">
        <v>99</v>
      </c>
      <c r="AF2232" s="60" t="s">
        <v>75</v>
      </c>
      <c r="AG2232" s="51" t="s">
        <v>35</v>
      </c>
      <c r="AH2232" s="55">
        <v>23.75</v>
      </c>
      <c r="AI2232" s="56"/>
      <c r="AJ2232" s="55"/>
      <c r="AK2232" s="56">
        <v>23.75</v>
      </c>
      <c r="AL2232" s="57"/>
      <c r="AM2232" s="58">
        <f t="shared" ca="1" si="3"/>
        <v>17</v>
      </c>
      <c r="AN2232" s="61" t="s">
        <v>262</v>
      </c>
      <c r="AP2232" s="657">
        <v>37622</v>
      </c>
      <c r="AQ2232" s="653"/>
      <c r="AR2232" s="651">
        <v>48</v>
      </c>
    </row>
    <row r="2233" spans="16:44" s="651" customFormat="1" ht="15.75" x14ac:dyDescent="0.2">
      <c r="P2233" s="51"/>
      <c r="Q2233" s="76"/>
      <c r="R2233" s="76"/>
      <c r="S2233" s="76"/>
      <c r="T2233" s="76"/>
      <c r="U2233" s="76"/>
      <c r="V2233" s="76"/>
      <c r="W2233" s="76"/>
      <c r="X2233" s="76"/>
      <c r="Y2233" s="77"/>
      <c r="Z2233" s="77"/>
      <c r="AA2233" s="77"/>
      <c r="AB2233" s="76"/>
      <c r="AC2233" s="78"/>
      <c r="AD2233" s="51">
        <v>72</v>
      </c>
      <c r="AE2233" s="51">
        <v>99</v>
      </c>
      <c r="AF2233" s="60" t="s">
        <v>75</v>
      </c>
      <c r="AG2233" s="51" t="s">
        <v>35</v>
      </c>
      <c r="AH2233" s="55">
        <v>37.24</v>
      </c>
      <c r="AI2233" s="56"/>
      <c r="AJ2233" s="55"/>
      <c r="AK2233" s="56">
        <v>37.24</v>
      </c>
      <c r="AL2233" s="57"/>
      <c r="AM2233" s="58">
        <f t="shared" ca="1" si="3"/>
        <v>16</v>
      </c>
      <c r="AN2233" s="61" t="s">
        <v>263</v>
      </c>
      <c r="AP2233" s="657">
        <v>43466</v>
      </c>
      <c r="AQ2233" s="653"/>
      <c r="AR2233" s="651">
        <v>49</v>
      </c>
    </row>
    <row r="2234" spans="16:44" s="651" customFormat="1" ht="31.5" x14ac:dyDescent="0.2">
      <c r="P2234" s="51"/>
      <c r="Q2234" s="76"/>
      <c r="R2234" s="76"/>
      <c r="S2234" s="76"/>
      <c r="T2234" s="76"/>
      <c r="U2234" s="76"/>
      <c r="V2234" s="76"/>
      <c r="W2234" s="76"/>
      <c r="X2234" s="76"/>
      <c r="Y2234" s="77"/>
      <c r="Z2234" s="77"/>
      <c r="AA2234" s="77"/>
      <c r="AB2234" s="76"/>
      <c r="AC2234" s="78"/>
      <c r="AD2234" s="51">
        <v>73</v>
      </c>
      <c r="AE2234" s="51">
        <v>99</v>
      </c>
      <c r="AF2234" s="60" t="s">
        <v>66</v>
      </c>
      <c r="AG2234" s="51" t="s">
        <v>35</v>
      </c>
      <c r="AH2234" s="55">
        <v>105</v>
      </c>
      <c r="AI2234" s="56"/>
      <c r="AJ2234" s="55"/>
      <c r="AK2234" s="56">
        <v>105</v>
      </c>
      <c r="AL2234" s="57"/>
      <c r="AM2234" s="58">
        <f t="shared" ca="1" si="3"/>
        <v>19</v>
      </c>
      <c r="AN2234" s="59" t="s">
        <v>264</v>
      </c>
      <c r="AP2234" s="657">
        <v>38353</v>
      </c>
      <c r="AQ2234" s="653"/>
      <c r="AR2234" s="651">
        <v>50</v>
      </c>
    </row>
    <row r="2235" spans="16:44" s="651" customFormat="1" ht="15.75" x14ac:dyDescent="0.2">
      <c r="P2235" s="51"/>
      <c r="Q2235" s="76"/>
      <c r="R2235" s="76"/>
      <c r="S2235" s="76"/>
      <c r="T2235" s="76"/>
      <c r="U2235" s="76"/>
      <c r="V2235" s="76"/>
      <c r="W2235" s="76"/>
      <c r="X2235" s="76"/>
      <c r="Y2235" s="77"/>
      <c r="Z2235" s="77"/>
      <c r="AA2235" s="77"/>
      <c r="AB2235" s="76"/>
      <c r="AC2235" s="78"/>
      <c r="AD2235" s="51">
        <v>74</v>
      </c>
      <c r="AE2235" s="51">
        <v>99</v>
      </c>
      <c r="AF2235" s="60" t="s">
        <v>156</v>
      </c>
      <c r="AG2235" s="51" t="s">
        <v>35</v>
      </c>
      <c r="AH2235" s="55">
        <v>1392</v>
      </c>
      <c r="AI2235" s="56"/>
      <c r="AJ2235" s="55"/>
      <c r="AK2235" s="56">
        <v>1392</v>
      </c>
      <c r="AL2235" s="57"/>
      <c r="AM2235" s="58">
        <f t="shared" ca="1" si="3"/>
        <v>9</v>
      </c>
      <c r="AN2235" s="61" t="s">
        <v>265</v>
      </c>
      <c r="AP2235" s="657">
        <v>38718</v>
      </c>
      <c r="AQ2235" s="653"/>
      <c r="AR2235" s="651">
        <v>51</v>
      </c>
    </row>
    <row r="2236" spans="16:44" s="651" customFormat="1" ht="15.75" x14ac:dyDescent="0.2">
      <c r="P2236" s="51"/>
      <c r="Q2236" s="76"/>
      <c r="R2236" s="76"/>
      <c r="S2236" s="76"/>
      <c r="T2236" s="76"/>
      <c r="U2236" s="76"/>
      <c r="V2236" s="76"/>
      <c r="W2236" s="76"/>
      <c r="X2236" s="76"/>
      <c r="Y2236" s="77"/>
      <c r="Z2236" s="77"/>
      <c r="AA2236" s="77"/>
      <c r="AB2236" s="76"/>
      <c r="AC2236" s="78"/>
      <c r="AD2236" s="51">
        <v>75</v>
      </c>
      <c r="AE2236" s="51">
        <v>99</v>
      </c>
      <c r="AF2236" s="60" t="s">
        <v>266</v>
      </c>
      <c r="AG2236" s="51" t="s">
        <v>35</v>
      </c>
      <c r="AH2236" s="55">
        <v>7511</v>
      </c>
      <c r="AI2236" s="56"/>
      <c r="AJ2236" s="55"/>
      <c r="AK2236" s="56">
        <v>7511</v>
      </c>
      <c r="AL2236" s="57"/>
      <c r="AM2236" s="58">
        <f t="shared" ca="1" si="3"/>
        <v>19</v>
      </c>
      <c r="AN2236" s="61" t="s">
        <v>267</v>
      </c>
      <c r="AP2236" s="657">
        <v>37622</v>
      </c>
      <c r="AQ2236" s="653"/>
      <c r="AR2236" s="651">
        <v>52</v>
      </c>
    </row>
    <row r="2237" spans="16:44" s="651" customFormat="1" ht="15.75" x14ac:dyDescent="0.2">
      <c r="P2237" s="51"/>
      <c r="Q2237" s="76"/>
      <c r="R2237" s="76"/>
      <c r="S2237" s="76"/>
      <c r="T2237" s="76"/>
      <c r="U2237" s="76"/>
      <c r="V2237" s="76"/>
      <c r="W2237" s="76"/>
      <c r="X2237" s="76"/>
      <c r="Y2237" s="77"/>
      <c r="Z2237" s="77"/>
      <c r="AA2237" s="77"/>
      <c r="AB2237" s="76"/>
      <c r="AC2237" s="78"/>
      <c r="AD2237" s="51">
        <v>76</v>
      </c>
      <c r="AE2237" s="51">
        <v>99</v>
      </c>
      <c r="AF2237" s="60" t="s">
        <v>66</v>
      </c>
      <c r="AG2237" s="51" t="s">
        <v>35</v>
      </c>
      <c r="AH2237" s="55">
        <v>59.5</v>
      </c>
      <c r="AI2237" s="56"/>
      <c r="AJ2237" s="55"/>
      <c r="AK2237" s="56">
        <v>59.5</v>
      </c>
      <c r="AL2237" s="57"/>
      <c r="AM2237" s="58">
        <f ca="1">DATEDIF(AP2239,TODAY(),"y")</f>
        <v>16</v>
      </c>
      <c r="AN2237" s="61" t="s">
        <v>268</v>
      </c>
      <c r="AP2237" s="657">
        <v>41275</v>
      </c>
      <c r="AQ2237" s="653"/>
      <c r="AR2237" s="651">
        <v>53</v>
      </c>
    </row>
    <row r="2238" spans="16:44" s="651" customFormat="1" ht="18.75" customHeight="1" x14ac:dyDescent="0.2">
      <c r="P2238" s="51"/>
      <c r="Q2238" s="76"/>
      <c r="R2238" s="76"/>
      <c r="S2238" s="76"/>
      <c r="T2238" s="76"/>
      <c r="U2238" s="76"/>
      <c r="V2238" s="76"/>
      <c r="W2238" s="76"/>
      <c r="X2238" s="76"/>
      <c r="Y2238" s="77"/>
      <c r="Z2238" s="77"/>
      <c r="AA2238" s="77"/>
      <c r="AB2238" s="76"/>
      <c r="AC2238" s="78"/>
      <c r="AD2238" s="51">
        <v>77</v>
      </c>
      <c r="AE2238" s="51">
        <v>99</v>
      </c>
      <c r="AF2238" s="60" t="s">
        <v>66</v>
      </c>
      <c r="AG2238" s="51" t="s">
        <v>35</v>
      </c>
      <c r="AH2238" s="55">
        <v>243.2</v>
      </c>
      <c r="AI2238" s="56"/>
      <c r="AJ2238" s="55"/>
      <c r="AK2238" s="56">
        <v>243.2</v>
      </c>
      <c r="AL2238" s="57"/>
      <c r="AM2238" s="58">
        <f ca="1">DATEDIF(AP2240,TODAY(),"y")</f>
        <v>19</v>
      </c>
      <c r="AN2238" s="61" t="s">
        <v>269</v>
      </c>
      <c r="AP2238" s="657">
        <v>37622</v>
      </c>
      <c r="AQ2238" s="653"/>
      <c r="AR2238" s="651">
        <v>54</v>
      </c>
    </row>
    <row r="2239" spans="16:44" s="651" customFormat="1" ht="31.5" x14ac:dyDescent="0.2">
      <c r="P2239" s="51"/>
      <c r="Q2239" s="76"/>
      <c r="R2239" s="76"/>
      <c r="S2239" s="76"/>
      <c r="T2239" s="76"/>
      <c r="U2239" s="76"/>
      <c r="V2239" s="76"/>
      <c r="W2239" s="76"/>
      <c r="X2239" s="76"/>
      <c r="Y2239" s="77"/>
      <c r="Z2239" s="77"/>
      <c r="AA2239" s="77"/>
      <c r="AB2239" s="76"/>
      <c r="AC2239" s="78"/>
      <c r="AD2239" s="51">
        <v>78</v>
      </c>
      <c r="AE2239" s="51">
        <v>99</v>
      </c>
      <c r="AF2239" s="60" t="s">
        <v>59</v>
      </c>
      <c r="AG2239" s="51" t="s">
        <v>35</v>
      </c>
      <c r="AH2239" s="55">
        <v>443.3</v>
      </c>
      <c r="AI2239" s="56">
        <v>443.3</v>
      </c>
      <c r="AJ2239" s="55"/>
      <c r="AK2239" s="56"/>
      <c r="AL2239" s="57"/>
      <c r="AM2239" s="58">
        <f t="shared" ref="AM2239:AM2243" ca="1" si="4">DATEDIF(AP2242,TODAY(),"y")</f>
        <v>18</v>
      </c>
      <c r="AN2239" s="59" t="s">
        <v>270</v>
      </c>
      <c r="AP2239" s="657">
        <v>38718</v>
      </c>
      <c r="AQ2239" s="653"/>
      <c r="AR2239" s="651">
        <v>55</v>
      </c>
    </row>
    <row r="2240" spans="16:44" s="651" customFormat="1" ht="15.75" x14ac:dyDescent="0.2">
      <c r="P2240" s="51"/>
      <c r="Q2240" s="76"/>
      <c r="R2240" s="76"/>
      <c r="S2240" s="76"/>
      <c r="T2240" s="76"/>
      <c r="U2240" s="76"/>
      <c r="V2240" s="76"/>
      <c r="W2240" s="76"/>
      <c r="X2240" s="76"/>
      <c r="Y2240" s="77"/>
      <c r="Z2240" s="77"/>
      <c r="AA2240" s="77"/>
      <c r="AB2240" s="76"/>
      <c r="AC2240" s="78"/>
      <c r="AD2240" s="51">
        <v>79</v>
      </c>
      <c r="AE2240" s="51">
        <v>99</v>
      </c>
      <c r="AF2240" s="60" t="s">
        <v>59</v>
      </c>
      <c r="AG2240" s="51" t="s">
        <v>35</v>
      </c>
      <c r="AH2240" s="55">
        <v>246.4</v>
      </c>
      <c r="AI2240" s="56">
        <v>246.4</v>
      </c>
      <c r="AJ2240" s="55"/>
      <c r="AK2240" s="56"/>
      <c r="AL2240" s="57"/>
      <c r="AM2240" s="58">
        <f t="shared" ca="1" si="4"/>
        <v>18</v>
      </c>
      <c r="AN2240" s="61" t="s">
        <v>271</v>
      </c>
      <c r="AP2240" s="657">
        <v>37622</v>
      </c>
      <c r="AQ2240" s="653"/>
      <c r="AR2240" s="651">
        <v>56</v>
      </c>
    </row>
    <row r="2241" spans="16:44" s="651" customFormat="1" ht="15.75" x14ac:dyDescent="0.2">
      <c r="P2241" s="51"/>
      <c r="Q2241" s="76"/>
      <c r="R2241" s="76"/>
      <c r="S2241" s="76"/>
      <c r="T2241" s="76"/>
      <c r="U2241" s="76"/>
      <c r="V2241" s="76"/>
      <c r="W2241" s="76"/>
      <c r="X2241" s="76"/>
      <c r="Y2241" s="77"/>
      <c r="Z2241" s="77"/>
      <c r="AA2241" s="77"/>
      <c r="AB2241" s="76"/>
      <c r="AC2241" s="78"/>
      <c r="AD2241" s="51">
        <v>80</v>
      </c>
      <c r="AE2241" s="51">
        <v>99</v>
      </c>
      <c r="AF2241" s="60" t="s">
        <v>59</v>
      </c>
      <c r="AG2241" s="51" t="s">
        <v>35</v>
      </c>
      <c r="AH2241" s="55">
        <v>342.04</v>
      </c>
      <c r="AI2241" s="56">
        <v>342.04</v>
      </c>
      <c r="AJ2241" s="55"/>
      <c r="AK2241" s="56"/>
      <c r="AL2241" s="57"/>
      <c r="AM2241" s="58">
        <f t="shared" ca="1" si="4"/>
        <v>7</v>
      </c>
      <c r="AN2241" s="61" t="s">
        <v>272</v>
      </c>
      <c r="AP2241" s="657">
        <v>37622</v>
      </c>
      <c r="AQ2241" s="653"/>
      <c r="AR2241" s="651">
        <v>57</v>
      </c>
    </row>
    <row r="2242" spans="16:44" s="651" customFormat="1" ht="15.75" x14ac:dyDescent="0.2">
      <c r="P2242" s="51"/>
      <c r="Q2242" s="76"/>
      <c r="R2242" s="76"/>
      <c r="S2242" s="76"/>
      <c r="T2242" s="76"/>
      <c r="U2242" s="76"/>
      <c r="V2242" s="76"/>
      <c r="W2242" s="76"/>
      <c r="X2242" s="76"/>
      <c r="Y2242" s="77"/>
      <c r="Z2242" s="77"/>
      <c r="AA2242" s="77"/>
      <c r="AB2242" s="76"/>
      <c r="AC2242" s="78"/>
      <c r="AD2242" s="51">
        <v>81</v>
      </c>
      <c r="AE2242" s="51">
        <v>99</v>
      </c>
      <c r="AF2242" s="60" t="s">
        <v>59</v>
      </c>
      <c r="AG2242" s="51" t="s">
        <v>35</v>
      </c>
      <c r="AH2242" s="55">
        <v>405</v>
      </c>
      <c r="AI2242" s="56">
        <v>405</v>
      </c>
      <c r="AJ2242" s="55"/>
      <c r="AK2242" s="56"/>
      <c r="AL2242" s="57"/>
      <c r="AM2242" s="58">
        <f t="shared" ca="1" si="4"/>
        <v>3</v>
      </c>
      <c r="AN2242" s="61" t="s">
        <v>273</v>
      </c>
      <c r="AP2242" s="657">
        <v>37987</v>
      </c>
      <c r="AQ2242" s="653"/>
      <c r="AR2242" s="651">
        <v>58</v>
      </c>
    </row>
    <row r="2243" spans="16:44" s="651" customFormat="1" ht="15.75" x14ac:dyDescent="0.2">
      <c r="P2243" s="51"/>
      <c r="Q2243" s="76"/>
      <c r="R2243" s="76"/>
      <c r="S2243" s="76"/>
      <c r="T2243" s="76"/>
      <c r="U2243" s="76"/>
      <c r="V2243" s="76"/>
      <c r="W2243" s="76"/>
      <c r="X2243" s="76"/>
      <c r="Y2243" s="77"/>
      <c r="Z2243" s="77"/>
      <c r="AA2243" s="77"/>
      <c r="AB2243" s="76"/>
      <c r="AC2243" s="78"/>
      <c r="AD2243" s="51">
        <v>82</v>
      </c>
      <c r="AE2243" s="51">
        <v>99</v>
      </c>
      <c r="AF2243" s="60" t="s">
        <v>59</v>
      </c>
      <c r="AG2243" s="51" t="s">
        <v>35</v>
      </c>
      <c r="AH2243" s="55">
        <v>793</v>
      </c>
      <c r="AI2243" s="56">
        <v>793</v>
      </c>
      <c r="AJ2243" s="55"/>
      <c r="AK2243" s="56"/>
      <c r="AL2243" s="57"/>
      <c r="AM2243" s="58">
        <f t="shared" ca="1" si="4"/>
        <v>4</v>
      </c>
      <c r="AN2243" s="61" t="s">
        <v>274</v>
      </c>
      <c r="AP2243" s="657">
        <v>37987</v>
      </c>
      <c r="AQ2243" s="653"/>
      <c r="AR2243" s="651">
        <v>59</v>
      </c>
    </row>
    <row r="2244" spans="16:44" s="651" customFormat="1" ht="15.75" x14ac:dyDescent="0.2">
      <c r="P2244" s="51"/>
      <c r="Q2244" s="76"/>
      <c r="R2244" s="76"/>
      <c r="S2244" s="76"/>
      <c r="T2244" s="76"/>
      <c r="U2244" s="76"/>
      <c r="V2244" s="76"/>
      <c r="W2244" s="76"/>
      <c r="X2244" s="76"/>
      <c r="Y2244" s="77"/>
      <c r="Z2244" s="77"/>
      <c r="AA2244" s="77"/>
      <c r="AB2244" s="76"/>
      <c r="AC2244" s="78"/>
      <c r="AD2244" s="51">
        <v>83</v>
      </c>
      <c r="AE2244" s="51">
        <v>99</v>
      </c>
      <c r="AF2244" s="60" t="s">
        <v>59</v>
      </c>
      <c r="AG2244" s="51" t="s">
        <v>35</v>
      </c>
      <c r="AH2244" s="55">
        <v>3996</v>
      </c>
      <c r="AI2244" s="56">
        <v>3996</v>
      </c>
      <c r="AJ2244" s="55"/>
      <c r="AK2244" s="56"/>
      <c r="AL2244" s="57"/>
      <c r="AM2244" s="58">
        <f t="shared" ref="AM2244:AM2246" ca="1" si="5">DATEDIF(AP2244,TODAY(),"y")</f>
        <v>7</v>
      </c>
      <c r="AN2244" s="61" t="s">
        <v>275</v>
      </c>
      <c r="AP2244" s="657">
        <v>42005</v>
      </c>
      <c r="AQ2244" s="653"/>
      <c r="AR2244" s="651">
        <v>60</v>
      </c>
    </row>
    <row r="2245" spans="16:44" s="651" customFormat="1" ht="15.75" x14ac:dyDescent="0.2">
      <c r="P2245" s="51"/>
      <c r="Q2245" s="76"/>
      <c r="R2245" s="76"/>
      <c r="S2245" s="76"/>
      <c r="T2245" s="76"/>
      <c r="U2245" s="76"/>
      <c r="V2245" s="76"/>
      <c r="W2245" s="76"/>
      <c r="X2245" s="76"/>
      <c r="Y2245" s="77"/>
      <c r="Z2245" s="77"/>
      <c r="AA2245" s="77"/>
      <c r="AB2245" s="76"/>
      <c r="AC2245" s="78"/>
      <c r="AD2245" s="51">
        <v>84</v>
      </c>
      <c r="AE2245" s="51">
        <v>99</v>
      </c>
      <c r="AF2245" s="60" t="s">
        <v>59</v>
      </c>
      <c r="AG2245" s="51" t="s">
        <v>35</v>
      </c>
      <c r="AH2245" s="55">
        <v>144</v>
      </c>
      <c r="AI2245" s="56">
        <v>144</v>
      </c>
      <c r="AJ2245" s="55"/>
      <c r="AK2245" s="56"/>
      <c r="AL2245" s="57"/>
      <c r="AM2245" s="58">
        <f t="shared" ca="1" si="5"/>
        <v>3</v>
      </c>
      <c r="AN2245" s="61" t="s">
        <v>276</v>
      </c>
      <c r="AP2245" s="657">
        <v>43466</v>
      </c>
      <c r="AQ2245" s="653"/>
      <c r="AR2245" s="651">
        <v>61</v>
      </c>
    </row>
    <row r="2246" spans="16:44" s="654" customFormat="1" ht="18.75" x14ac:dyDescent="0.3">
      <c r="P2246" s="51"/>
      <c r="Q2246" s="76"/>
      <c r="R2246" s="76"/>
      <c r="S2246" s="76"/>
      <c r="T2246" s="76"/>
      <c r="U2246" s="76"/>
      <c r="V2246" s="76"/>
      <c r="W2246" s="76"/>
      <c r="X2246" s="76"/>
      <c r="Y2246" s="77"/>
      <c r="Z2246" s="77"/>
      <c r="AA2246" s="77"/>
      <c r="AB2246" s="76"/>
      <c r="AC2246" s="78"/>
      <c r="AD2246" s="51">
        <v>85</v>
      </c>
      <c r="AE2246" s="51">
        <v>99</v>
      </c>
      <c r="AF2246" s="60" t="s">
        <v>59</v>
      </c>
      <c r="AG2246" s="51" t="s">
        <v>35</v>
      </c>
      <c r="AH2246" s="55">
        <v>1620</v>
      </c>
      <c r="AI2246" s="56">
        <v>1620</v>
      </c>
      <c r="AJ2246" s="55"/>
      <c r="AK2246" s="56"/>
      <c r="AL2246" s="57"/>
      <c r="AM2246" s="58">
        <f t="shared" ca="1" si="5"/>
        <v>4</v>
      </c>
      <c r="AN2246" s="61" t="s">
        <v>277</v>
      </c>
      <c r="AP2246" s="657">
        <v>43101</v>
      </c>
      <c r="AQ2246" s="656"/>
      <c r="AR2246" s="651">
        <v>62</v>
      </c>
    </row>
    <row r="2247" spans="16:44" s="654" customFormat="1" ht="18.75" x14ac:dyDescent="0.3">
      <c r="P2247" s="51">
        <v>279</v>
      </c>
      <c r="Q2247" s="76" t="s">
        <v>155</v>
      </c>
      <c r="R2247" s="76">
        <v>2311</v>
      </c>
      <c r="S2247" s="76">
        <v>8</v>
      </c>
      <c r="T2247" s="76">
        <v>11</v>
      </c>
      <c r="U2247" s="76" t="s">
        <v>170</v>
      </c>
      <c r="V2247" s="76">
        <v>99</v>
      </c>
      <c r="W2247" s="76">
        <v>3</v>
      </c>
      <c r="X2247" s="76">
        <v>40</v>
      </c>
      <c r="Y2247" s="77">
        <f>V2247*400+W2247*100+X2247</f>
        <v>39940</v>
      </c>
      <c r="Z2247" s="77"/>
      <c r="AA2247" s="77"/>
      <c r="AB2247" s="77"/>
      <c r="AC2247" s="80"/>
      <c r="AD2247" s="51"/>
      <c r="AE2247" s="51"/>
      <c r="AF2247" s="60"/>
      <c r="AG2247" s="51"/>
      <c r="AH2247" s="55"/>
      <c r="AI2247" s="51"/>
      <c r="AJ2247" s="55"/>
      <c r="AK2247" s="56"/>
      <c r="AL2247" s="57"/>
      <c r="AM2247" s="51"/>
      <c r="AN2247" s="61"/>
      <c r="AP2247" s="652"/>
      <c r="AQ2247" s="656"/>
    </row>
    <row r="2248" spans="16:44" s="654" customFormat="1" ht="18.75" x14ac:dyDescent="0.3">
      <c r="P2248" s="51">
        <v>280</v>
      </c>
      <c r="Q2248" s="76" t="s">
        <v>155</v>
      </c>
      <c r="R2248" s="76">
        <v>2317</v>
      </c>
      <c r="S2248" s="76">
        <v>14</v>
      </c>
      <c r="T2248" s="76">
        <v>17</v>
      </c>
      <c r="U2248" s="76" t="s">
        <v>170</v>
      </c>
      <c r="V2248" s="76">
        <v>99</v>
      </c>
      <c r="W2248" s="76">
        <v>3</v>
      </c>
      <c r="X2248" s="76">
        <v>50</v>
      </c>
      <c r="Y2248" s="77">
        <f t="shared" ref="Y2248:Y2251" si="6">V2248*400+W2248*100+X2248</f>
        <v>39950</v>
      </c>
      <c r="Z2248" s="77"/>
      <c r="AA2248" s="77"/>
      <c r="AB2248" s="77"/>
      <c r="AC2248" s="80"/>
      <c r="AD2248" s="51"/>
      <c r="AE2248" s="51"/>
      <c r="AF2248" s="60"/>
      <c r="AG2248" s="51"/>
      <c r="AH2248" s="55"/>
      <c r="AI2248" s="51"/>
      <c r="AJ2248" s="55"/>
      <c r="AK2248" s="56"/>
      <c r="AL2248" s="57"/>
      <c r="AM2248" s="51"/>
      <c r="AN2248" s="61"/>
      <c r="AP2248" s="652"/>
      <c r="AQ2248" s="656"/>
    </row>
    <row r="2249" spans="16:44" s="658" customFormat="1" ht="21" x14ac:dyDescent="0.35">
      <c r="P2249" s="51">
        <v>281</v>
      </c>
      <c r="Q2249" s="76" t="s">
        <v>155</v>
      </c>
      <c r="R2249" s="76">
        <v>2315</v>
      </c>
      <c r="S2249" s="76">
        <v>12</v>
      </c>
      <c r="T2249" s="76">
        <v>15</v>
      </c>
      <c r="U2249" s="76" t="s">
        <v>170</v>
      </c>
      <c r="V2249" s="76">
        <v>98</v>
      </c>
      <c r="W2249" s="76">
        <v>3</v>
      </c>
      <c r="X2249" s="76">
        <v>70</v>
      </c>
      <c r="Y2249" s="77">
        <f t="shared" si="6"/>
        <v>39570</v>
      </c>
      <c r="Z2249" s="77"/>
      <c r="AA2249" s="77"/>
      <c r="AB2249" s="77"/>
      <c r="AC2249" s="80"/>
      <c r="AD2249" s="51"/>
      <c r="AE2249" s="51"/>
      <c r="AF2249" s="60"/>
      <c r="AG2249" s="51"/>
      <c r="AH2249" s="55"/>
      <c r="AI2249" s="51"/>
      <c r="AJ2249" s="55"/>
      <c r="AK2249" s="56"/>
      <c r="AL2249" s="57"/>
      <c r="AM2249" s="51"/>
      <c r="AN2249" s="61"/>
      <c r="AP2249" s="655"/>
      <c r="AQ2249" s="659"/>
    </row>
    <row r="2250" spans="16:44" s="654" customFormat="1" ht="18.75" x14ac:dyDescent="0.3">
      <c r="P2250" s="51">
        <v>282</v>
      </c>
      <c r="Q2250" s="76" t="s">
        <v>155</v>
      </c>
      <c r="R2250" s="76">
        <v>2314</v>
      </c>
      <c r="S2250" s="76">
        <v>11</v>
      </c>
      <c r="T2250" s="76">
        <v>14</v>
      </c>
      <c r="U2250" s="76" t="s">
        <v>170</v>
      </c>
      <c r="V2250" s="76">
        <v>92</v>
      </c>
      <c r="W2250" s="76">
        <v>2</v>
      </c>
      <c r="X2250" s="76">
        <v>60</v>
      </c>
      <c r="Y2250" s="77">
        <f t="shared" si="6"/>
        <v>37060</v>
      </c>
      <c r="Z2250" s="77"/>
      <c r="AA2250" s="77"/>
      <c r="AB2250" s="77"/>
      <c r="AC2250" s="80"/>
      <c r="AD2250" s="51"/>
      <c r="AE2250" s="51"/>
      <c r="AF2250" s="60"/>
      <c r="AG2250" s="51"/>
      <c r="AH2250" s="55"/>
      <c r="AI2250" s="51"/>
      <c r="AJ2250" s="55"/>
      <c r="AK2250" s="56"/>
      <c r="AL2250" s="57"/>
      <c r="AM2250" s="51"/>
      <c r="AN2250" s="61"/>
      <c r="AP2250" s="655"/>
      <c r="AQ2250" s="656"/>
    </row>
    <row r="2251" spans="16:44" s="654" customFormat="1" ht="18.75" x14ac:dyDescent="0.3">
      <c r="P2251" s="63">
        <v>283</v>
      </c>
      <c r="Q2251" s="81" t="s">
        <v>155</v>
      </c>
      <c r="R2251" s="81">
        <v>2307</v>
      </c>
      <c r="S2251" s="81">
        <v>4</v>
      </c>
      <c r="T2251" s="81">
        <v>7</v>
      </c>
      <c r="U2251" s="81" t="s">
        <v>170</v>
      </c>
      <c r="V2251" s="81">
        <v>99</v>
      </c>
      <c r="W2251" s="81">
        <v>3</v>
      </c>
      <c r="X2251" s="81">
        <v>70</v>
      </c>
      <c r="Y2251" s="82">
        <f t="shared" si="6"/>
        <v>39970</v>
      </c>
      <c r="Z2251" s="82"/>
      <c r="AA2251" s="82"/>
      <c r="AB2251" s="82"/>
      <c r="AC2251" s="83"/>
      <c r="AD2251" s="63"/>
      <c r="AE2251" s="81"/>
      <c r="AF2251" s="84"/>
      <c r="AG2251" s="81"/>
      <c r="AH2251" s="85"/>
      <c r="AI2251" s="81"/>
      <c r="AJ2251" s="85"/>
      <c r="AK2251" s="86"/>
      <c r="AL2251" s="87"/>
      <c r="AM2251" s="81"/>
      <c r="AN2251" s="71"/>
      <c r="AP2251" s="655"/>
      <c r="AQ2251" s="656"/>
    </row>
    <row r="2252" spans="16:44" s="651" customFormat="1" ht="21" x14ac:dyDescent="0.35">
      <c r="P2252" s="1071" t="s">
        <v>966</v>
      </c>
      <c r="Q2252" s="1072"/>
      <c r="R2252" s="1072"/>
      <c r="S2252" s="1072"/>
      <c r="T2252" s="1072"/>
      <c r="U2252" s="1072"/>
      <c r="V2252" s="1072"/>
      <c r="W2252" s="1072"/>
      <c r="X2252" s="1072"/>
      <c r="Y2252" s="1072"/>
      <c r="Z2252" s="1072"/>
      <c r="AA2252" s="1072"/>
      <c r="AB2252" s="1072"/>
      <c r="AC2252" s="1073"/>
      <c r="AD2252" s="1071" t="s">
        <v>967</v>
      </c>
      <c r="AE2252" s="1072"/>
      <c r="AF2252" s="1072"/>
      <c r="AG2252" s="1072"/>
      <c r="AH2252" s="1072"/>
      <c r="AI2252" s="1072"/>
      <c r="AJ2252" s="1072"/>
      <c r="AK2252" s="1072"/>
      <c r="AL2252" s="1072"/>
      <c r="AM2252" s="1072"/>
      <c r="AN2252" s="1073"/>
      <c r="AP2252" s="649"/>
      <c r="AQ2252" s="653"/>
    </row>
    <row r="2253" spans="16:44" s="651" customFormat="1" ht="21" x14ac:dyDescent="0.35">
      <c r="P2253" s="1074" t="s">
        <v>983</v>
      </c>
      <c r="Q2253" s="1075"/>
      <c r="R2253" s="1075"/>
      <c r="S2253" s="1075"/>
      <c r="T2253" s="1075"/>
      <c r="U2253" s="1075"/>
      <c r="V2253" s="1075"/>
      <c r="W2253" s="1075"/>
      <c r="X2253" s="1075"/>
      <c r="Y2253" s="1075"/>
      <c r="Z2253" s="1075"/>
      <c r="AA2253" s="1075"/>
      <c r="AB2253" s="1075"/>
      <c r="AC2253" s="1076"/>
      <c r="AD2253" s="1074" t="s">
        <v>984</v>
      </c>
      <c r="AE2253" s="1075"/>
      <c r="AF2253" s="1075"/>
      <c r="AG2253" s="1075"/>
      <c r="AH2253" s="1075"/>
      <c r="AI2253" s="1075"/>
      <c r="AJ2253" s="1075"/>
      <c r="AK2253" s="1075"/>
      <c r="AL2253" s="1075"/>
      <c r="AM2253" s="1075"/>
      <c r="AN2253" s="1076"/>
      <c r="AP2253" s="649"/>
      <c r="AQ2253" s="653"/>
    </row>
    <row r="2254" spans="16:44" s="651" customFormat="1" ht="21" x14ac:dyDescent="0.35">
      <c r="P2254" s="1074" t="s">
        <v>970</v>
      </c>
      <c r="Q2254" s="1075"/>
      <c r="R2254" s="1075"/>
      <c r="S2254" s="1075"/>
      <c r="T2254" s="1075"/>
      <c r="U2254" s="1075"/>
      <c r="V2254" s="1075"/>
      <c r="W2254" s="1075"/>
      <c r="X2254" s="1075"/>
      <c r="Y2254" s="1075"/>
      <c r="Z2254" s="1075"/>
      <c r="AA2254" s="1075"/>
      <c r="AB2254" s="1075"/>
      <c r="AC2254" s="1076"/>
      <c r="AD2254" s="1074" t="s">
        <v>971</v>
      </c>
      <c r="AE2254" s="1075"/>
      <c r="AF2254" s="1075"/>
      <c r="AG2254" s="1075"/>
      <c r="AH2254" s="1075"/>
      <c r="AI2254" s="1075"/>
      <c r="AJ2254" s="1075"/>
      <c r="AK2254" s="1075"/>
      <c r="AL2254" s="1075"/>
      <c r="AM2254" s="1075"/>
      <c r="AN2254" s="1076"/>
      <c r="AP2254" s="652"/>
      <c r="AQ2254" s="653"/>
    </row>
    <row r="2255" spans="16:44" s="651" customFormat="1" ht="21" x14ac:dyDescent="0.35">
      <c r="P2255" s="1054" t="s">
        <v>972</v>
      </c>
      <c r="Q2255" s="1055"/>
      <c r="R2255" s="1055"/>
      <c r="S2255" s="1055"/>
      <c r="T2255" s="1055"/>
      <c r="U2255" s="1055"/>
      <c r="V2255" s="1055"/>
      <c r="W2255" s="1055"/>
      <c r="X2255" s="1055"/>
      <c r="Y2255" s="1055"/>
      <c r="Z2255" s="1055"/>
      <c r="AA2255" s="1055"/>
      <c r="AB2255" s="1055"/>
      <c r="AC2255" s="1056"/>
      <c r="AD2255" s="1054" t="s">
        <v>985</v>
      </c>
      <c r="AE2255" s="1055"/>
      <c r="AF2255" s="1055"/>
      <c r="AG2255" s="1055"/>
      <c r="AH2255" s="1055"/>
      <c r="AI2255" s="1055"/>
      <c r="AJ2255" s="1055"/>
      <c r="AK2255" s="1055"/>
      <c r="AL2255" s="1055"/>
      <c r="AM2255" s="1055"/>
      <c r="AN2255" s="1056"/>
      <c r="AP2255" s="652"/>
      <c r="AQ2255" s="653"/>
    </row>
    <row r="2256" spans="16:44" s="654" customFormat="1" ht="18.75" x14ac:dyDescent="0.3">
      <c r="P2256" s="1057" t="s">
        <v>5</v>
      </c>
      <c r="Q2256" s="1058"/>
      <c r="R2256" s="1058"/>
      <c r="S2256" s="1058"/>
      <c r="T2256" s="1058"/>
      <c r="U2256" s="1058"/>
      <c r="V2256" s="1058"/>
      <c r="W2256" s="1058"/>
      <c r="X2256" s="1058"/>
      <c r="Y2256" s="1058"/>
      <c r="Z2256" s="1058"/>
      <c r="AA2256" s="1058"/>
      <c r="AB2256" s="1058"/>
      <c r="AC2256" s="1059"/>
      <c r="AD2256" s="1060" t="s">
        <v>6</v>
      </c>
      <c r="AE2256" s="1061"/>
      <c r="AF2256" s="1061"/>
      <c r="AG2256" s="1061"/>
      <c r="AH2256" s="1061"/>
      <c r="AI2256" s="1061"/>
      <c r="AJ2256" s="1061"/>
      <c r="AK2256" s="1061"/>
      <c r="AL2256" s="1061"/>
      <c r="AM2256" s="1061"/>
      <c r="AN2256" s="1062"/>
      <c r="AP2256" s="655"/>
      <c r="AQ2256" s="656"/>
    </row>
    <row r="2257" spans="16:44" s="654" customFormat="1" ht="18.75" x14ac:dyDescent="0.3">
      <c r="P2257" s="1063" t="s">
        <v>7</v>
      </c>
      <c r="Q2257" s="1063" t="s">
        <v>974</v>
      </c>
      <c r="R2257" s="1063" t="s">
        <v>975</v>
      </c>
      <c r="S2257" s="1066" t="s">
        <v>10</v>
      </c>
      <c r="T2257" s="1067"/>
      <c r="U2257" s="1063" t="s">
        <v>11</v>
      </c>
      <c r="V2257" s="1068" t="s">
        <v>12</v>
      </c>
      <c r="W2257" s="1069"/>
      <c r="X2257" s="1070"/>
      <c r="Y2257" s="1068" t="s">
        <v>13</v>
      </c>
      <c r="Z2257" s="1069"/>
      <c r="AA2257" s="1069"/>
      <c r="AB2257" s="1069"/>
      <c r="AC2257" s="1070"/>
      <c r="AD2257" s="1080" t="s">
        <v>7</v>
      </c>
      <c r="AE2257" s="1080" t="s">
        <v>949</v>
      </c>
      <c r="AF2257" s="1089" t="s">
        <v>15</v>
      </c>
      <c r="AG2257" s="1080" t="s">
        <v>16</v>
      </c>
      <c r="AH2257" s="1092" t="s">
        <v>17</v>
      </c>
      <c r="AI2257" s="1077" t="s">
        <v>18</v>
      </c>
      <c r="AJ2257" s="1078"/>
      <c r="AK2257" s="1078"/>
      <c r="AL2257" s="1079"/>
      <c r="AM2257" s="1080" t="s">
        <v>19</v>
      </c>
      <c r="AN2257" s="1083" t="s">
        <v>20</v>
      </c>
      <c r="AP2257" s="655"/>
      <c r="AQ2257" s="656"/>
    </row>
    <row r="2258" spans="16:44" s="654" customFormat="1" ht="18.75" customHeight="1" x14ac:dyDescent="0.3">
      <c r="P2258" s="1064"/>
      <c r="Q2258" s="1064"/>
      <c r="R2258" s="1064"/>
      <c r="S2258" s="1063" t="s">
        <v>21</v>
      </c>
      <c r="T2258" s="1063" t="s">
        <v>976</v>
      </c>
      <c r="U2258" s="1064"/>
      <c r="V2258" s="1086" t="s">
        <v>23</v>
      </c>
      <c r="W2258" s="1086" t="s">
        <v>24</v>
      </c>
      <c r="X2258" s="1086" t="s">
        <v>25</v>
      </c>
      <c r="Y2258" s="1063" t="s">
        <v>31</v>
      </c>
      <c r="Z2258" s="1063" t="s">
        <v>27</v>
      </c>
      <c r="AA2258" s="1063" t="s">
        <v>28</v>
      </c>
      <c r="AB2258" s="1110" t="s">
        <v>977</v>
      </c>
      <c r="AC2258" s="1110" t="s">
        <v>978</v>
      </c>
      <c r="AD2258" s="1081"/>
      <c r="AE2258" s="1081"/>
      <c r="AF2258" s="1090"/>
      <c r="AG2258" s="1081"/>
      <c r="AH2258" s="1093"/>
      <c r="AI2258" s="1095" t="s">
        <v>986</v>
      </c>
      <c r="AJ2258" s="1092" t="s">
        <v>27</v>
      </c>
      <c r="AK2258" s="1113" t="s">
        <v>28</v>
      </c>
      <c r="AL2258" s="1104" t="s">
        <v>977</v>
      </c>
      <c r="AM2258" s="1081"/>
      <c r="AN2258" s="1084"/>
      <c r="AP2258" s="655"/>
      <c r="AQ2258" s="656"/>
    </row>
    <row r="2259" spans="16:44" s="654" customFormat="1" ht="18.75" x14ac:dyDescent="0.3">
      <c r="P2259" s="1064"/>
      <c r="Q2259" s="1064"/>
      <c r="R2259" s="1064"/>
      <c r="S2259" s="1064"/>
      <c r="T2259" s="1064"/>
      <c r="U2259" s="1064"/>
      <c r="V2259" s="1087"/>
      <c r="W2259" s="1087"/>
      <c r="X2259" s="1087"/>
      <c r="Y2259" s="1064"/>
      <c r="Z2259" s="1064"/>
      <c r="AA2259" s="1064"/>
      <c r="AB2259" s="1111"/>
      <c r="AC2259" s="1111"/>
      <c r="AD2259" s="1081"/>
      <c r="AE2259" s="1081"/>
      <c r="AF2259" s="1090"/>
      <c r="AG2259" s="1081"/>
      <c r="AH2259" s="1093"/>
      <c r="AI2259" s="1096"/>
      <c r="AJ2259" s="1093"/>
      <c r="AK2259" s="1114"/>
      <c r="AL2259" s="1105"/>
      <c r="AM2259" s="1081"/>
      <c r="AN2259" s="1084"/>
      <c r="AP2259" s="655"/>
      <c r="AQ2259" s="656"/>
    </row>
    <row r="2260" spans="16:44" s="654" customFormat="1" ht="54" customHeight="1" x14ac:dyDescent="0.3">
      <c r="P2260" s="1065"/>
      <c r="Q2260" s="1065"/>
      <c r="R2260" s="1065"/>
      <c r="S2260" s="1065"/>
      <c r="T2260" s="1065"/>
      <c r="U2260" s="1065"/>
      <c r="V2260" s="1088"/>
      <c r="W2260" s="1088"/>
      <c r="X2260" s="1088"/>
      <c r="Y2260" s="1065"/>
      <c r="Z2260" s="1065"/>
      <c r="AA2260" s="1065"/>
      <c r="AB2260" s="1112"/>
      <c r="AC2260" s="1112"/>
      <c r="AD2260" s="1082"/>
      <c r="AE2260" s="1082"/>
      <c r="AF2260" s="1091"/>
      <c r="AG2260" s="1082"/>
      <c r="AH2260" s="1094"/>
      <c r="AI2260" s="1097"/>
      <c r="AJ2260" s="1094"/>
      <c r="AK2260" s="1115"/>
      <c r="AL2260" s="1106"/>
      <c r="AM2260" s="1082"/>
      <c r="AN2260" s="1085"/>
      <c r="AP2260" s="655"/>
      <c r="AQ2260" s="656"/>
    </row>
    <row r="2261" spans="16:44" s="651" customFormat="1" ht="46.5" customHeight="1" x14ac:dyDescent="0.2">
      <c r="P2261" s="42">
        <v>284</v>
      </c>
      <c r="Q2261" s="72"/>
      <c r="R2261" s="72"/>
      <c r="S2261" s="72"/>
      <c r="T2261" s="72"/>
      <c r="U2261" s="72"/>
      <c r="V2261" s="72"/>
      <c r="W2261" s="72"/>
      <c r="X2261" s="72"/>
      <c r="Y2261" s="73"/>
      <c r="Z2261" s="73"/>
      <c r="AA2261" s="73"/>
      <c r="AB2261" s="72"/>
      <c r="AC2261" s="74"/>
      <c r="AD2261" s="42">
        <v>51</v>
      </c>
      <c r="AE2261" s="42" t="s">
        <v>278</v>
      </c>
      <c r="AF2261" s="75" t="s">
        <v>66</v>
      </c>
      <c r="AG2261" s="42" t="s">
        <v>35</v>
      </c>
      <c r="AH2261" s="46">
        <v>21.2</v>
      </c>
      <c r="AI2261" s="47"/>
      <c r="AJ2261" s="46"/>
      <c r="AK2261" s="88">
        <v>21.2</v>
      </c>
      <c r="AL2261" s="48"/>
      <c r="AM2261" s="58">
        <f t="shared" ref="AM2261:AM2272" ca="1" si="7">DATEDIF(AP2261,TODAY(),"y")</f>
        <v>12</v>
      </c>
      <c r="AN2261" s="50" t="s">
        <v>279</v>
      </c>
      <c r="AP2261" s="657">
        <v>40179</v>
      </c>
      <c r="AQ2261" s="653"/>
      <c r="AR2261" s="651">
        <v>1</v>
      </c>
    </row>
    <row r="2262" spans="16:44" s="651" customFormat="1" ht="15.75" x14ac:dyDescent="0.2">
      <c r="P2262" s="51"/>
      <c r="Q2262" s="76"/>
      <c r="R2262" s="76"/>
      <c r="S2262" s="76"/>
      <c r="T2262" s="76"/>
      <c r="U2262" s="76"/>
      <c r="V2262" s="76"/>
      <c r="W2262" s="76"/>
      <c r="X2262" s="76"/>
      <c r="Y2262" s="77"/>
      <c r="Z2262" s="77"/>
      <c r="AA2262" s="77"/>
      <c r="AB2262" s="76"/>
      <c r="AC2262" s="78"/>
      <c r="AD2262" s="51">
        <v>52</v>
      </c>
      <c r="AE2262" s="51" t="s">
        <v>278</v>
      </c>
      <c r="AF2262" s="60" t="s">
        <v>66</v>
      </c>
      <c r="AG2262" s="51" t="s">
        <v>35</v>
      </c>
      <c r="AH2262" s="55">
        <v>78.599999999999994</v>
      </c>
      <c r="AI2262" s="56"/>
      <c r="AJ2262" s="55"/>
      <c r="AK2262" s="62">
        <v>78.599999999999994</v>
      </c>
      <c r="AL2262" s="57"/>
      <c r="AM2262" s="58">
        <f t="shared" ca="1" si="7"/>
        <v>4</v>
      </c>
      <c r="AN2262" s="61" t="s">
        <v>280</v>
      </c>
      <c r="AP2262" s="657">
        <v>43101</v>
      </c>
      <c r="AQ2262" s="653"/>
      <c r="AR2262" s="651">
        <v>2</v>
      </c>
    </row>
    <row r="2263" spans="16:44" s="651" customFormat="1" ht="45.75" customHeight="1" x14ac:dyDescent="0.2">
      <c r="P2263" s="51"/>
      <c r="Q2263" s="76"/>
      <c r="R2263" s="76"/>
      <c r="S2263" s="76"/>
      <c r="T2263" s="76"/>
      <c r="U2263" s="76"/>
      <c r="V2263" s="76"/>
      <c r="W2263" s="76"/>
      <c r="X2263" s="76"/>
      <c r="Y2263" s="77"/>
      <c r="Z2263" s="77"/>
      <c r="AA2263" s="77"/>
      <c r="AB2263" s="76"/>
      <c r="AC2263" s="78"/>
      <c r="AD2263" s="51">
        <v>53</v>
      </c>
      <c r="AE2263" s="51" t="s">
        <v>278</v>
      </c>
      <c r="AF2263" s="60" t="s">
        <v>75</v>
      </c>
      <c r="AG2263" s="51" t="s">
        <v>35</v>
      </c>
      <c r="AH2263" s="55">
        <v>36</v>
      </c>
      <c r="AI2263" s="56"/>
      <c r="AJ2263" s="55"/>
      <c r="AK2263" s="62">
        <v>36</v>
      </c>
      <c r="AL2263" s="57"/>
      <c r="AM2263" s="58">
        <f t="shared" ca="1" si="7"/>
        <v>8</v>
      </c>
      <c r="AN2263" s="59" t="s">
        <v>281</v>
      </c>
      <c r="AP2263" s="657">
        <v>41640</v>
      </c>
      <c r="AQ2263" s="653"/>
      <c r="AR2263" s="651">
        <v>3</v>
      </c>
    </row>
    <row r="2264" spans="16:44" s="654" customFormat="1" ht="35.25" customHeight="1" x14ac:dyDescent="0.3">
      <c r="P2264" s="51"/>
      <c r="Q2264" s="76"/>
      <c r="R2264" s="76"/>
      <c r="S2264" s="76"/>
      <c r="T2264" s="76"/>
      <c r="U2264" s="76"/>
      <c r="V2264" s="76"/>
      <c r="W2264" s="76"/>
      <c r="X2264" s="76"/>
      <c r="Y2264" s="77"/>
      <c r="Z2264" s="77"/>
      <c r="AA2264" s="77"/>
      <c r="AB2264" s="76"/>
      <c r="AC2264" s="78"/>
      <c r="AD2264" s="51">
        <v>54</v>
      </c>
      <c r="AE2264" s="51" t="s">
        <v>278</v>
      </c>
      <c r="AF2264" s="60" t="s">
        <v>37</v>
      </c>
      <c r="AG2264" s="51" t="s">
        <v>35</v>
      </c>
      <c r="AH2264" s="55">
        <v>66</v>
      </c>
      <c r="AI2264" s="56"/>
      <c r="AJ2264" s="55"/>
      <c r="AK2264" s="62">
        <v>66</v>
      </c>
      <c r="AL2264" s="57"/>
      <c r="AM2264" s="58">
        <f t="shared" ca="1" si="7"/>
        <v>7</v>
      </c>
      <c r="AN2264" s="59" t="s">
        <v>282</v>
      </c>
      <c r="AP2264" s="657">
        <v>42005</v>
      </c>
      <c r="AQ2264" s="656"/>
      <c r="AR2264" s="651">
        <v>4</v>
      </c>
    </row>
    <row r="2265" spans="16:44" s="654" customFormat="1" ht="31.5" x14ac:dyDescent="0.3">
      <c r="P2265" s="51"/>
      <c r="Q2265" s="76"/>
      <c r="R2265" s="76"/>
      <c r="S2265" s="76"/>
      <c r="T2265" s="76"/>
      <c r="U2265" s="76"/>
      <c r="V2265" s="76"/>
      <c r="W2265" s="76"/>
      <c r="X2265" s="76"/>
      <c r="Y2265" s="77"/>
      <c r="Z2265" s="77"/>
      <c r="AA2265" s="77"/>
      <c r="AB2265" s="76"/>
      <c r="AC2265" s="78"/>
      <c r="AD2265" s="51">
        <v>55</v>
      </c>
      <c r="AE2265" s="51" t="s">
        <v>278</v>
      </c>
      <c r="AF2265" s="60" t="s">
        <v>66</v>
      </c>
      <c r="AG2265" s="51" t="s">
        <v>35</v>
      </c>
      <c r="AH2265" s="55">
        <v>1887</v>
      </c>
      <c r="AI2265" s="56"/>
      <c r="AJ2265" s="55"/>
      <c r="AK2265" s="62">
        <v>1887</v>
      </c>
      <c r="AL2265" s="57"/>
      <c r="AM2265" s="58">
        <f t="shared" ca="1" si="7"/>
        <v>13</v>
      </c>
      <c r="AN2265" s="59" t="s">
        <v>283</v>
      </c>
      <c r="AP2265" s="657">
        <v>39814</v>
      </c>
      <c r="AQ2265" s="656"/>
      <c r="AR2265" s="651">
        <v>5</v>
      </c>
    </row>
    <row r="2266" spans="16:44" s="654" customFormat="1" ht="31.5" x14ac:dyDescent="0.3">
      <c r="P2266" s="51"/>
      <c r="Q2266" s="76"/>
      <c r="R2266" s="76"/>
      <c r="S2266" s="76"/>
      <c r="T2266" s="76"/>
      <c r="U2266" s="76"/>
      <c r="V2266" s="76"/>
      <c r="W2266" s="76"/>
      <c r="X2266" s="76"/>
      <c r="Y2266" s="77"/>
      <c r="Z2266" s="77"/>
      <c r="AA2266" s="77"/>
      <c r="AB2266" s="76"/>
      <c r="AC2266" s="78"/>
      <c r="AD2266" s="51">
        <v>56</v>
      </c>
      <c r="AE2266" s="51" t="s">
        <v>278</v>
      </c>
      <c r="AF2266" s="60" t="s">
        <v>66</v>
      </c>
      <c r="AG2266" s="51" t="s">
        <v>35</v>
      </c>
      <c r="AH2266" s="55">
        <v>1210</v>
      </c>
      <c r="AI2266" s="56"/>
      <c r="AJ2266" s="55"/>
      <c r="AK2266" s="62">
        <v>1210</v>
      </c>
      <c r="AL2266" s="57"/>
      <c r="AM2266" s="58">
        <f t="shared" ca="1" si="7"/>
        <v>4</v>
      </c>
      <c r="AN2266" s="59" t="s">
        <v>284</v>
      </c>
      <c r="AP2266" s="657">
        <v>43101</v>
      </c>
      <c r="AQ2266" s="656"/>
      <c r="AR2266" s="651">
        <v>6</v>
      </c>
    </row>
    <row r="2267" spans="16:44" s="654" customFormat="1" ht="47.25" x14ac:dyDescent="0.3">
      <c r="P2267" s="51"/>
      <c r="Q2267" s="76"/>
      <c r="R2267" s="76"/>
      <c r="S2267" s="76"/>
      <c r="T2267" s="76"/>
      <c r="U2267" s="76"/>
      <c r="V2267" s="76"/>
      <c r="W2267" s="76"/>
      <c r="X2267" s="76"/>
      <c r="Y2267" s="77"/>
      <c r="Z2267" s="77"/>
      <c r="AA2267" s="77"/>
      <c r="AB2267" s="76"/>
      <c r="AC2267" s="78"/>
      <c r="AD2267" s="51">
        <v>57</v>
      </c>
      <c r="AE2267" s="51" t="s">
        <v>278</v>
      </c>
      <c r="AF2267" s="60" t="s">
        <v>66</v>
      </c>
      <c r="AG2267" s="51" t="s">
        <v>35</v>
      </c>
      <c r="AH2267" s="55">
        <v>9</v>
      </c>
      <c r="AI2267" s="56"/>
      <c r="AJ2267" s="55"/>
      <c r="AK2267" s="62">
        <v>9</v>
      </c>
      <c r="AL2267" s="57"/>
      <c r="AM2267" s="58">
        <f t="shared" ca="1" si="7"/>
        <v>4</v>
      </c>
      <c r="AN2267" s="59" t="s">
        <v>285</v>
      </c>
      <c r="AP2267" s="657">
        <v>43101</v>
      </c>
      <c r="AQ2267" s="656"/>
      <c r="AR2267" s="651">
        <v>7</v>
      </c>
    </row>
    <row r="2268" spans="16:44" s="654" customFormat="1" ht="18.75" x14ac:dyDescent="0.3">
      <c r="P2268" s="51"/>
      <c r="Q2268" s="76"/>
      <c r="R2268" s="76"/>
      <c r="S2268" s="76"/>
      <c r="T2268" s="76"/>
      <c r="U2268" s="76"/>
      <c r="V2268" s="76"/>
      <c r="W2268" s="76"/>
      <c r="X2268" s="76"/>
      <c r="Y2268" s="77"/>
      <c r="Z2268" s="77"/>
      <c r="AA2268" s="77"/>
      <c r="AB2268" s="76"/>
      <c r="AC2268" s="78"/>
      <c r="AD2268" s="51">
        <v>58</v>
      </c>
      <c r="AE2268" s="51" t="s">
        <v>278</v>
      </c>
      <c r="AF2268" s="60" t="s">
        <v>66</v>
      </c>
      <c r="AG2268" s="51" t="s">
        <v>35</v>
      </c>
      <c r="AH2268" s="55">
        <v>9</v>
      </c>
      <c r="AI2268" s="56"/>
      <c r="AJ2268" s="55"/>
      <c r="AK2268" s="62">
        <v>9</v>
      </c>
      <c r="AL2268" s="57"/>
      <c r="AM2268" s="58">
        <f t="shared" ca="1" si="7"/>
        <v>4</v>
      </c>
      <c r="AN2268" s="61" t="s">
        <v>286</v>
      </c>
      <c r="AP2268" s="657">
        <v>43101</v>
      </c>
      <c r="AQ2268" s="656"/>
      <c r="AR2268" s="651">
        <v>8</v>
      </c>
    </row>
    <row r="2269" spans="16:44" s="654" customFormat="1" ht="31.5" x14ac:dyDescent="0.3">
      <c r="P2269" s="51"/>
      <c r="Q2269" s="76"/>
      <c r="R2269" s="76"/>
      <c r="S2269" s="76"/>
      <c r="T2269" s="76"/>
      <c r="U2269" s="76"/>
      <c r="V2269" s="76"/>
      <c r="W2269" s="76"/>
      <c r="X2269" s="76"/>
      <c r="Y2269" s="77"/>
      <c r="Z2269" s="77"/>
      <c r="AA2269" s="77"/>
      <c r="AB2269" s="76"/>
      <c r="AC2269" s="78"/>
      <c r="AD2269" s="51">
        <v>59</v>
      </c>
      <c r="AE2269" s="51" t="s">
        <v>278</v>
      </c>
      <c r="AF2269" s="60" t="s">
        <v>66</v>
      </c>
      <c r="AG2269" s="51" t="s">
        <v>35</v>
      </c>
      <c r="AH2269" s="55">
        <v>400</v>
      </c>
      <c r="AI2269" s="56"/>
      <c r="AJ2269" s="55"/>
      <c r="AK2269" s="62">
        <v>400</v>
      </c>
      <c r="AL2269" s="57"/>
      <c r="AM2269" s="58">
        <f t="shared" ca="1" si="7"/>
        <v>13</v>
      </c>
      <c r="AN2269" s="59" t="s">
        <v>287</v>
      </c>
      <c r="AP2269" s="657">
        <v>39814</v>
      </c>
      <c r="AQ2269" s="656"/>
      <c r="AR2269" s="651">
        <v>9</v>
      </c>
    </row>
    <row r="2270" spans="16:44" s="654" customFormat="1" ht="47.25" x14ac:dyDescent="0.3">
      <c r="P2270" s="51"/>
      <c r="Q2270" s="76"/>
      <c r="R2270" s="76"/>
      <c r="S2270" s="76"/>
      <c r="T2270" s="76"/>
      <c r="U2270" s="76"/>
      <c r="V2270" s="76"/>
      <c r="W2270" s="76"/>
      <c r="X2270" s="76"/>
      <c r="Y2270" s="77"/>
      <c r="Z2270" s="77"/>
      <c r="AA2270" s="77"/>
      <c r="AB2270" s="76"/>
      <c r="AC2270" s="78"/>
      <c r="AD2270" s="51">
        <v>60</v>
      </c>
      <c r="AE2270" s="51" t="s">
        <v>278</v>
      </c>
      <c r="AF2270" s="60" t="s">
        <v>66</v>
      </c>
      <c r="AG2270" s="51" t="s">
        <v>35</v>
      </c>
      <c r="AH2270" s="55">
        <v>1.44</v>
      </c>
      <c r="AI2270" s="56"/>
      <c r="AJ2270" s="55"/>
      <c r="AK2270" s="62">
        <v>1.44</v>
      </c>
      <c r="AL2270" s="57"/>
      <c r="AM2270" s="58">
        <f t="shared" ca="1" si="7"/>
        <v>4</v>
      </c>
      <c r="AN2270" s="59" t="s">
        <v>288</v>
      </c>
      <c r="AP2270" s="657">
        <v>43101</v>
      </c>
      <c r="AQ2270" s="656"/>
      <c r="AR2270" s="651">
        <v>10</v>
      </c>
    </row>
    <row r="2271" spans="16:44" s="654" customFormat="1" ht="62.25" customHeight="1" x14ac:dyDescent="0.3">
      <c r="P2271" s="51"/>
      <c r="Q2271" s="76"/>
      <c r="R2271" s="76"/>
      <c r="S2271" s="76"/>
      <c r="T2271" s="76"/>
      <c r="U2271" s="76"/>
      <c r="V2271" s="76"/>
      <c r="W2271" s="76"/>
      <c r="X2271" s="76"/>
      <c r="Y2271" s="77"/>
      <c r="Z2271" s="77"/>
      <c r="AA2271" s="77"/>
      <c r="AB2271" s="76"/>
      <c r="AC2271" s="78"/>
      <c r="AD2271" s="51">
        <v>61</v>
      </c>
      <c r="AE2271" s="51" t="s">
        <v>278</v>
      </c>
      <c r="AF2271" s="54" t="s">
        <v>49</v>
      </c>
      <c r="AG2271" s="51" t="s">
        <v>35</v>
      </c>
      <c r="AH2271" s="55">
        <v>24</v>
      </c>
      <c r="AI2271" s="56"/>
      <c r="AJ2271" s="55"/>
      <c r="AK2271" s="62">
        <v>24</v>
      </c>
      <c r="AL2271" s="57"/>
      <c r="AM2271" s="58">
        <f t="shared" ca="1" si="7"/>
        <v>5</v>
      </c>
      <c r="AN2271" s="59" t="s">
        <v>289</v>
      </c>
      <c r="AP2271" s="657">
        <v>42736</v>
      </c>
      <c r="AQ2271" s="656"/>
      <c r="AR2271" s="651">
        <v>11</v>
      </c>
    </row>
    <row r="2272" spans="16:44" s="654" customFormat="1" ht="47.25" x14ac:dyDescent="0.3">
      <c r="P2272" s="63"/>
      <c r="Q2272" s="81"/>
      <c r="R2272" s="81"/>
      <c r="S2272" s="81"/>
      <c r="T2272" s="81"/>
      <c r="U2272" s="81"/>
      <c r="V2272" s="81"/>
      <c r="W2272" s="81"/>
      <c r="X2272" s="81"/>
      <c r="Y2272" s="82"/>
      <c r="Z2272" s="82"/>
      <c r="AA2272" s="82"/>
      <c r="AB2272" s="81"/>
      <c r="AC2272" s="89"/>
      <c r="AD2272" s="63">
        <v>62</v>
      </c>
      <c r="AE2272" s="63" t="s">
        <v>278</v>
      </c>
      <c r="AF2272" s="66" t="s">
        <v>66</v>
      </c>
      <c r="AG2272" s="63" t="s">
        <v>35</v>
      </c>
      <c r="AH2272" s="67">
        <v>182</v>
      </c>
      <c r="AI2272" s="68"/>
      <c r="AJ2272" s="67"/>
      <c r="AK2272" s="90">
        <v>182</v>
      </c>
      <c r="AL2272" s="69"/>
      <c r="AM2272" s="58">
        <f t="shared" ca="1" si="7"/>
        <v>3</v>
      </c>
      <c r="AN2272" s="91" t="s">
        <v>290</v>
      </c>
      <c r="AP2272" s="657">
        <v>43466</v>
      </c>
      <c r="AQ2272" s="656"/>
      <c r="AR2272" s="651">
        <v>12</v>
      </c>
    </row>
    <row r="2273" spans="16:43" s="654" customFormat="1" ht="18.75" x14ac:dyDescent="0.3">
      <c r="P2273" s="1116" t="s">
        <v>987</v>
      </c>
      <c r="Q2273" s="1117"/>
      <c r="R2273" s="1117"/>
      <c r="S2273" s="1117"/>
      <c r="T2273" s="1117"/>
      <c r="U2273" s="1117"/>
      <c r="V2273" s="1117"/>
      <c r="W2273" s="1117"/>
      <c r="X2273" s="1117"/>
      <c r="Y2273" s="1117"/>
      <c r="Z2273" s="1117"/>
      <c r="AA2273" s="1117"/>
      <c r="AB2273" s="1117"/>
      <c r="AC2273" s="1118"/>
      <c r="AD2273" s="1116" t="s">
        <v>988</v>
      </c>
      <c r="AE2273" s="1117"/>
      <c r="AF2273" s="1117"/>
      <c r="AG2273" s="1117"/>
      <c r="AH2273" s="1117"/>
      <c r="AI2273" s="1117"/>
      <c r="AJ2273" s="1117"/>
      <c r="AK2273" s="1117"/>
      <c r="AL2273" s="1117"/>
      <c r="AM2273" s="1117"/>
      <c r="AN2273" s="1118"/>
      <c r="AP2273" s="655"/>
      <c r="AQ2273" s="656"/>
    </row>
    <row r="2274" spans="16:43" s="654" customFormat="1" ht="21" x14ac:dyDescent="0.35">
      <c r="P2274" s="1074" t="s">
        <v>989</v>
      </c>
      <c r="Q2274" s="1075"/>
      <c r="R2274" s="1075"/>
      <c r="S2274" s="1075"/>
      <c r="T2274" s="1075"/>
      <c r="U2274" s="1075"/>
      <c r="V2274" s="1075"/>
      <c r="W2274" s="1075"/>
      <c r="X2274" s="1075"/>
      <c r="Y2274" s="1075"/>
      <c r="Z2274" s="1075"/>
      <c r="AA2274" s="1075"/>
      <c r="AB2274" s="1075"/>
      <c r="AC2274" s="1076"/>
      <c r="AD2274" s="1074" t="s">
        <v>990</v>
      </c>
      <c r="AE2274" s="1075"/>
      <c r="AF2274" s="1075"/>
      <c r="AG2274" s="1075"/>
      <c r="AH2274" s="1075"/>
      <c r="AI2274" s="1075"/>
      <c r="AJ2274" s="1075"/>
      <c r="AK2274" s="1075"/>
      <c r="AL2274" s="1075"/>
      <c r="AM2274" s="1075"/>
      <c r="AN2274" s="1076"/>
      <c r="AP2274" s="655"/>
      <c r="AQ2274" s="656"/>
    </row>
    <row r="2275" spans="16:43" s="654" customFormat="1" ht="21" x14ac:dyDescent="0.35">
      <c r="P2275" s="1074" t="s">
        <v>991</v>
      </c>
      <c r="Q2275" s="1075"/>
      <c r="R2275" s="1075"/>
      <c r="S2275" s="1075"/>
      <c r="T2275" s="1075"/>
      <c r="U2275" s="1075"/>
      <c r="V2275" s="1075"/>
      <c r="W2275" s="1075"/>
      <c r="X2275" s="1075"/>
      <c r="Y2275" s="1075"/>
      <c r="Z2275" s="1075"/>
      <c r="AA2275" s="1075"/>
      <c r="AB2275" s="1075"/>
      <c r="AC2275" s="1076"/>
      <c r="AD2275" s="1074" t="s">
        <v>992</v>
      </c>
      <c r="AE2275" s="1075"/>
      <c r="AF2275" s="1075"/>
      <c r="AG2275" s="1075"/>
      <c r="AH2275" s="1075"/>
      <c r="AI2275" s="1075"/>
      <c r="AJ2275" s="1075"/>
      <c r="AK2275" s="1075"/>
      <c r="AL2275" s="1075"/>
      <c r="AM2275" s="1075"/>
      <c r="AN2275" s="1076"/>
      <c r="AP2275" s="655"/>
      <c r="AQ2275" s="656"/>
    </row>
    <row r="2276" spans="16:43" s="654" customFormat="1" ht="21" x14ac:dyDescent="0.35">
      <c r="P2276" s="1054" t="s">
        <v>993</v>
      </c>
      <c r="Q2276" s="1055"/>
      <c r="R2276" s="1055"/>
      <c r="S2276" s="1055"/>
      <c r="T2276" s="1055"/>
      <c r="U2276" s="1055"/>
      <c r="V2276" s="1055"/>
      <c r="W2276" s="1055"/>
      <c r="X2276" s="1055"/>
      <c r="Y2276" s="1055"/>
      <c r="Z2276" s="1055"/>
      <c r="AA2276" s="1055"/>
      <c r="AB2276" s="1055"/>
      <c r="AC2276" s="1056"/>
      <c r="AD2276" s="1054" t="s">
        <v>994</v>
      </c>
      <c r="AE2276" s="1055"/>
      <c r="AF2276" s="1055"/>
      <c r="AG2276" s="1055"/>
      <c r="AH2276" s="1055"/>
      <c r="AI2276" s="1055"/>
      <c r="AJ2276" s="1055"/>
      <c r="AK2276" s="1055"/>
      <c r="AL2276" s="1055"/>
      <c r="AM2276" s="1055"/>
      <c r="AN2276" s="1056"/>
      <c r="AP2276" s="655"/>
      <c r="AQ2276" s="656"/>
    </row>
    <row r="2277" spans="16:43" s="654" customFormat="1" ht="18.75" x14ac:dyDescent="0.3">
      <c r="P2277" s="1057" t="s">
        <v>5</v>
      </c>
      <c r="Q2277" s="1058"/>
      <c r="R2277" s="1058"/>
      <c r="S2277" s="1058"/>
      <c r="T2277" s="1058"/>
      <c r="U2277" s="1058"/>
      <c r="V2277" s="1058"/>
      <c r="W2277" s="1058"/>
      <c r="X2277" s="1058"/>
      <c r="Y2277" s="1058"/>
      <c r="Z2277" s="1058"/>
      <c r="AA2277" s="1058"/>
      <c r="AB2277" s="1058"/>
      <c r="AC2277" s="1059"/>
      <c r="AD2277" s="1060" t="s">
        <v>6</v>
      </c>
      <c r="AE2277" s="1061"/>
      <c r="AF2277" s="1061"/>
      <c r="AG2277" s="1061"/>
      <c r="AH2277" s="1061"/>
      <c r="AI2277" s="1061"/>
      <c r="AJ2277" s="1061"/>
      <c r="AK2277" s="1061"/>
      <c r="AL2277" s="1061"/>
      <c r="AM2277" s="1061"/>
      <c r="AN2277" s="1062"/>
      <c r="AP2277" s="655"/>
      <c r="AQ2277" s="656"/>
    </row>
    <row r="2278" spans="16:43" s="654" customFormat="1" ht="18.75" x14ac:dyDescent="0.3">
      <c r="P2278" s="1063" t="s">
        <v>7</v>
      </c>
      <c r="Q2278" s="1063" t="s">
        <v>974</v>
      </c>
      <c r="R2278" s="1063" t="s">
        <v>975</v>
      </c>
      <c r="S2278" s="1066" t="s">
        <v>10</v>
      </c>
      <c r="T2278" s="1067"/>
      <c r="U2278" s="1063" t="s">
        <v>11</v>
      </c>
      <c r="V2278" s="1068" t="s">
        <v>12</v>
      </c>
      <c r="W2278" s="1069"/>
      <c r="X2278" s="1070"/>
      <c r="Y2278" s="1068" t="s">
        <v>13</v>
      </c>
      <c r="Z2278" s="1069"/>
      <c r="AA2278" s="1069"/>
      <c r="AB2278" s="1069"/>
      <c r="AC2278" s="1070"/>
      <c r="AD2278" s="1080" t="s">
        <v>7</v>
      </c>
      <c r="AE2278" s="1080" t="s">
        <v>949</v>
      </c>
      <c r="AF2278" s="1089" t="s">
        <v>15</v>
      </c>
      <c r="AG2278" s="1080" t="s">
        <v>16</v>
      </c>
      <c r="AH2278" s="1092" t="s">
        <v>17</v>
      </c>
      <c r="AI2278" s="1077" t="s">
        <v>18</v>
      </c>
      <c r="AJ2278" s="1078"/>
      <c r="AK2278" s="1078"/>
      <c r="AL2278" s="1079"/>
      <c r="AM2278" s="1080" t="s">
        <v>19</v>
      </c>
      <c r="AN2278" s="1083" t="s">
        <v>20</v>
      </c>
      <c r="AP2278" s="655"/>
      <c r="AQ2278" s="656"/>
    </row>
    <row r="2279" spans="16:43" s="654" customFormat="1" ht="18.75" x14ac:dyDescent="0.3">
      <c r="P2279" s="1064"/>
      <c r="Q2279" s="1064"/>
      <c r="R2279" s="1064"/>
      <c r="S2279" s="1063" t="s">
        <v>21</v>
      </c>
      <c r="T2279" s="1063" t="s">
        <v>976</v>
      </c>
      <c r="U2279" s="1064"/>
      <c r="V2279" s="1086" t="s">
        <v>23</v>
      </c>
      <c r="W2279" s="1086" t="s">
        <v>24</v>
      </c>
      <c r="X2279" s="1086" t="s">
        <v>25</v>
      </c>
      <c r="Y2279" s="1063" t="s">
        <v>31</v>
      </c>
      <c r="Z2279" s="1063" t="s">
        <v>27</v>
      </c>
      <c r="AA2279" s="1063" t="s">
        <v>28</v>
      </c>
      <c r="AB2279" s="1110" t="s">
        <v>977</v>
      </c>
      <c r="AC2279" s="1107" t="s">
        <v>978</v>
      </c>
      <c r="AD2279" s="1081"/>
      <c r="AE2279" s="1081"/>
      <c r="AF2279" s="1090"/>
      <c r="AG2279" s="1081"/>
      <c r="AH2279" s="1093"/>
      <c r="AI2279" s="1095" t="s">
        <v>979</v>
      </c>
      <c r="AJ2279" s="1098" t="s">
        <v>27</v>
      </c>
      <c r="AK2279" s="1101" t="s">
        <v>28</v>
      </c>
      <c r="AL2279" s="1104" t="s">
        <v>977</v>
      </c>
      <c r="AM2279" s="1081"/>
      <c r="AN2279" s="1084"/>
      <c r="AP2279" s="655"/>
      <c r="AQ2279" s="656"/>
    </row>
    <row r="2280" spans="16:43" s="654" customFormat="1" ht="18" customHeight="1" x14ac:dyDescent="0.3">
      <c r="P2280" s="1064"/>
      <c r="Q2280" s="1064"/>
      <c r="R2280" s="1064"/>
      <c r="S2280" s="1064"/>
      <c r="T2280" s="1064"/>
      <c r="U2280" s="1064"/>
      <c r="V2280" s="1087"/>
      <c r="W2280" s="1087"/>
      <c r="X2280" s="1087"/>
      <c r="Y2280" s="1064"/>
      <c r="Z2280" s="1064"/>
      <c r="AA2280" s="1064"/>
      <c r="AB2280" s="1111"/>
      <c r="AC2280" s="1108"/>
      <c r="AD2280" s="1081"/>
      <c r="AE2280" s="1081"/>
      <c r="AF2280" s="1090"/>
      <c r="AG2280" s="1081"/>
      <c r="AH2280" s="1093"/>
      <c r="AI2280" s="1096"/>
      <c r="AJ2280" s="1099"/>
      <c r="AK2280" s="1102"/>
      <c r="AL2280" s="1105"/>
      <c r="AM2280" s="1081"/>
      <c r="AN2280" s="1084"/>
      <c r="AP2280" s="655"/>
      <c r="AQ2280" s="656"/>
    </row>
    <row r="2281" spans="16:43" s="654" customFormat="1" ht="66" customHeight="1" x14ac:dyDescent="0.3">
      <c r="P2281" s="1065"/>
      <c r="Q2281" s="1065"/>
      <c r="R2281" s="1065"/>
      <c r="S2281" s="1065"/>
      <c r="T2281" s="1065"/>
      <c r="U2281" s="1065"/>
      <c r="V2281" s="1088"/>
      <c r="W2281" s="1088"/>
      <c r="X2281" s="1088"/>
      <c r="Y2281" s="1065"/>
      <c r="Z2281" s="1065"/>
      <c r="AA2281" s="1065"/>
      <c r="AB2281" s="1112"/>
      <c r="AC2281" s="1109"/>
      <c r="AD2281" s="1082"/>
      <c r="AE2281" s="1082"/>
      <c r="AF2281" s="1091"/>
      <c r="AG2281" s="1082"/>
      <c r="AH2281" s="1094"/>
      <c r="AI2281" s="1097"/>
      <c r="AJ2281" s="1100"/>
      <c r="AK2281" s="1103"/>
      <c r="AL2281" s="1106"/>
      <c r="AM2281" s="1082"/>
      <c r="AN2281" s="1085"/>
      <c r="AP2281" s="655"/>
      <c r="AQ2281" s="656"/>
    </row>
    <row r="2282" spans="16:43" s="654" customFormat="1" ht="31.5" x14ac:dyDescent="0.3">
      <c r="P2282" s="92">
        <v>285</v>
      </c>
      <c r="Q2282" s="93" t="s">
        <v>291</v>
      </c>
      <c r="R2282" s="93">
        <v>55</v>
      </c>
      <c r="S2282" s="93"/>
      <c r="T2282" s="93"/>
      <c r="U2282" s="93" t="s">
        <v>88</v>
      </c>
      <c r="V2282" s="93">
        <v>1</v>
      </c>
      <c r="W2282" s="93">
        <v>0</v>
      </c>
      <c r="X2282" s="93">
        <v>0</v>
      </c>
      <c r="Y2282" s="94"/>
      <c r="Z2282" s="94"/>
      <c r="AA2282" s="94">
        <v>400</v>
      </c>
      <c r="AB2282" s="94"/>
      <c r="AC2282" s="95"/>
      <c r="AD2282" s="92">
        <v>1</v>
      </c>
      <c r="AE2282" s="93"/>
      <c r="AF2282" s="96" t="s">
        <v>292</v>
      </c>
      <c r="AG2282" s="93" t="s">
        <v>35</v>
      </c>
      <c r="AH2282" s="97">
        <v>785</v>
      </c>
      <c r="AI2282" s="93"/>
      <c r="AJ2282" s="97"/>
      <c r="AK2282" s="98">
        <v>785</v>
      </c>
      <c r="AL2282" s="93"/>
      <c r="AM2282" s="92">
        <f t="shared" ref="AM2282" ca="1" si="8">DATEDIF(AP2282,TODAY(),"y")</f>
        <v>5</v>
      </c>
      <c r="AN2282" s="99"/>
      <c r="AP2282" s="657">
        <v>42736</v>
      </c>
      <c r="AQ2282" s="656"/>
    </row>
    <row r="2283" spans="16:43" s="654" customFormat="1" ht="18.75" x14ac:dyDescent="0.3">
      <c r="P2283" s="1119" t="s">
        <v>995</v>
      </c>
      <c r="Q2283" s="1120"/>
      <c r="R2283" s="1120"/>
      <c r="S2283" s="1120"/>
      <c r="T2283" s="1120"/>
      <c r="U2283" s="1120"/>
      <c r="V2283" s="1120"/>
      <c r="W2283" s="1120"/>
      <c r="X2283" s="1120"/>
      <c r="Y2283" s="1120"/>
      <c r="Z2283" s="1120"/>
      <c r="AA2283" s="1120"/>
      <c r="AB2283" s="1120"/>
      <c r="AC2283" s="1121"/>
      <c r="AD2283" s="1119" t="s">
        <v>996</v>
      </c>
      <c r="AE2283" s="1120"/>
      <c r="AF2283" s="1120"/>
      <c r="AG2283" s="1120"/>
      <c r="AH2283" s="1120"/>
      <c r="AI2283" s="1120"/>
      <c r="AJ2283" s="1120"/>
      <c r="AK2283" s="1120"/>
      <c r="AL2283" s="1120"/>
      <c r="AM2283" s="1120"/>
      <c r="AN2283" s="1121"/>
      <c r="AP2283" s="655"/>
      <c r="AQ2283" s="656"/>
    </row>
    <row r="2284" spans="16:43" s="654" customFormat="1" ht="21" x14ac:dyDescent="0.35">
      <c r="P2284" s="1074" t="s">
        <v>997</v>
      </c>
      <c r="Q2284" s="1075"/>
      <c r="R2284" s="1075"/>
      <c r="S2284" s="1075"/>
      <c r="T2284" s="1075"/>
      <c r="U2284" s="1075"/>
      <c r="V2284" s="1075"/>
      <c r="W2284" s="1075"/>
      <c r="X2284" s="1075"/>
      <c r="Y2284" s="1075"/>
      <c r="Z2284" s="1075"/>
      <c r="AA2284" s="1075"/>
      <c r="AB2284" s="1075"/>
      <c r="AC2284" s="1076"/>
      <c r="AD2284" s="1074" t="s">
        <v>998</v>
      </c>
      <c r="AE2284" s="1075"/>
      <c r="AF2284" s="1075"/>
      <c r="AG2284" s="1075"/>
      <c r="AH2284" s="1075"/>
      <c r="AI2284" s="1075"/>
      <c r="AJ2284" s="1075"/>
      <c r="AK2284" s="1075"/>
      <c r="AL2284" s="1075"/>
      <c r="AM2284" s="1075"/>
      <c r="AN2284" s="1076"/>
      <c r="AP2284" s="655"/>
      <c r="AQ2284" s="656"/>
    </row>
    <row r="2285" spans="16:43" s="654" customFormat="1" ht="21" x14ac:dyDescent="0.35">
      <c r="P2285" s="1074" t="s">
        <v>970</v>
      </c>
      <c r="Q2285" s="1075"/>
      <c r="R2285" s="1075"/>
      <c r="S2285" s="1075"/>
      <c r="T2285" s="1075"/>
      <c r="U2285" s="1075"/>
      <c r="V2285" s="1075"/>
      <c r="W2285" s="1075"/>
      <c r="X2285" s="1075"/>
      <c r="Y2285" s="1075"/>
      <c r="Z2285" s="1075"/>
      <c r="AA2285" s="1075"/>
      <c r="AB2285" s="1075"/>
      <c r="AC2285" s="1076"/>
      <c r="AD2285" s="1074" t="s">
        <v>999</v>
      </c>
      <c r="AE2285" s="1075"/>
      <c r="AF2285" s="1075"/>
      <c r="AG2285" s="1075"/>
      <c r="AH2285" s="1075"/>
      <c r="AI2285" s="1075"/>
      <c r="AJ2285" s="1075"/>
      <c r="AK2285" s="1075"/>
      <c r="AL2285" s="1075"/>
      <c r="AM2285" s="1075"/>
      <c r="AN2285" s="1076"/>
      <c r="AP2285" s="655"/>
      <c r="AQ2285" s="656"/>
    </row>
    <row r="2286" spans="16:43" s="654" customFormat="1" ht="21" x14ac:dyDescent="0.35">
      <c r="P2286" s="1054" t="s">
        <v>993</v>
      </c>
      <c r="Q2286" s="1055"/>
      <c r="R2286" s="1055"/>
      <c r="S2286" s="1055"/>
      <c r="T2286" s="1055"/>
      <c r="U2286" s="1055"/>
      <c r="V2286" s="1055"/>
      <c r="W2286" s="1055"/>
      <c r="X2286" s="1055"/>
      <c r="Y2286" s="1055"/>
      <c r="Z2286" s="1055"/>
      <c r="AA2286" s="1055"/>
      <c r="AB2286" s="1055"/>
      <c r="AC2286" s="1056"/>
      <c r="AD2286" s="1054" t="s">
        <v>1000</v>
      </c>
      <c r="AE2286" s="1055"/>
      <c r="AF2286" s="1055"/>
      <c r="AG2286" s="1055"/>
      <c r="AH2286" s="1055"/>
      <c r="AI2286" s="1055"/>
      <c r="AJ2286" s="1055"/>
      <c r="AK2286" s="1055"/>
      <c r="AL2286" s="1055"/>
      <c r="AM2286" s="1055"/>
      <c r="AN2286" s="1056"/>
      <c r="AP2286" s="655"/>
      <c r="AQ2286" s="656"/>
    </row>
    <row r="2287" spans="16:43" s="654" customFormat="1" ht="18.75" x14ac:dyDescent="0.3">
      <c r="P2287" s="1057" t="s">
        <v>5</v>
      </c>
      <c r="Q2287" s="1058"/>
      <c r="R2287" s="1058"/>
      <c r="S2287" s="1058"/>
      <c r="T2287" s="1058"/>
      <c r="U2287" s="1058"/>
      <c r="V2287" s="1058"/>
      <c r="W2287" s="1058"/>
      <c r="X2287" s="1058"/>
      <c r="Y2287" s="1058"/>
      <c r="Z2287" s="1058"/>
      <c r="AA2287" s="1058"/>
      <c r="AB2287" s="1058"/>
      <c r="AC2287" s="1059"/>
      <c r="AD2287" s="1060" t="s">
        <v>6</v>
      </c>
      <c r="AE2287" s="1061"/>
      <c r="AF2287" s="1061"/>
      <c r="AG2287" s="1061"/>
      <c r="AH2287" s="1061"/>
      <c r="AI2287" s="1061"/>
      <c r="AJ2287" s="1061"/>
      <c r="AK2287" s="1061"/>
      <c r="AL2287" s="1061"/>
      <c r="AM2287" s="1061"/>
      <c r="AN2287" s="1062"/>
      <c r="AP2287" s="655"/>
      <c r="AQ2287" s="656"/>
    </row>
    <row r="2288" spans="16:43" s="654" customFormat="1" ht="18.75" x14ac:dyDescent="0.3">
      <c r="P2288" s="1063" t="s">
        <v>7</v>
      </c>
      <c r="Q2288" s="1063" t="s">
        <v>974</v>
      </c>
      <c r="R2288" s="1063" t="s">
        <v>975</v>
      </c>
      <c r="S2288" s="1066" t="s">
        <v>10</v>
      </c>
      <c r="T2288" s="1067"/>
      <c r="U2288" s="1063" t="s">
        <v>11</v>
      </c>
      <c r="V2288" s="1068" t="s">
        <v>12</v>
      </c>
      <c r="W2288" s="1069"/>
      <c r="X2288" s="1070"/>
      <c r="Y2288" s="1068" t="s">
        <v>13</v>
      </c>
      <c r="Z2288" s="1069"/>
      <c r="AA2288" s="1069"/>
      <c r="AB2288" s="1069"/>
      <c r="AC2288" s="1070"/>
      <c r="AD2288" s="1080" t="s">
        <v>7</v>
      </c>
      <c r="AE2288" s="1080" t="s">
        <v>949</v>
      </c>
      <c r="AF2288" s="1089" t="s">
        <v>15</v>
      </c>
      <c r="AG2288" s="1080" t="s">
        <v>16</v>
      </c>
      <c r="AH2288" s="1092" t="s">
        <v>17</v>
      </c>
      <c r="AI2288" s="1077" t="s">
        <v>18</v>
      </c>
      <c r="AJ2288" s="1078"/>
      <c r="AK2288" s="1078"/>
      <c r="AL2288" s="1079"/>
      <c r="AM2288" s="1080" t="s">
        <v>19</v>
      </c>
      <c r="AN2288" s="1083" t="s">
        <v>20</v>
      </c>
      <c r="AP2288" s="655"/>
      <c r="AQ2288" s="656"/>
    </row>
    <row r="2289" spans="16:43" s="654" customFormat="1" ht="18.75" x14ac:dyDescent="0.3">
      <c r="P2289" s="1064"/>
      <c r="Q2289" s="1064"/>
      <c r="R2289" s="1064"/>
      <c r="S2289" s="1063" t="s">
        <v>21</v>
      </c>
      <c r="T2289" s="1063" t="s">
        <v>976</v>
      </c>
      <c r="U2289" s="1064"/>
      <c r="V2289" s="1086" t="s">
        <v>23</v>
      </c>
      <c r="W2289" s="1086" t="s">
        <v>24</v>
      </c>
      <c r="X2289" s="1086" t="s">
        <v>25</v>
      </c>
      <c r="Y2289" s="1063" t="s">
        <v>31</v>
      </c>
      <c r="Z2289" s="1063" t="s">
        <v>27</v>
      </c>
      <c r="AA2289" s="1063" t="s">
        <v>28</v>
      </c>
      <c r="AB2289" s="1110" t="s">
        <v>977</v>
      </c>
      <c r="AC2289" s="1110" t="s">
        <v>978</v>
      </c>
      <c r="AD2289" s="1081"/>
      <c r="AE2289" s="1081"/>
      <c r="AF2289" s="1090"/>
      <c r="AG2289" s="1081"/>
      <c r="AH2289" s="1093"/>
      <c r="AI2289" s="1095" t="s">
        <v>979</v>
      </c>
      <c r="AJ2289" s="1098" t="s">
        <v>27</v>
      </c>
      <c r="AK2289" s="1101" t="s">
        <v>28</v>
      </c>
      <c r="AL2289" s="1104" t="s">
        <v>977</v>
      </c>
      <c r="AM2289" s="1081"/>
      <c r="AN2289" s="1084"/>
      <c r="AP2289" s="655"/>
      <c r="AQ2289" s="656"/>
    </row>
    <row r="2290" spans="16:43" s="654" customFormat="1" ht="18.75" x14ac:dyDescent="0.3">
      <c r="P2290" s="1064"/>
      <c r="Q2290" s="1064"/>
      <c r="R2290" s="1064"/>
      <c r="S2290" s="1064"/>
      <c r="T2290" s="1064"/>
      <c r="U2290" s="1064"/>
      <c r="V2290" s="1087"/>
      <c r="W2290" s="1087"/>
      <c r="X2290" s="1087"/>
      <c r="Y2290" s="1064"/>
      <c r="Z2290" s="1064"/>
      <c r="AA2290" s="1064"/>
      <c r="AB2290" s="1111"/>
      <c r="AC2290" s="1111"/>
      <c r="AD2290" s="1081"/>
      <c r="AE2290" s="1081"/>
      <c r="AF2290" s="1090"/>
      <c r="AG2290" s="1081"/>
      <c r="AH2290" s="1093"/>
      <c r="AI2290" s="1096"/>
      <c r="AJ2290" s="1099"/>
      <c r="AK2290" s="1102"/>
      <c r="AL2290" s="1105"/>
      <c r="AM2290" s="1081"/>
      <c r="AN2290" s="1084"/>
      <c r="AP2290" s="655"/>
      <c r="AQ2290" s="656"/>
    </row>
    <row r="2291" spans="16:43" s="654" customFormat="1" ht="44.25" customHeight="1" x14ac:dyDescent="0.3">
      <c r="P2291" s="1065"/>
      <c r="Q2291" s="1065"/>
      <c r="R2291" s="1065"/>
      <c r="S2291" s="1065"/>
      <c r="T2291" s="1065"/>
      <c r="U2291" s="1065"/>
      <c r="V2291" s="1088"/>
      <c r="W2291" s="1088"/>
      <c r="X2291" s="1088"/>
      <c r="Y2291" s="1065"/>
      <c r="Z2291" s="1065"/>
      <c r="AA2291" s="1065"/>
      <c r="AB2291" s="1112"/>
      <c r="AC2291" s="1112"/>
      <c r="AD2291" s="1082"/>
      <c r="AE2291" s="1082"/>
      <c r="AF2291" s="1091"/>
      <c r="AG2291" s="1082"/>
      <c r="AH2291" s="1094"/>
      <c r="AI2291" s="1097"/>
      <c r="AJ2291" s="1100"/>
      <c r="AK2291" s="1103"/>
      <c r="AL2291" s="1106"/>
      <c r="AM2291" s="1082"/>
      <c r="AN2291" s="1085"/>
      <c r="AP2291" s="655"/>
      <c r="AQ2291" s="656"/>
    </row>
    <row r="2292" spans="16:43" s="654" customFormat="1" ht="31.5" x14ac:dyDescent="0.3">
      <c r="P2292" s="92">
        <v>286</v>
      </c>
      <c r="Q2292" s="93" t="s">
        <v>32</v>
      </c>
      <c r="R2292" s="93">
        <v>52067</v>
      </c>
      <c r="S2292" s="93">
        <v>5</v>
      </c>
      <c r="T2292" s="93">
        <v>3601</v>
      </c>
      <c r="U2292" s="93" t="s">
        <v>195</v>
      </c>
      <c r="V2292" s="93">
        <v>10</v>
      </c>
      <c r="W2292" s="93">
        <v>2</v>
      </c>
      <c r="X2292" s="93">
        <v>78</v>
      </c>
      <c r="Y2292" s="94">
        <v>3653</v>
      </c>
      <c r="Z2292" s="94"/>
      <c r="AA2292" s="94">
        <v>625</v>
      </c>
      <c r="AB2292" s="94"/>
      <c r="AC2292" s="95"/>
      <c r="AD2292" s="92">
        <v>1</v>
      </c>
      <c r="AE2292" s="93"/>
      <c r="AF2292" s="96" t="s">
        <v>292</v>
      </c>
      <c r="AG2292" s="93" t="s">
        <v>35</v>
      </c>
      <c r="AH2292" s="97">
        <v>785</v>
      </c>
      <c r="AI2292" s="93"/>
      <c r="AJ2292" s="97"/>
      <c r="AK2292" s="98">
        <v>785</v>
      </c>
      <c r="AL2292" s="93"/>
      <c r="AM2292" s="92">
        <f t="shared" ref="AM2292" ca="1" si="9">DATEDIF(AP2292,TODAY(),"y")</f>
        <v>10</v>
      </c>
      <c r="AN2292" s="99"/>
      <c r="AP2292" s="657">
        <v>40909</v>
      </c>
      <c r="AQ2292" s="656"/>
    </row>
    <row r="2293" spans="16:43" s="654" customFormat="1" ht="18.75" x14ac:dyDescent="0.3">
      <c r="P2293" s="1119" t="s">
        <v>1001</v>
      </c>
      <c r="Q2293" s="1120"/>
      <c r="R2293" s="1120"/>
      <c r="S2293" s="1120"/>
      <c r="T2293" s="1120"/>
      <c r="U2293" s="1120"/>
      <c r="V2293" s="1120"/>
      <c r="W2293" s="1120"/>
      <c r="X2293" s="1120"/>
      <c r="Y2293" s="1120"/>
      <c r="Z2293" s="1120"/>
      <c r="AA2293" s="1120"/>
      <c r="AB2293" s="1120"/>
      <c r="AC2293" s="1121"/>
      <c r="AD2293" s="1119" t="s">
        <v>1002</v>
      </c>
      <c r="AE2293" s="1120"/>
      <c r="AF2293" s="1120"/>
      <c r="AG2293" s="1120"/>
      <c r="AH2293" s="1120"/>
      <c r="AI2293" s="1120"/>
      <c r="AJ2293" s="1120"/>
      <c r="AK2293" s="1120"/>
      <c r="AL2293" s="1120"/>
      <c r="AM2293" s="1120"/>
      <c r="AN2293" s="1121"/>
      <c r="AP2293" s="655"/>
      <c r="AQ2293" s="656"/>
    </row>
    <row r="2294" spans="16:43" s="654" customFormat="1" ht="18.75" x14ac:dyDescent="0.3">
      <c r="P2294" s="1122" t="s">
        <v>1003</v>
      </c>
      <c r="Q2294" s="1123"/>
      <c r="R2294" s="1123"/>
      <c r="S2294" s="1123"/>
      <c r="T2294" s="1123"/>
      <c r="U2294" s="1123"/>
      <c r="V2294" s="1123"/>
      <c r="W2294" s="1123"/>
      <c r="X2294" s="1123"/>
      <c r="Y2294" s="1123"/>
      <c r="Z2294" s="1123"/>
      <c r="AA2294" s="1123"/>
      <c r="AB2294" s="1123"/>
      <c r="AC2294" s="1124"/>
      <c r="AD2294" s="1122" t="s">
        <v>1004</v>
      </c>
      <c r="AE2294" s="1123"/>
      <c r="AF2294" s="1123"/>
      <c r="AG2294" s="1123"/>
      <c r="AH2294" s="1123"/>
      <c r="AI2294" s="1123"/>
      <c r="AJ2294" s="1123"/>
      <c r="AK2294" s="1123"/>
      <c r="AL2294" s="1123"/>
      <c r="AM2294" s="1123"/>
      <c r="AN2294" s="1124"/>
      <c r="AP2294" s="655"/>
      <c r="AQ2294" s="656"/>
    </row>
    <row r="2295" spans="16:43" s="654" customFormat="1" ht="18.75" x14ac:dyDescent="0.3">
      <c r="P2295" s="1122" t="s">
        <v>970</v>
      </c>
      <c r="Q2295" s="1123"/>
      <c r="R2295" s="1123"/>
      <c r="S2295" s="1123"/>
      <c r="T2295" s="1123"/>
      <c r="U2295" s="1123"/>
      <c r="V2295" s="1123"/>
      <c r="W2295" s="1123"/>
      <c r="X2295" s="1123"/>
      <c r="Y2295" s="1123"/>
      <c r="Z2295" s="1123"/>
      <c r="AA2295" s="1123"/>
      <c r="AB2295" s="1123"/>
      <c r="AC2295" s="1124"/>
      <c r="AD2295" s="1122" t="s">
        <v>971</v>
      </c>
      <c r="AE2295" s="1123"/>
      <c r="AF2295" s="1123"/>
      <c r="AG2295" s="1123"/>
      <c r="AH2295" s="1123"/>
      <c r="AI2295" s="1123"/>
      <c r="AJ2295" s="1123"/>
      <c r="AK2295" s="1123"/>
      <c r="AL2295" s="1123"/>
      <c r="AM2295" s="1123"/>
      <c r="AN2295" s="1124"/>
      <c r="AP2295" s="655"/>
      <c r="AQ2295" s="656"/>
    </row>
    <row r="2296" spans="16:43" s="654" customFormat="1" ht="18.75" x14ac:dyDescent="0.3">
      <c r="P2296" s="1125" t="s">
        <v>972</v>
      </c>
      <c r="Q2296" s="1126"/>
      <c r="R2296" s="1126"/>
      <c r="S2296" s="1126"/>
      <c r="T2296" s="1126"/>
      <c r="U2296" s="1126"/>
      <c r="V2296" s="1126"/>
      <c r="W2296" s="1126"/>
      <c r="X2296" s="1126"/>
      <c r="Y2296" s="1126"/>
      <c r="Z2296" s="1126"/>
      <c r="AA2296" s="1126"/>
      <c r="AB2296" s="1126"/>
      <c r="AC2296" s="1127"/>
      <c r="AD2296" s="1125" t="s">
        <v>973</v>
      </c>
      <c r="AE2296" s="1126"/>
      <c r="AF2296" s="1126"/>
      <c r="AG2296" s="1126"/>
      <c r="AH2296" s="1126"/>
      <c r="AI2296" s="1126"/>
      <c r="AJ2296" s="1126"/>
      <c r="AK2296" s="1126"/>
      <c r="AL2296" s="1126"/>
      <c r="AM2296" s="1126"/>
      <c r="AN2296" s="1127"/>
      <c r="AP2296" s="655"/>
      <c r="AQ2296" s="656"/>
    </row>
    <row r="2297" spans="16:43" s="654" customFormat="1" ht="18.75" x14ac:dyDescent="0.3">
      <c r="P2297" s="1057" t="s">
        <v>5</v>
      </c>
      <c r="Q2297" s="1058"/>
      <c r="R2297" s="1058"/>
      <c r="S2297" s="1058"/>
      <c r="T2297" s="1058"/>
      <c r="U2297" s="1058"/>
      <c r="V2297" s="1058"/>
      <c r="W2297" s="1058"/>
      <c r="X2297" s="1058"/>
      <c r="Y2297" s="1058"/>
      <c r="Z2297" s="1058"/>
      <c r="AA2297" s="1058"/>
      <c r="AB2297" s="1058"/>
      <c r="AC2297" s="1059"/>
      <c r="AD2297" s="1060" t="s">
        <v>6</v>
      </c>
      <c r="AE2297" s="1061"/>
      <c r="AF2297" s="1061"/>
      <c r="AG2297" s="1061"/>
      <c r="AH2297" s="1061"/>
      <c r="AI2297" s="1061"/>
      <c r="AJ2297" s="1061"/>
      <c r="AK2297" s="1061"/>
      <c r="AL2297" s="1061"/>
      <c r="AM2297" s="1061"/>
      <c r="AN2297" s="1062"/>
      <c r="AP2297" s="655"/>
      <c r="AQ2297" s="656"/>
    </row>
    <row r="2298" spans="16:43" s="654" customFormat="1" ht="18.75" x14ac:dyDescent="0.3">
      <c r="P2298" s="1063" t="s">
        <v>7</v>
      </c>
      <c r="Q2298" s="1063" t="s">
        <v>974</v>
      </c>
      <c r="R2298" s="1063" t="s">
        <v>975</v>
      </c>
      <c r="S2298" s="1066" t="s">
        <v>10</v>
      </c>
      <c r="T2298" s="1067"/>
      <c r="U2298" s="1063" t="s">
        <v>11</v>
      </c>
      <c r="V2298" s="1068" t="s">
        <v>12</v>
      </c>
      <c r="W2298" s="1069"/>
      <c r="X2298" s="1070"/>
      <c r="Y2298" s="1068" t="s">
        <v>13</v>
      </c>
      <c r="Z2298" s="1069"/>
      <c r="AA2298" s="1069"/>
      <c r="AB2298" s="1069"/>
      <c r="AC2298" s="1070"/>
      <c r="AD2298" s="1080" t="s">
        <v>7</v>
      </c>
      <c r="AE2298" s="1080" t="s">
        <v>949</v>
      </c>
      <c r="AF2298" s="1080" t="s">
        <v>15</v>
      </c>
      <c r="AG2298" s="1080" t="s">
        <v>16</v>
      </c>
      <c r="AH2298" s="1092" t="s">
        <v>17</v>
      </c>
      <c r="AI2298" s="1077" t="s">
        <v>18</v>
      </c>
      <c r="AJ2298" s="1078"/>
      <c r="AK2298" s="1078"/>
      <c r="AL2298" s="1079"/>
      <c r="AM2298" s="1080" t="s">
        <v>19</v>
      </c>
      <c r="AN2298" s="1083" t="s">
        <v>20</v>
      </c>
      <c r="AP2298" s="655"/>
      <c r="AQ2298" s="656"/>
    </row>
    <row r="2299" spans="16:43" s="654" customFormat="1" ht="18.75" x14ac:dyDescent="0.3">
      <c r="P2299" s="1064"/>
      <c r="Q2299" s="1064"/>
      <c r="R2299" s="1064"/>
      <c r="S2299" s="1063" t="s">
        <v>21</v>
      </c>
      <c r="T2299" s="1063" t="s">
        <v>976</v>
      </c>
      <c r="U2299" s="1064"/>
      <c r="V2299" s="1086" t="s">
        <v>23</v>
      </c>
      <c r="W2299" s="1086" t="s">
        <v>24</v>
      </c>
      <c r="X2299" s="1086" t="s">
        <v>25</v>
      </c>
      <c r="Y2299" s="1063" t="s">
        <v>1005</v>
      </c>
      <c r="Z2299" s="1063" t="s">
        <v>27</v>
      </c>
      <c r="AA2299" s="1063" t="s">
        <v>28</v>
      </c>
      <c r="AB2299" s="1063" t="s">
        <v>977</v>
      </c>
      <c r="AC2299" s="1063" t="s">
        <v>978</v>
      </c>
      <c r="AD2299" s="1081"/>
      <c r="AE2299" s="1081"/>
      <c r="AF2299" s="1081"/>
      <c r="AG2299" s="1081"/>
      <c r="AH2299" s="1093"/>
      <c r="AI2299" s="1095" t="s">
        <v>979</v>
      </c>
      <c r="AJ2299" s="1098" t="s">
        <v>27</v>
      </c>
      <c r="AK2299" s="1101" t="s">
        <v>28</v>
      </c>
      <c r="AL2299" s="1080" t="s">
        <v>977</v>
      </c>
      <c r="AM2299" s="1081"/>
      <c r="AN2299" s="1084"/>
      <c r="AP2299" s="655"/>
      <c r="AQ2299" s="656"/>
    </row>
    <row r="2300" spans="16:43" s="654" customFormat="1" ht="18.75" x14ac:dyDescent="0.3">
      <c r="P2300" s="1064"/>
      <c r="Q2300" s="1064"/>
      <c r="R2300" s="1064"/>
      <c r="S2300" s="1064"/>
      <c r="T2300" s="1064"/>
      <c r="U2300" s="1064"/>
      <c r="V2300" s="1087"/>
      <c r="W2300" s="1087"/>
      <c r="X2300" s="1087"/>
      <c r="Y2300" s="1064"/>
      <c r="Z2300" s="1064"/>
      <c r="AA2300" s="1064"/>
      <c r="AB2300" s="1064"/>
      <c r="AC2300" s="1064"/>
      <c r="AD2300" s="1081"/>
      <c r="AE2300" s="1081"/>
      <c r="AF2300" s="1081"/>
      <c r="AG2300" s="1081"/>
      <c r="AH2300" s="1093"/>
      <c r="AI2300" s="1096"/>
      <c r="AJ2300" s="1099"/>
      <c r="AK2300" s="1102"/>
      <c r="AL2300" s="1081"/>
      <c r="AM2300" s="1081"/>
      <c r="AN2300" s="1084"/>
      <c r="AP2300" s="655"/>
      <c r="AQ2300" s="656"/>
    </row>
    <row r="2301" spans="16:43" s="654" customFormat="1" ht="46.5" customHeight="1" x14ac:dyDescent="0.3">
      <c r="P2301" s="1065"/>
      <c r="Q2301" s="1065"/>
      <c r="R2301" s="1065"/>
      <c r="S2301" s="1065"/>
      <c r="T2301" s="1065"/>
      <c r="U2301" s="1065"/>
      <c r="V2301" s="1088"/>
      <c r="W2301" s="1088"/>
      <c r="X2301" s="1088"/>
      <c r="Y2301" s="1065"/>
      <c r="Z2301" s="1065"/>
      <c r="AA2301" s="1065"/>
      <c r="AB2301" s="1065"/>
      <c r="AC2301" s="1065"/>
      <c r="AD2301" s="1082"/>
      <c r="AE2301" s="1082"/>
      <c r="AF2301" s="1082"/>
      <c r="AG2301" s="1082"/>
      <c r="AH2301" s="1094"/>
      <c r="AI2301" s="1097"/>
      <c r="AJ2301" s="1100"/>
      <c r="AK2301" s="1103"/>
      <c r="AL2301" s="1082"/>
      <c r="AM2301" s="1082"/>
      <c r="AN2301" s="1085"/>
      <c r="AP2301" s="655"/>
      <c r="AQ2301" s="656"/>
    </row>
    <row r="2302" spans="16:43" s="654" customFormat="1" ht="49.5" customHeight="1" x14ac:dyDescent="0.3">
      <c r="P2302" s="48">
        <v>287</v>
      </c>
      <c r="Q2302" s="100" t="s">
        <v>32</v>
      </c>
      <c r="R2302" s="100">
        <v>19396</v>
      </c>
      <c r="S2302" s="100">
        <v>102</v>
      </c>
      <c r="T2302" s="100">
        <v>84</v>
      </c>
      <c r="U2302" s="100" t="s">
        <v>293</v>
      </c>
      <c r="V2302" s="100">
        <v>374</v>
      </c>
      <c r="W2302" s="100">
        <v>1</v>
      </c>
      <c r="X2302" s="100">
        <v>59</v>
      </c>
      <c r="Y2302" s="101">
        <v>148938.65</v>
      </c>
      <c r="Z2302" s="101"/>
      <c r="AA2302" s="101">
        <v>820.35</v>
      </c>
      <c r="AB2302" s="101"/>
      <c r="AC2302" s="102"/>
      <c r="AD2302" s="48">
        <v>1</v>
      </c>
      <c r="AE2302" s="100">
        <v>25</v>
      </c>
      <c r="AF2302" s="103" t="s">
        <v>219</v>
      </c>
      <c r="AG2302" s="100" t="s">
        <v>35</v>
      </c>
      <c r="AH2302" s="104">
        <v>182.4</v>
      </c>
      <c r="AI2302" s="100"/>
      <c r="AJ2302" s="104"/>
      <c r="AK2302" s="105">
        <v>182.4</v>
      </c>
      <c r="AL2302" s="100"/>
      <c r="AM2302" s="57">
        <f t="shared" ref="AM2302:AM2365" ca="1" si="10">DATEDIF(AP2302,TODAY(),"y")</f>
        <v>16</v>
      </c>
      <c r="AN2302" s="106" t="s">
        <v>294</v>
      </c>
      <c r="AO2302" s="660"/>
      <c r="AP2302" s="657">
        <v>38718</v>
      </c>
      <c r="AQ2302" s="656"/>
    </row>
    <row r="2303" spans="16:43" s="654" customFormat="1" ht="54.75" customHeight="1" x14ac:dyDescent="0.3">
      <c r="P2303" s="57"/>
      <c r="Q2303" s="107"/>
      <c r="R2303" s="107"/>
      <c r="S2303" s="107"/>
      <c r="T2303" s="107"/>
      <c r="U2303" s="107"/>
      <c r="V2303" s="107"/>
      <c r="W2303" s="107"/>
      <c r="X2303" s="107"/>
      <c r="Y2303" s="108"/>
      <c r="Z2303" s="108"/>
      <c r="AA2303" s="108"/>
      <c r="AB2303" s="108"/>
      <c r="AC2303" s="109"/>
      <c r="AD2303" s="57">
        <v>2</v>
      </c>
      <c r="AE2303" s="107">
        <v>25</v>
      </c>
      <c r="AF2303" s="110" t="s">
        <v>219</v>
      </c>
      <c r="AG2303" s="107" t="s">
        <v>35</v>
      </c>
      <c r="AH2303" s="111">
        <v>456</v>
      </c>
      <c r="AI2303" s="107"/>
      <c r="AJ2303" s="111"/>
      <c r="AK2303" s="112">
        <v>456</v>
      </c>
      <c r="AL2303" s="107"/>
      <c r="AM2303" s="57">
        <f t="shared" ca="1" si="10"/>
        <v>16</v>
      </c>
      <c r="AN2303" s="113" t="s">
        <v>295</v>
      </c>
      <c r="AO2303" s="660"/>
      <c r="AP2303" s="657">
        <v>38718</v>
      </c>
      <c r="AQ2303" s="656"/>
    </row>
    <row r="2304" spans="16:43" s="654" customFormat="1" ht="48.75" customHeight="1" x14ac:dyDescent="0.3">
      <c r="P2304" s="57"/>
      <c r="Q2304" s="107"/>
      <c r="R2304" s="107"/>
      <c r="S2304" s="107"/>
      <c r="T2304" s="107"/>
      <c r="U2304" s="107"/>
      <c r="V2304" s="107"/>
      <c r="W2304" s="107"/>
      <c r="X2304" s="107"/>
      <c r="Y2304" s="108"/>
      <c r="Z2304" s="108"/>
      <c r="AA2304" s="108"/>
      <c r="AB2304" s="108"/>
      <c r="AC2304" s="109"/>
      <c r="AD2304" s="57">
        <v>3</v>
      </c>
      <c r="AE2304" s="107">
        <v>25</v>
      </c>
      <c r="AF2304" s="110" t="s">
        <v>219</v>
      </c>
      <c r="AG2304" s="107" t="s">
        <v>35</v>
      </c>
      <c r="AH2304" s="111">
        <v>132</v>
      </c>
      <c r="AI2304" s="107"/>
      <c r="AJ2304" s="111"/>
      <c r="AK2304" s="112">
        <v>132</v>
      </c>
      <c r="AL2304" s="107"/>
      <c r="AM2304" s="57">
        <f t="shared" ca="1" si="10"/>
        <v>16</v>
      </c>
      <c r="AN2304" s="113" t="s">
        <v>296</v>
      </c>
      <c r="AO2304" s="660"/>
      <c r="AP2304" s="657">
        <v>38718</v>
      </c>
      <c r="AQ2304" s="656"/>
    </row>
    <row r="2305" spans="16:43" s="654" customFormat="1" ht="18.75" x14ac:dyDescent="0.3">
      <c r="P2305" s="57"/>
      <c r="Q2305" s="107"/>
      <c r="R2305" s="107"/>
      <c r="S2305" s="107"/>
      <c r="T2305" s="107"/>
      <c r="U2305" s="107"/>
      <c r="V2305" s="107"/>
      <c r="W2305" s="107"/>
      <c r="X2305" s="107"/>
      <c r="Y2305" s="108"/>
      <c r="Z2305" s="108"/>
      <c r="AA2305" s="108"/>
      <c r="AB2305" s="108"/>
      <c r="AC2305" s="109"/>
      <c r="AD2305" s="57">
        <v>4</v>
      </c>
      <c r="AE2305" s="107">
        <v>25</v>
      </c>
      <c r="AF2305" s="114" t="s">
        <v>66</v>
      </c>
      <c r="AG2305" s="107" t="s">
        <v>35</v>
      </c>
      <c r="AH2305" s="111">
        <v>128</v>
      </c>
      <c r="AI2305" s="107"/>
      <c r="AJ2305" s="111"/>
      <c r="AK2305" s="112">
        <v>128</v>
      </c>
      <c r="AL2305" s="107"/>
      <c r="AM2305" s="57">
        <f t="shared" ca="1" si="10"/>
        <v>16</v>
      </c>
      <c r="AN2305" s="107" t="s">
        <v>258</v>
      </c>
      <c r="AO2305" s="660"/>
      <c r="AP2305" s="657">
        <v>38718</v>
      </c>
      <c r="AQ2305" s="656"/>
    </row>
    <row r="2306" spans="16:43" s="654" customFormat="1" ht="45" x14ac:dyDescent="0.3">
      <c r="P2306" s="57"/>
      <c r="Q2306" s="107"/>
      <c r="R2306" s="107"/>
      <c r="S2306" s="107"/>
      <c r="T2306" s="107"/>
      <c r="U2306" s="107"/>
      <c r="V2306" s="107"/>
      <c r="W2306" s="107"/>
      <c r="X2306" s="107"/>
      <c r="Y2306" s="108"/>
      <c r="Z2306" s="108"/>
      <c r="AA2306" s="108"/>
      <c r="AB2306" s="108"/>
      <c r="AC2306" s="109"/>
      <c r="AD2306" s="57">
        <v>5</v>
      </c>
      <c r="AE2306" s="107">
        <v>25</v>
      </c>
      <c r="AF2306" s="110" t="s">
        <v>49</v>
      </c>
      <c r="AG2306" s="107" t="s">
        <v>35</v>
      </c>
      <c r="AH2306" s="111">
        <v>30</v>
      </c>
      <c r="AI2306" s="107"/>
      <c r="AJ2306" s="111"/>
      <c r="AK2306" s="112">
        <v>30</v>
      </c>
      <c r="AL2306" s="107"/>
      <c r="AM2306" s="57">
        <f t="shared" ca="1" si="10"/>
        <v>3</v>
      </c>
      <c r="AN2306" s="107" t="s">
        <v>297</v>
      </c>
      <c r="AO2306" s="660"/>
      <c r="AP2306" s="657">
        <v>43466</v>
      </c>
      <c r="AQ2306" s="656"/>
    </row>
    <row r="2307" spans="16:43" s="654" customFormat="1" ht="18.75" x14ac:dyDescent="0.3">
      <c r="P2307" s="57"/>
      <c r="Q2307" s="107"/>
      <c r="R2307" s="107"/>
      <c r="S2307" s="107"/>
      <c r="T2307" s="107"/>
      <c r="U2307" s="107"/>
      <c r="V2307" s="107"/>
      <c r="W2307" s="107"/>
      <c r="X2307" s="107"/>
      <c r="Y2307" s="108"/>
      <c r="Z2307" s="108"/>
      <c r="AA2307" s="108"/>
      <c r="AB2307" s="108"/>
      <c r="AC2307" s="109"/>
      <c r="AD2307" s="57">
        <v>6</v>
      </c>
      <c r="AE2307" s="107">
        <v>25</v>
      </c>
      <c r="AF2307" s="114" t="s">
        <v>37</v>
      </c>
      <c r="AG2307" s="107" t="s">
        <v>35</v>
      </c>
      <c r="AH2307" s="111">
        <v>189</v>
      </c>
      <c r="AI2307" s="107"/>
      <c r="AJ2307" s="111"/>
      <c r="AK2307" s="112">
        <v>189</v>
      </c>
      <c r="AL2307" s="107"/>
      <c r="AM2307" s="57">
        <f t="shared" ca="1" si="10"/>
        <v>16</v>
      </c>
      <c r="AN2307" s="107" t="s">
        <v>214</v>
      </c>
      <c r="AO2307" s="660"/>
      <c r="AP2307" s="657">
        <v>38718</v>
      </c>
      <c r="AQ2307" s="656"/>
    </row>
    <row r="2308" spans="16:43" s="654" customFormat="1" ht="53.25" customHeight="1" x14ac:dyDescent="0.3">
      <c r="P2308" s="57"/>
      <c r="Q2308" s="107"/>
      <c r="R2308" s="107"/>
      <c r="S2308" s="107"/>
      <c r="T2308" s="107"/>
      <c r="U2308" s="107"/>
      <c r="V2308" s="107"/>
      <c r="W2308" s="107"/>
      <c r="X2308" s="107"/>
      <c r="Y2308" s="108"/>
      <c r="Z2308" s="108"/>
      <c r="AA2308" s="108"/>
      <c r="AB2308" s="108"/>
      <c r="AC2308" s="109"/>
      <c r="AD2308" s="57">
        <v>7</v>
      </c>
      <c r="AE2308" s="107">
        <v>25</v>
      </c>
      <c r="AF2308" s="110" t="s">
        <v>219</v>
      </c>
      <c r="AG2308" s="107" t="s">
        <v>35</v>
      </c>
      <c r="AH2308" s="111">
        <v>465</v>
      </c>
      <c r="AI2308" s="107"/>
      <c r="AJ2308" s="111"/>
      <c r="AK2308" s="112">
        <v>465</v>
      </c>
      <c r="AL2308" s="107"/>
      <c r="AM2308" s="57">
        <f t="shared" ca="1" si="10"/>
        <v>3</v>
      </c>
      <c r="AN2308" s="113" t="s">
        <v>298</v>
      </c>
      <c r="AO2308" s="660"/>
      <c r="AP2308" s="657">
        <v>43466</v>
      </c>
      <c r="AQ2308" s="656"/>
    </row>
    <row r="2309" spans="16:43" s="654" customFormat="1" ht="45" x14ac:dyDescent="0.3">
      <c r="P2309" s="57"/>
      <c r="Q2309" s="107"/>
      <c r="R2309" s="107"/>
      <c r="S2309" s="107"/>
      <c r="T2309" s="107"/>
      <c r="U2309" s="107"/>
      <c r="V2309" s="107"/>
      <c r="W2309" s="107"/>
      <c r="X2309" s="107"/>
      <c r="Y2309" s="108"/>
      <c r="Z2309" s="108"/>
      <c r="AA2309" s="108"/>
      <c r="AB2309" s="108"/>
      <c r="AC2309" s="109"/>
      <c r="AD2309" s="57">
        <v>8</v>
      </c>
      <c r="AE2309" s="107">
        <v>25</v>
      </c>
      <c r="AF2309" s="110" t="s">
        <v>219</v>
      </c>
      <c r="AG2309" s="107" t="s">
        <v>35</v>
      </c>
      <c r="AH2309" s="111">
        <v>130</v>
      </c>
      <c r="AI2309" s="107"/>
      <c r="AJ2309" s="111"/>
      <c r="AK2309" s="112">
        <v>130</v>
      </c>
      <c r="AL2309" s="107"/>
      <c r="AM2309" s="57">
        <f t="shared" ca="1" si="10"/>
        <v>3</v>
      </c>
      <c r="AN2309" s="113" t="s">
        <v>299</v>
      </c>
      <c r="AO2309" s="660"/>
      <c r="AP2309" s="657">
        <v>43466</v>
      </c>
      <c r="AQ2309" s="656"/>
    </row>
    <row r="2310" spans="16:43" s="654" customFormat="1" ht="18.75" x14ac:dyDescent="0.3">
      <c r="P2310" s="57"/>
      <c r="Q2310" s="107"/>
      <c r="R2310" s="107"/>
      <c r="S2310" s="107"/>
      <c r="T2310" s="107"/>
      <c r="U2310" s="107"/>
      <c r="V2310" s="107"/>
      <c r="W2310" s="107"/>
      <c r="X2310" s="107"/>
      <c r="Y2310" s="108"/>
      <c r="Z2310" s="108"/>
      <c r="AA2310" s="108"/>
      <c r="AB2310" s="108"/>
      <c r="AC2310" s="109"/>
      <c r="AD2310" s="57">
        <v>9</v>
      </c>
      <c r="AE2310" s="107">
        <v>25</v>
      </c>
      <c r="AF2310" s="114" t="s">
        <v>66</v>
      </c>
      <c r="AG2310" s="107" t="s">
        <v>35</v>
      </c>
      <c r="AH2310" s="111">
        <v>42</v>
      </c>
      <c r="AI2310" s="107"/>
      <c r="AJ2310" s="111"/>
      <c r="AK2310" s="112">
        <v>42</v>
      </c>
      <c r="AL2310" s="107"/>
      <c r="AM2310" s="57">
        <f t="shared" ca="1" si="10"/>
        <v>16</v>
      </c>
      <c r="AN2310" s="107" t="s">
        <v>300</v>
      </c>
      <c r="AO2310" s="660"/>
      <c r="AP2310" s="657">
        <v>38718</v>
      </c>
      <c r="AQ2310" s="656"/>
    </row>
    <row r="2311" spans="16:43" s="654" customFormat="1" ht="30" x14ac:dyDescent="0.3">
      <c r="P2311" s="57"/>
      <c r="Q2311" s="107"/>
      <c r="R2311" s="107"/>
      <c r="S2311" s="107"/>
      <c r="T2311" s="107"/>
      <c r="U2311" s="107"/>
      <c r="V2311" s="107"/>
      <c r="W2311" s="107"/>
      <c r="X2311" s="107"/>
      <c r="Y2311" s="108"/>
      <c r="Z2311" s="108"/>
      <c r="AA2311" s="108"/>
      <c r="AB2311" s="108"/>
      <c r="AC2311" s="109"/>
      <c r="AD2311" s="57">
        <v>10</v>
      </c>
      <c r="AE2311" s="107">
        <v>25</v>
      </c>
      <c r="AF2311" s="110" t="s">
        <v>43</v>
      </c>
      <c r="AG2311" s="107" t="s">
        <v>35</v>
      </c>
      <c r="AH2311" s="111">
        <v>310</v>
      </c>
      <c r="AI2311" s="107"/>
      <c r="AJ2311" s="111"/>
      <c r="AK2311" s="112">
        <v>310</v>
      </c>
      <c r="AL2311" s="107"/>
      <c r="AM2311" s="57">
        <f t="shared" ca="1" si="10"/>
        <v>3</v>
      </c>
      <c r="AN2311" s="113" t="s">
        <v>301</v>
      </c>
      <c r="AO2311" s="660"/>
      <c r="AP2311" s="657">
        <v>43466</v>
      </c>
      <c r="AQ2311" s="656"/>
    </row>
    <row r="2312" spans="16:43" s="654" customFormat="1" ht="37.5" customHeight="1" x14ac:dyDescent="0.3">
      <c r="P2312" s="57"/>
      <c r="Q2312" s="107"/>
      <c r="R2312" s="107"/>
      <c r="S2312" s="107"/>
      <c r="T2312" s="107"/>
      <c r="U2312" s="107"/>
      <c r="V2312" s="107"/>
      <c r="W2312" s="107"/>
      <c r="X2312" s="107"/>
      <c r="Y2312" s="108"/>
      <c r="Z2312" s="108"/>
      <c r="AA2312" s="108"/>
      <c r="AB2312" s="108"/>
      <c r="AC2312" s="109"/>
      <c r="AD2312" s="57">
        <v>11</v>
      </c>
      <c r="AE2312" s="107">
        <v>25</v>
      </c>
      <c r="AF2312" s="114" t="s">
        <v>66</v>
      </c>
      <c r="AG2312" s="107" t="s">
        <v>35</v>
      </c>
      <c r="AH2312" s="111">
        <v>54</v>
      </c>
      <c r="AI2312" s="107"/>
      <c r="AJ2312" s="111"/>
      <c r="AK2312" s="112">
        <v>54</v>
      </c>
      <c r="AL2312" s="107"/>
      <c r="AM2312" s="57">
        <f t="shared" ca="1" si="10"/>
        <v>16</v>
      </c>
      <c r="AN2312" s="113" t="s">
        <v>302</v>
      </c>
      <c r="AO2312" s="660"/>
      <c r="AP2312" s="657">
        <v>38718</v>
      </c>
      <c r="AQ2312" s="656"/>
    </row>
    <row r="2313" spans="16:43" s="654" customFormat="1" ht="45" x14ac:dyDescent="0.3">
      <c r="P2313" s="57"/>
      <c r="Q2313" s="107"/>
      <c r="R2313" s="107"/>
      <c r="S2313" s="107"/>
      <c r="T2313" s="107"/>
      <c r="U2313" s="107"/>
      <c r="V2313" s="107"/>
      <c r="W2313" s="107"/>
      <c r="X2313" s="107"/>
      <c r="Y2313" s="108"/>
      <c r="Z2313" s="108"/>
      <c r="AA2313" s="108"/>
      <c r="AB2313" s="108"/>
      <c r="AC2313" s="109"/>
      <c r="AD2313" s="57">
        <v>12</v>
      </c>
      <c r="AE2313" s="107">
        <v>25</v>
      </c>
      <c r="AF2313" s="110" t="s">
        <v>212</v>
      </c>
      <c r="AG2313" s="107" t="s">
        <v>35</v>
      </c>
      <c r="AH2313" s="111">
        <v>462</v>
      </c>
      <c r="AI2313" s="107"/>
      <c r="AJ2313" s="111"/>
      <c r="AK2313" s="112">
        <v>462</v>
      </c>
      <c r="AL2313" s="107"/>
      <c r="AM2313" s="57">
        <f t="shared" ca="1" si="10"/>
        <v>16</v>
      </c>
      <c r="AN2313" s="107" t="s">
        <v>303</v>
      </c>
      <c r="AO2313" s="660"/>
      <c r="AP2313" s="657">
        <v>38718</v>
      </c>
      <c r="AQ2313" s="656"/>
    </row>
    <row r="2314" spans="16:43" s="654" customFormat="1" ht="18.75" x14ac:dyDescent="0.3">
      <c r="P2314" s="57"/>
      <c r="Q2314" s="107"/>
      <c r="R2314" s="107"/>
      <c r="S2314" s="107"/>
      <c r="T2314" s="107"/>
      <c r="U2314" s="107"/>
      <c r="V2314" s="107"/>
      <c r="W2314" s="107"/>
      <c r="X2314" s="107"/>
      <c r="Y2314" s="108"/>
      <c r="Z2314" s="108"/>
      <c r="AA2314" s="108"/>
      <c r="AB2314" s="108"/>
      <c r="AC2314" s="109"/>
      <c r="AD2314" s="57">
        <v>13</v>
      </c>
      <c r="AE2314" s="107">
        <v>25</v>
      </c>
      <c r="AF2314" s="114" t="s">
        <v>37</v>
      </c>
      <c r="AG2314" s="107" t="s">
        <v>35</v>
      </c>
      <c r="AH2314" s="111">
        <v>300</v>
      </c>
      <c r="AI2314" s="107"/>
      <c r="AJ2314" s="111"/>
      <c r="AK2314" s="112">
        <v>300</v>
      </c>
      <c r="AL2314" s="107"/>
      <c r="AM2314" s="57">
        <f t="shared" ca="1" si="10"/>
        <v>3</v>
      </c>
      <c r="AN2314" s="107" t="s">
        <v>304</v>
      </c>
      <c r="AO2314" s="660"/>
      <c r="AP2314" s="657">
        <v>43466</v>
      </c>
      <c r="AQ2314" s="656"/>
    </row>
    <row r="2315" spans="16:43" s="654" customFormat="1" ht="18.75" x14ac:dyDescent="0.3">
      <c r="P2315" s="57"/>
      <c r="Q2315" s="107"/>
      <c r="R2315" s="107"/>
      <c r="S2315" s="107"/>
      <c r="T2315" s="107"/>
      <c r="U2315" s="107"/>
      <c r="V2315" s="107"/>
      <c r="W2315" s="107"/>
      <c r="X2315" s="107"/>
      <c r="Y2315" s="108"/>
      <c r="Z2315" s="108"/>
      <c r="AA2315" s="108"/>
      <c r="AB2315" s="108"/>
      <c r="AC2315" s="109"/>
      <c r="AD2315" s="57">
        <v>14</v>
      </c>
      <c r="AE2315" s="107">
        <v>25</v>
      </c>
      <c r="AF2315" s="114" t="s">
        <v>66</v>
      </c>
      <c r="AG2315" s="107" t="s">
        <v>35</v>
      </c>
      <c r="AH2315" s="111">
        <v>72</v>
      </c>
      <c r="AI2315" s="107"/>
      <c r="AJ2315" s="111"/>
      <c r="AK2315" s="112">
        <v>72</v>
      </c>
      <c r="AL2315" s="107"/>
      <c r="AM2315" s="57">
        <f t="shared" ca="1" si="10"/>
        <v>16</v>
      </c>
      <c r="AN2315" s="107" t="s">
        <v>305</v>
      </c>
      <c r="AO2315" s="660"/>
      <c r="AP2315" s="657">
        <v>38718</v>
      </c>
      <c r="AQ2315" s="656"/>
    </row>
    <row r="2316" spans="16:43" s="654" customFormat="1" ht="18.75" x14ac:dyDescent="0.3">
      <c r="P2316" s="57"/>
      <c r="Q2316" s="107"/>
      <c r="R2316" s="107"/>
      <c r="S2316" s="107"/>
      <c r="T2316" s="107"/>
      <c r="U2316" s="107"/>
      <c r="V2316" s="107"/>
      <c r="W2316" s="107"/>
      <c r="X2316" s="107"/>
      <c r="Y2316" s="108"/>
      <c r="Z2316" s="108"/>
      <c r="AA2316" s="108"/>
      <c r="AB2316" s="108"/>
      <c r="AC2316" s="109"/>
      <c r="AD2316" s="57">
        <v>15</v>
      </c>
      <c r="AE2316" s="107">
        <v>25</v>
      </c>
      <c r="AF2316" s="114" t="s">
        <v>66</v>
      </c>
      <c r="AG2316" s="107" t="s">
        <v>35</v>
      </c>
      <c r="AH2316" s="111">
        <v>12</v>
      </c>
      <c r="AI2316" s="107"/>
      <c r="AJ2316" s="111"/>
      <c r="AK2316" s="112">
        <v>12</v>
      </c>
      <c r="AL2316" s="107"/>
      <c r="AM2316" s="57">
        <f t="shared" ca="1" si="10"/>
        <v>16</v>
      </c>
      <c r="AN2316" s="107" t="s">
        <v>306</v>
      </c>
      <c r="AO2316" s="660"/>
      <c r="AP2316" s="657">
        <v>38718</v>
      </c>
      <c r="AQ2316" s="656"/>
    </row>
    <row r="2317" spans="16:43" s="654" customFormat="1" ht="45" x14ac:dyDescent="0.3">
      <c r="P2317" s="57"/>
      <c r="Q2317" s="107"/>
      <c r="R2317" s="107"/>
      <c r="S2317" s="107"/>
      <c r="T2317" s="107"/>
      <c r="U2317" s="107"/>
      <c r="V2317" s="107"/>
      <c r="W2317" s="107"/>
      <c r="X2317" s="107"/>
      <c r="Y2317" s="108"/>
      <c r="Z2317" s="108"/>
      <c r="AA2317" s="108"/>
      <c r="AB2317" s="108"/>
      <c r="AC2317" s="109"/>
      <c r="AD2317" s="57">
        <v>16</v>
      </c>
      <c r="AE2317" s="107">
        <v>25</v>
      </c>
      <c r="AF2317" s="110" t="s">
        <v>307</v>
      </c>
      <c r="AG2317" s="107" t="s">
        <v>35</v>
      </c>
      <c r="AH2317" s="111">
        <v>55</v>
      </c>
      <c r="AI2317" s="107"/>
      <c r="AJ2317" s="111"/>
      <c r="AK2317" s="112">
        <v>55</v>
      </c>
      <c r="AL2317" s="107"/>
      <c r="AM2317" s="57">
        <f t="shared" ca="1" si="10"/>
        <v>16</v>
      </c>
      <c r="AN2317" s="107" t="s">
        <v>308</v>
      </c>
      <c r="AO2317" s="660"/>
      <c r="AP2317" s="657">
        <v>38718</v>
      </c>
      <c r="AQ2317" s="656"/>
    </row>
    <row r="2318" spans="16:43" s="654" customFormat="1" ht="45" x14ac:dyDescent="0.3">
      <c r="P2318" s="57"/>
      <c r="Q2318" s="107"/>
      <c r="R2318" s="107"/>
      <c r="S2318" s="107"/>
      <c r="T2318" s="107"/>
      <c r="U2318" s="107"/>
      <c r="V2318" s="107"/>
      <c r="W2318" s="107"/>
      <c r="X2318" s="107"/>
      <c r="Y2318" s="108"/>
      <c r="Z2318" s="108"/>
      <c r="AA2318" s="108"/>
      <c r="AB2318" s="108"/>
      <c r="AC2318" s="109"/>
      <c r="AD2318" s="57">
        <v>17</v>
      </c>
      <c r="AE2318" s="107">
        <v>25</v>
      </c>
      <c r="AF2318" s="110" t="s">
        <v>307</v>
      </c>
      <c r="AG2318" s="107" t="s">
        <v>35</v>
      </c>
      <c r="AH2318" s="111">
        <v>15</v>
      </c>
      <c r="AI2318" s="107"/>
      <c r="AJ2318" s="111"/>
      <c r="AK2318" s="112">
        <v>15</v>
      </c>
      <c r="AL2318" s="107"/>
      <c r="AM2318" s="57">
        <f t="shared" ca="1" si="10"/>
        <v>16</v>
      </c>
      <c r="AN2318" s="113" t="s">
        <v>309</v>
      </c>
      <c r="AO2318" s="660"/>
      <c r="AP2318" s="657">
        <v>38718</v>
      </c>
      <c r="AQ2318" s="656"/>
    </row>
    <row r="2319" spans="16:43" s="654" customFormat="1" ht="45" x14ac:dyDescent="0.3">
      <c r="P2319" s="57"/>
      <c r="Q2319" s="107"/>
      <c r="R2319" s="107"/>
      <c r="S2319" s="107"/>
      <c r="T2319" s="107"/>
      <c r="U2319" s="107"/>
      <c r="V2319" s="107"/>
      <c r="W2319" s="107"/>
      <c r="X2319" s="107"/>
      <c r="Y2319" s="108"/>
      <c r="Z2319" s="108"/>
      <c r="AA2319" s="108"/>
      <c r="AB2319" s="108"/>
      <c r="AC2319" s="109"/>
      <c r="AD2319" s="57">
        <v>18</v>
      </c>
      <c r="AE2319" s="107">
        <v>25</v>
      </c>
      <c r="AF2319" s="110" t="s">
        <v>307</v>
      </c>
      <c r="AG2319" s="107" t="s">
        <v>35</v>
      </c>
      <c r="AH2319" s="111">
        <v>15</v>
      </c>
      <c r="AI2319" s="107"/>
      <c r="AJ2319" s="111"/>
      <c r="AK2319" s="112">
        <v>15</v>
      </c>
      <c r="AL2319" s="107"/>
      <c r="AM2319" s="57">
        <f t="shared" ca="1" si="10"/>
        <v>16</v>
      </c>
      <c r="AN2319" s="113" t="s">
        <v>310</v>
      </c>
      <c r="AO2319" s="660"/>
      <c r="AP2319" s="657">
        <v>38718</v>
      </c>
      <c r="AQ2319" s="656"/>
    </row>
    <row r="2320" spans="16:43" s="654" customFormat="1" ht="45" x14ac:dyDescent="0.3">
      <c r="P2320" s="57"/>
      <c r="Q2320" s="107"/>
      <c r="R2320" s="107"/>
      <c r="S2320" s="107"/>
      <c r="T2320" s="107"/>
      <c r="U2320" s="107"/>
      <c r="V2320" s="107"/>
      <c r="W2320" s="107"/>
      <c r="X2320" s="107"/>
      <c r="Y2320" s="108"/>
      <c r="Z2320" s="108"/>
      <c r="AA2320" s="108"/>
      <c r="AB2320" s="108"/>
      <c r="AC2320" s="109"/>
      <c r="AD2320" s="57">
        <v>19</v>
      </c>
      <c r="AE2320" s="107">
        <v>25</v>
      </c>
      <c r="AF2320" s="110" t="s">
        <v>307</v>
      </c>
      <c r="AG2320" s="107" t="s">
        <v>35</v>
      </c>
      <c r="AH2320" s="111">
        <v>40</v>
      </c>
      <c r="AI2320" s="107"/>
      <c r="AJ2320" s="111"/>
      <c r="AK2320" s="112">
        <v>40</v>
      </c>
      <c r="AL2320" s="107"/>
      <c r="AM2320" s="57">
        <f t="shared" ca="1" si="10"/>
        <v>3</v>
      </c>
      <c r="AN2320" s="107" t="s">
        <v>311</v>
      </c>
      <c r="AO2320" s="660"/>
      <c r="AP2320" s="657">
        <v>43466</v>
      </c>
      <c r="AQ2320" s="656"/>
    </row>
    <row r="2321" spans="16:43" s="654" customFormat="1" ht="18.75" x14ac:dyDescent="0.3">
      <c r="P2321" s="57"/>
      <c r="Q2321" s="107"/>
      <c r="R2321" s="107"/>
      <c r="S2321" s="107"/>
      <c r="T2321" s="107"/>
      <c r="U2321" s="107"/>
      <c r="V2321" s="107"/>
      <c r="W2321" s="107"/>
      <c r="X2321" s="107"/>
      <c r="Y2321" s="108"/>
      <c r="Z2321" s="108"/>
      <c r="AA2321" s="108"/>
      <c r="AB2321" s="108"/>
      <c r="AC2321" s="109"/>
      <c r="AD2321" s="57">
        <v>20</v>
      </c>
      <c r="AE2321" s="107">
        <v>25</v>
      </c>
      <c r="AF2321" s="114" t="s">
        <v>66</v>
      </c>
      <c r="AG2321" s="107" t="s">
        <v>35</v>
      </c>
      <c r="AH2321" s="111">
        <v>72</v>
      </c>
      <c r="AI2321" s="107"/>
      <c r="AJ2321" s="111"/>
      <c r="AK2321" s="112">
        <v>72</v>
      </c>
      <c r="AL2321" s="107"/>
      <c r="AM2321" s="57">
        <f t="shared" ca="1" si="10"/>
        <v>16</v>
      </c>
      <c r="AN2321" s="107" t="s">
        <v>312</v>
      </c>
      <c r="AO2321" s="660"/>
      <c r="AP2321" s="657">
        <v>38718</v>
      </c>
      <c r="AQ2321" s="656"/>
    </row>
    <row r="2322" spans="16:43" s="654" customFormat="1" ht="18.75" x14ac:dyDescent="0.3">
      <c r="P2322" s="57"/>
      <c r="Q2322" s="107"/>
      <c r="R2322" s="107"/>
      <c r="S2322" s="107"/>
      <c r="T2322" s="107"/>
      <c r="U2322" s="107"/>
      <c r="V2322" s="107"/>
      <c r="W2322" s="107"/>
      <c r="X2322" s="107"/>
      <c r="Y2322" s="108"/>
      <c r="Z2322" s="108"/>
      <c r="AA2322" s="108"/>
      <c r="AB2322" s="108"/>
      <c r="AC2322" s="109"/>
      <c r="AD2322" s="57">
        <v>21</v>
      </c>
      <c r="AE2322" s="107">
        <v>25</v>
      </c>
      <c r="AF2322" s="114" t="s">
        <v>66</v>
      </c>
      <c r="AG2322" s="107" t="s">
        <v>35</v>
      </c>
      <c r="AH2322" s="111">
        <v>72</v>
      </c>
      <c r="AI2322" s="107"/>
      <c r="AJ2322" s="111"/>
      <c r="AK2322" s="112">
        <v>72</v>
      </c>
      <c r="AL2322" s="107"/>
      <c r="AM2322" s="57">
        <f t="shared" ca="1" si="10"/>
        <v>16</v>
      </c>
      <c r="AN2322" s="107" t="s">
        <v>313</v>
      </c>
      <c r="AO2322" s="660"/>
      <c r="AP2322" s="657">
        <v>38718</v>
      </c>
      <c r="AQ2322" s="656"/>
    </row>
    <row r="2323" spans="16:43" s="654" customFormat="1" ht="18.75" x14ac:dyDescent="0.3">
      <c r="P2323" s="57"/>
      <c r="Q2323" s="107"/>
      <c r="R2323" s="107"/>
      <c r="S2323" s="107"/>
      <c r="T2323" s="107"/>
      <c r="U2323" s="107"/>
      <c r="V2323" s="107"/>
      <c r="W2323" s="107"/>
      <c r="X2323" s="107"/>
      <c r="Y2323" s="108"/>
      <c r="Z2323" s="108"/>
      <c r="AA2323" s="108"/>
      <c r="AB2323" s="108"/>
      <c r="AC2323" s="109"/>
      <c r="AD2323" s="57">
        <v>22</v>
      </c>
      <c r="AE2323" s="107">
        <v>25</v>
      </c>
      <c r="AF2323" s="114" t="s">
        <v>66</v>
      </c>
      <c r="AG2323" s="107" t="s">
        <v>35</v>
      </c>
      <c r="AH2323" s="111">
        <v>24</v>
      </c>
      <c r="AI2323" s="107"/>
      <c r="AJ2323" s="111"/>
      <c r="AK2323" s="112">
        <v>24</v>
      </c>
      <c r="AL2323" s="107"/>
      <c r="AM2323" s="57">
        <f t="shared" ca="1" si="10"/>
        <v>16</v>
      </c>
      <c r="AN2323" s="113" t="s">
        <v>314</v>
      </c>
      <c r="AO2323" s="660"/>
      <c r="AP2323" s="657">
        <v>38718</v>
      </c>
      <c r="AQ2323" s="656"/>
    </row>
    <row r="2324" spans="16:43" s="654" customFormat="1" ht="30" x14ac:dyDescent="0.3">
      <c r="P2324" s="57"/>
      <c r="Q2324" s="107"/>
      <c r="R2324" s="107"/>
      <c r="S2324" s="107"/>
      <c r="T2324" s="107"/>
      <c r="U2324" s="107"/>
      <c r="V2324" s="107"/>
      <c r="W2324" s="107"/>
      <c r="X2324" s="107"/>
      <c r="Y2324" s="108"/>
      <c r="Z2324" s="108"/>
      <c r="AA2324" s="108"/>
      <c r="AB2324" s="108"/>
      <c r="AC2324" s="109"/>
      <c r="AD2324" s="57">
        <v>23</v>
      </c>
      <c r="AE2324" s="107">
        <v>25</v>
      </c>
      <c r="AF2324" s="114" t="s">
        <v>66</v>
      </c>
      <c r="AG2324" s="107" t="s">
        <v>35</v>
      </c>
      <c r="AH2324" s="111">
        <v>24</v>
      </c>
      <c r="AI2324" s="107"/>
      <c r="AJ2324" s="111"/>
      <c r="AK2324" s="112">
        <v>24</v>
      </c>
      <c r="AL2324" s="107"/>
      <c r="AM2324" s="57">
        <f t="shared" ca="1" si="10"/>
        <v>16</v>
      </c>
      <c r="AN2324" s="113" t="s">
        <v>315</v>
      </c>
      <c r="AO2324" s="660"/>
      <c r="AP2324" s="657">
        <v>38718</v>
      </c>
      <c r="AQ2324" s="656"/>
    </row>
    <row r="2325" spans="16:43" s="654" customFormat="1" ht="18.75" x14ac:dyDescent="0.3">
      <c r="P2325" s="57"/>
      <c r="Q2325" s="107"/>
      <c r="R2325" s="107"/>
      <c r="S2325" s="107"/>
      <c r="T2325" s="107"/>
      <c r="U2325" s="107"/>
      <c r="V2325" s="107"/>
      <c r="W2325" s="107"/>
      <c r="X2325" s="107"/>
      <c r="Y2325" s="108"/>
      <c r="Z2325" s="108"/>
      <c r="AA2325" s="108"/>
      <c r="AB2325" s="108"/>
      <c r="AC2325" s="109"/>
      <c r="AD2325" s="57">
        <v>24</v>
      </c>
      <c r="AE2325" s="107">
        <v>25</v>
      </c>
      <c r="AF2325" s="114" t="s">
        <v>59</v>
      </c>
      <c r="AG2325" s="107" t="s">
        <v>35</v>
      </c>
      <c r="AH2325" s="111">
        <v>2880</v>
      </c>
      <c r="AI2325" s="111">
        <v>2880</v>
      </c>
      <c r="AJ2325" s="111"/>
      <c r="AK2325" s="112"/>
      <c r="AL2325" s="107"/>
      <c r="AM2325" s="57">
        <f t="shared" ca="1" si="10"/>
        <v>16</v>
      </c>
      <c r="AN2325" s="107" t="s">
        <v>316</v>
      </c>
      <c r="AO2325" s="660"/>
      <c r="AP2325" s="657">
        <v>38718</v>
      </c>
      <c r="AQ2325" s="656"/>
    </row>
    <row r="2326" spans="16:43" s="654" customFormat="1" ht="45" x14ac:dyDescent="0.3">
      <c r="P2326" s="57"/>
      <c r="Q2326" s="107"/>
      <c r="R2326" s="107"/>
      <c r="S2326" s="107"/>
      <c r="T2326" s="107"/>
      <c r="U2326" s="107"/>
      <c r="V2326" s="107"/>
      <c r="W2326" s="107"/>
      <c r="X2326" s="107"/>
      <c r="Y2326" s="108"/>
      <c r="Z2326" s="108"/>
      <c r="AA2326" s="108"/>
      <c r="AB2326" s="108"/>
      <c r="AC2326" s="109"/>
      <c r="AD2326" s="57">
        <v>25</v>
      </c>
      <c r="AE2326" s="107">
        <v>25</v>
      </c>
      <c r="AF2326" s="110" t="s">
        <v>49</v>
      </c>
      <c r="AG2326" s="107"/>
      <c r="AH2326" s="111">
        <v>2.5</v>
      </c>
      <c r="AI2326" s="111">
        <v>2.5</v>
      </c>
      <c r="AJ2326" s="111"/>
      <c r="AK2326" s="112"/>
      <c r="AL2326" s="107"/>
      <c r="AM2326" s="57">
        <f t="shared" ca="1" si="10"/>
        <v>16</v>
      </c>
      <c r="AN2326" s="113" t="s">
        <v>317</v>
      </c>
      <c r="AO2326" s="660"/>
      <c r="AP2326" s="657">
        <v>38718</v>
      </c>
      <c r="AQ2326" s="656"/>
    </row>
    <row r="2327" spans="16:43" s="654" customFormat="1" ht="18.75" x14ac:dyDescent="0.3">
      <c r="P2327" s="57"/>
      <c r="Q2327" s="107"/>
      <c r="R2327" s="107"/>
      <c r="S2327" s="107"/>
      <c r="T2327" s="107"/>
      <c r="U2327" s="107"/>
      <c r="V2327" s="107"/>
      <c r="W2327" s="107"/>
      <c r="X2327" s="107"/>
      <c r="Y2327" s="108"/>
      <c r="Z2327" s="108"/>
      <c r="AA2327" s="108"/>
      <c r="AB2327" s="108"/>
      <c r="AC2327" s="109"/>
      <c r="AD2327" s="57">
        <v>26</v>
      </c>
      <c r="AE2327" s="107">
        <v>25</v>
      </c>
      <c r="AF2327" s="114" t="s">
        <v>59</v>
      </c>
      <c r="AG2327" s="107" t="s">
        <v>35</v>
      </c>
      <c r="AH2327" s="111">
        <v>2880</v>
      </c>
      <c r="AI2327" s="111">
        <v>2880</v>
      </c>
      <c r="AJ2327" s="111"/>
      <c r="AK2327" s="112"/>
      <c r="AL2327" s="107"/>
      <c r="AM2327" s="57">
        <f t="shared" ca="1" si="10"/>
        <v>16</v>
      </c>
      <c r="AN2327" s="107" t="s">
        <v>318</v>
      </c>
      <c r="AO2327" s="660"/>
      <c r="AP2327" s="657">
        <v>38718</v>
      </c>
      <c r="AQ2327" s="656"/>
    </row>
    <row r="2328" spans="16:43" s="654" customFormat="1" ht="45" x14ac:dyDescent="0.3">
      <c r="P2328" s="57"/>
      <c r="Q2328" s="107"/>
      <c r="R2328" s="107"/>
      <c r="S2328" s="107"/>
      <c r="T2328" s="107"/>
      <c r="U2328" s="107"/>
      <c r="V2328" s="107"/>
      <c r="W2328" s="107"/>
      <c r="X2328" s="107"/>
      <c r="Y2328" s="108"/>
      <c r="Z2328" s="108"/>
      <c r="AA2328" s="108"/>
      <c r="AB2328" s="108"/>
      <c r="AC2328" s="109"/>
      <c r="AD2328" s="57">
        <v>27</v>
      </c>
      <c r="AE2328" s="107">
        <v>25</v>
      </c>
      <c r="AF2328" s="110" t="s">
        <v>49</v>
      </c>
      <c r="AG2328" s="107"/>
      <c r="AH2328" s="111">
        <v>2.5</v>
      </c>
      <c r="AI2328" s="111">
        <v>2.5</v>
      </c>
      <c r="AJ2328" s="111"/>
      <c r="AK2328" s="112"/>
      <c r="AL2328" s="107"/>
      <c r="AM2328" s="57">
        <f t="shared" ca="1" si="10"/>
        <v>16</v>
      </c>
      <c r="AN2328" s="113" t="s">
        <v>319</v>
      </c>
      <c r="AO2328" s="660"/>
      <c r="AP2328" s="657">
        <v>38718</v>
      </c>
      <c r="AQ2328" s="656"/>
    </row>
    <row r="2329" spans="16:43" s="654" customFormat="1" ht="18.75" x14ac:dyDescent="0.3">
      <c r="P2329" s="57"/>
      <c r="Q2329" s="107"/>
      <c r="R2329" s="107"/>
      <c r="S2329" s="107"/>
      <c r="T2329" s="107"/>
      <c r="U2329" s="107"/>
      <c r="V2329" s="107"/>
      <c r="W2329" s="107"/>
      <c r="X2329" s="107"/>
      <c r="Y2329" s="108"/>
      <c r="Z2329" s="108"/>
      <c r="AA2329" s="108"/>
      <c r="AB2329" s="108"/>
      <c r="AC2329" s="109"/>
      <c r="AD2329" s="57">
        <v>28</v>
      </c>
      <c r="AE2329" s="107">
        <v>25</v>
      </c>
      <c r="AF2329" s="114" t="s">
        <v>59</v>
      </c>
      <c r="AG2329" s="107" t="s">
        <v>35</v>
      </c>
      <c r="AH2329" s="111">
        <v>2880</v>
      </c>
      <c r="AI2329" s="111">
        <v>2880</v>
      </c>
      <c r="AJ2329" s="111"/>
      <c r="AK2329" s="112"/>
      <c r="AL2329" s="107"/>
      <c r="AM2329" s="57">
        <f t="shared" ca="1" si="10"/>
        <v>16</v>
      </c>
      <c r="AN2329" s="107" t="s">
        <v>320</v>
      </c>
      <c r="AO2329" s="660"/>
      <c r="AP2329" s="657">
        <v>38718</v>
      </c>
      <c r="AQ2329" s="656"/>
    </row>
    <row r="2330" spans="16:43" s="654" customFormat="1" ht="45" x14ac:dyDescent="0.3">
      <c r="P2330" s="57"/>
      <c r="Q2330" s="107"/>
      <c r="R2330" s="107"/>
      <c r="S2330" s="107"/>
      <c r="T2330" s="107"/>
      <c r="U2330" s="107"/>
      <c r="V2330" s="107"/>
      <c r="W2330" s="107"/>
      <c r="X2330" s="107"/>
      <c r="Y2330" s="108"/>
      <c r="Z2330" s="108"/>
      <c r="AA2330" s="108"/>
      <c r="AB2330" s="108"/>
      <c r="AC2330" s="109"/>
      <c r="AD2330" s="57">
        <v>29</v>
      </c>
      <c r="AE2330" s="107">
        <v>25</v>
      </c>
      <c r="AF2330" s="110" t="s">
        <v>49</v>
      </c>
      <c r="AG2330" s="107"/>
      <c r="AH2330" s="111">
        <v>2.5</v>
      </c>
      <c r="AI2330" s="111">
        <v>2.5</v>
      </c>
      <c r="AJ2330" s="111"/>
      <c r="AK2330" s="112"/>
      <c r="AL2330" s="107"/>
      <c r="AM2330" s="57">
        <f t="shared" ca="1" si="10"/>
        <v>16</v>
      </c>
      <c r="AN2330" s="113" t="s">
        <v>321</v>
      </c>
      <c r="AO2330" s="660"/>
      <c r="AP2330" s="657">
        <v>38718</v>
      </c>
      <c r="AQ2330" s="656"/>
    </row>
    <row r="2331" spans="16:43" s="654" customFormat="1" ht="18.75" x14ac:dyDescent="0.3">
      <c r="P2331" s="57"/>
      <c r="Q2331" s="107"/>
      <c r="R2331" s="107"/>
      <c r="S2331" s="107"/>
      <c r="T2331" s="107"/>
      <c r="U2331" s="107"/>
      <c r="V2331" s="107"/>
      <c r="W2331" s="107"/>
      <c r="X2331" s="107"/>
      <c r="Y2331" s="108"/>
      <c r="Z2331" s="108"/>
      <c r="AA2331" s="108"/>
      <c r="AB2331" s="108"/>
      <c r="AC2331" s="109"/>
      <c r="AD2331" s="57">
        <v>30</v>
      </c>
      <c r="AE2331" s="107">
        <v>25</v>
      </c>
      <c r="AF2331" s="114" t="s">
        <v>59</v>
      </c>
      <c r="AG2331" s="107" t="s">
        <v>35</v>
      </c>
      <c r="AH2331" s="111">
        <v>2880</v>
      </c>
      <c r="AI2331" s="111">
        <v>2880</v>
      </c>
      <c r="AJ2331" s="111"/>
      <c r="AK2331" s="112"/>
      <c r="AL2331" s="107"/>
      <c r="AM2331" s="57">
        <f t="shared" ca="1" si="10"/>
        <v>16</v>
      </c>
      <c r="AN2331" s="107" t="s">
        <v>322</v>
      </c>
      <c r="AO2331" s="660"/>
      <c r="AP2331" s="657">
        <v>38718</v>
      </c>
      <c r="AQ2331" s="656"/>
    </row>
    <row r="2332" spans="16:43" s="654" customFormat="1" ht="45" x14ac:dyDescent="0.3">
      <c r="P2332" s="57"/>
      <c r="Q2332" s="107"/>
      <c r="R2332" s="107"/>
      <c r="S2332" s="107"/>
      <c r="T2332" s="107"/>
      <c r="U2332" s="107"/>
      <c r="V2332" s="107"/>
      <c r="W2332" s="107"/>
      <c r="X2332" s="107"/>
      <c r="Y2332" s="108"/>
      <c r="Z2332" s="108"/>
      <c r="AA2332" s="108"/>
      <c r="AB2332" s="108"/>
      <c r="AC2332" s="109"/>
      <c r="AD2332" s="57">
        <v>31</v>
      </c>
      <c r="AE2332" s="107">
        <v>25</v>
      </c>
      <c r="AF2332" s="110" t="s">
        <v>49</v>
      </c>
      <c r="AG2332" s="107"/>
      <c r="AH2332" s="111">
        <v>2.5</v>
      </c>
      <c r="AI2332" s="111">
        <v>2.5</v>
      </c>
      <c r="AJ2332" s="111"/>
      <c r="AK2332" s="112"/>
      <c r="AL2332" s="107"/>
      <c r="AM2332" s="57">
        <f t="shared" ca="1" si="10"/>
        <v>16</v>
      </c>
      <c r="AN2332" s="113" t="s">
        <v>323</v>
      </c>
      <c r="AO2332" s="660"/>
      <c r="AP2332" s="657">
        <v>38718</v>
      </c>
      <c r="AQ2332" s="656"/>
    </row>
    <row r="2333" spans="16:43" s="654" customFormat="1" ht="18.75" x14ac:dyDescent="0.3">
      <c r="P2333" s="57"/>
      <c r="Q2333" s="107"/>
      <c r="R2333" s="107"/>
      <c r="S2333" s="107"/>
      <c r="T2333" s="107"/>
      <c r="U2333" s="107"/>
      <c r="V2333" s="107"/>
      <c r="W2333" s="107"/>
      <c r="X2333" s="107"/>
      <c r="Y2333" s="108"/>
      <c r="Z2333" s="108"/>
      <c r="AA2333" s="108"/>
      <c r="AB2333" s="108"/>
      <c r="AC2333" s="109"/>
      <c r="AD2333" s="57">
        <v>32</v>
      </c>
      <c r="AE2333" s="107">
        <v>25</v>
      </c>
      <c r="AF2333" s="114" t="s">
        <v>59</v>
      </c>
      <c r="AG2333" s="107" t="s">
        <v>35</v>
      </c>
      <c r="AH2333" s="111">
        <v>2880</v>
      </c>
      <c r="AI2333" s="111">
        <v>2880</v>
      </c>
      <c r="AJ2333" s="111"/>
      <c r="AK2333" s="112"/>
      <c r="AL2333" s="107"/>
      <c r="AM2333" s="57">
        <f t="shared" ca="1" si="10"/>
        <v>16</v>
      </c>
      <c r="AN2333" s="107" t="s">
        <v>324</v>
      </c>
      <c r="AO2333" s="660"/>
      <c r="AP2333" s="657">
        <v>38718</v>
      </c>
      <c r="AQ2333" s="656"/>
    </row>
    <row r="2334" spans="16:43" s="654" customFormat="1" ht="45" x14ac:dyDescent="0.3">
      <c r="P2334" s="57"/>
      <c r="Q2334" s="107"/>
      <c r="R2334" s="107"/>
      <c r="S2334" s="107"/>
      <c r="T2334" s="107"/>
      <c r="U2334" s="107"/>
      <c r="V2334" s="107"/>
      <c r="W2334" s="107"/>
      <c r="X2334" s="107"/>
      <c r="Y2334" s="108"/>
      <c r="Z2334" s="108"/>
      <c r="AA2334" s="108"/>
      <c r="AB2334" s="108"/>
      <c r="AC2334" s="109"/>
      <c r="AD2334" s="57">
        <v>33</v>
      </c>
      <c r="AE2334" s="107">
        <v>25</v>
      </c>
      <c r="AF2334" s="110" t="s">
        <v>49</v>
      </c>
      <c r="AG2334" s="107"/>
      <c r="AH2334" s="111">
        <v>2.5</v>
      </c>
      <c r="AI2334" s="111">
        <v>2.5</v>
      </c>
      <c r="AJ2334" s="111"/>
      <c r="AK2334" s="112"/>
      <c r="AL2334" s="107"/>
      <c r="AM2334" s="57">
        <f t="shared" ca="1" si="10"/>
        <v>16</v>
      </c>
      <c r="AN2334" s="113" t="s">
        <v>325</v>
      </c>
      <c r="AO2334" s="660"/>
      <c r="AP2334" s="657">
        <v>38718</v>
      </c>
      <c r="AQ2334" s="656"/>
    </row>
    <row r="2335" spans="16:43" s="654" customFormat="1" ht="18.75" x14ac:dyDescent="0.3">
      <c r="P2335" s="57"/>
      <c r="Q2335" s="107"/>
      <c r="R2335" s="107"/>
      <c r="S2335" s="107"/>
      <c r="T2335" s="107"/>
      <c r="U2335" s="107"/>
      <c r="V2335" s="107"/>
      <c r="W2335" s="107"/>
      <c r="X2335" s="107"/>
      <c r="Y2335" s="108"/>
      <c r="Z2335" s="108"/>
      <c r="AA2335" s="108"/>
      <c r="AB2335" s="108"/>
      <c r="AC2335" s="109"/>
      <c r="AD2335" s="57">
        <v>34</v>
      </c>
      <c r="AE2335" s="107">
        <v>25</v>
      </c>
      <c r="AF2335" s="114" t="s">
        <v>59</v>
      </c>
      <c r="AG2335" s="107" t="s">
        <v>35</v>
      </c>
      <c r="AH2335" s="111">
        <v>2880</v>
      </c>
      <c r="AI2335" s="111">
        <v>2880</v>
      </c>
      <c r="AJ2335" s="111"/>
      <c r="AK2335" s="112"/>
      <c r="AL2335" s="107"/>
      <c r="AM2335" s="57">
        <f t="shared" ca="1" si="10"/>
        <v>16</v>
      </c>
      <c r="AN2335" s="107" t="s">
        <v>326</v>
      </c>
      <c r="AO2335" s="660"/>
      <c r="AP2335" s="657">
        <v>38718</v>
      </c>
      <c r="AQ2335" s="656"/>
    </row>
    <row r="2336" spans="16:43" s="654" customFormat="1" ht="45" x14ac:dyDescent="0.3">
      <c r="P2336" s="57"/>
      <c r="Q2336" s="107"/>
      <c r="R2336" s="107"/>
      <c r="S2336" s="107"/>
      <c r="T2336" s="107"/>
      <c r="U2336" s="107"/>
      <c r="V2336" s="107"/>
      <c r="W2336" s="107"/>
      <c r="X2336" s="107"/>
      <c r="Y2336" s="108"/>
      <c r="Z2336" s="108"/>
      <c r="AA2336" s="108"/>
      <c r="AB2336" s="108"/>
      <c r="AC2336" s="109"/>
      <c r="AD2336" s="57">
        <v>35</v>
      </c>
      <c r="AE2336" s="107">
        <v>25</v>
      </c>
      <c r="AF2336" s="110" t="s">
        <v>49</v>
      </c>
      <c r="AG2336" s="107"/>
      <c r="AH2336" s="111">
        <v>2.5</v>
      </c>
      <c r="AI2336" s="111">
        <v>2.5</v>
      </c>
      <c r="AJ2336" s="111"/>
      <c r="AK2336" s="112"/>
      <c r="AL2336" s="107"/>
      <c r="AM2336" s="57">
        <f t="shared" ca="1" si="10"/>
        <v>16</v>
      </c>
      <c r="AN2336" s="113" t="s">
        <v>327</v>
      </c>
      <c r="AO2336" s="660"/>
      <c r="AP2336" s="657">
        <v>38718</v>
      </c>
      <c r="AQ2336" s="656"/>
    </row>
    <row r="2337" spans="16:43" s="654" customFormat="1" ht="18.75" x14ac:dyDescent="0.3">
      <c r="P2337" s="57"/>
      <c r="Q2337" s="107"/>
      <c r="R2337" s="107"/>
      <c r="S2337" s="107"/>
      <c r="T2337" s="107"/>
      <c r="U2337" s="107"/>
      <c r="V2337" s="107"/>
      <c r="W2337" s="107"/>
      <c r="X2337" s="107"/>
      <c r="Y2337" s="108"/>
      <c r="Z2337" s="108"/>
      <c r="AA2337" s="108"/>
      <c r="AB2337" s="108"/>
      <c r="AC2337" s="109"/>
      <c r="AD2337" s="57">
        <v>36</v>
      </c>
      <c r="AE2337" s="107">
        <v>25</v>
      </c>
      <c r="AF2337" s="114" t="s">
        <v>59</v>
      </c>
      <c r="AG2337" s="107" t="s">
        <v>35</v>
      </c>
      <c r="AH2337" s="111">
        <v>2880</v>
      </c>
      <c r="AI2337" s="111">
        <v>2880</v>
      </c>
      <c r="AJ2337" s="111"/>
      <c r="AK2337" s="112"/>
      <c r="AL2337" s="107"/>
      <c r="AM2337" s="57">
        <f t="shared" ca="1" si="10"/>
        <v>16</v>
      </c>
      <c r="AN2337" s="107" t="s">
        <v>328</v>
      </c>
      <c r="AO2337" s="660"/>
      <c r="AP2337" s="657">
        <v>38718</v>
      </c>
      <c r="AQ2337" s="656"/>
    </row>
    <row r="2338" spans="16:43" s="654" customFormat="1" ht="45" x14ac:dyDescent="0.3">
      <c r="P2338" s="57"/>
      <c r="Q2338" s="107"/>
      <c r="R2338" s="107"/>
      <c r="S2338" s="107"/>
      <c r="T2338" s="107"/>
      <c r="U2338" s="107"/>
      <c r="V2338" s="107"/>
      <c r="W2338" s="107"/>
      <c r="X2338" s="107"/>
      <c r="Y2338" s="108"/>
      <c r="Z2338" s="108"/>
      <c r="AA2338" s="108"/>
      <c r="AB2338" s="108"/>
      <c r="AC2338" s="109"/>
      <c r="AD2338" s="57">
        <v>37</v>
      </c>
      <c r="AE2338" s="107">
        <v>25</v>
      </c>
      <c r="AF2338" s="110" t="s">
        <v>49</v>
      </c>
      <c r="AG2338" s="107"/>
      <c r="AH2338" s="111">
        <v>2.5</v>
      </c>
      <c r="AI2338" s="111">
        <v>2.5</v>
      </c>
      <c r="AJ2338" s="111"/>
      <c r="AK2338" s="112"/>
      <c r="AL2338" s="107"/>
      <c r="AM2338" s="57">
        <f t="shared" ca="1" si="10"/>
        <v>16</v>
      </c>
      <c r="AN2338" s="113" t="s">
        <v>329</v>
      </c>
      <c r="AO2338" s="660"/>
      <c r="AP2338" s="657">
        <v>38718</v>
      </c>
      <c r="AQ2338" s="656"/>
    </row>
    <row r="2339" spans="16:43" s="654" customFormat="1" ht="18.75" x14ac:dyDescent="0.3">
      <c r="P2339" s="57"/>
      <c r="Q2339" s="107"/>
      <c r="R2339" s="107"/>
      <c r="S2339" s="107"/>
      <c r="T2339" s="107"/>
      <c r="U2339" s="107"/>
      <c r="V2339" s="107"/>
      <c r="W2339" s="107"/>
      <c r="X2339" s="107"/>
      <c r="Y2339" s="108"/>
      <c r="Z2339" s="108"/>
      <c r="AA2339" s="108"/>
      <c r="AB2339" s="108"/>
      <c r="AC2339" s="109"/>
      <c r="AD2339" s="57">
        <v>38</v>
      </c>
      <c r="AE2339" s="107">
        <v>25</v>
      </c>
      <c r="AF2339" s="114" t="s">
        <v>59</v>
      </c>
      <c r="AG2339" s="107" t="s">
        <v>35</v>
      </c>
      <c r="AH2339" s="111">
        <v>2880</v>
      </c>
      <c r="AI2339" s="111">
        <v>2880</v>
      </c>
      <c r="AJ2339" s="111"/>
      <c r="AK2339" s="112"/>
      <c r="AL2339" s="107"/>
      <c r="AM2339" s="57">
        <f t="shared" ca="1" si="10"/>
        <v>16</v>
      </c>
      <c r="AN2339" s="107" t="s">
        <v>330</v>
      </c>
      <c r="AO2339" s="660"/>
      <c r="AP2339" s="657">
        <v>38718</v>
      </c>
      <c r="AQ2339" s="656"/>
    </row>
    <row r="2340" spans="16:43" s="654" customFormat="1" ht="45" x14ac:dyDescent="0.3">
      <c r="P2340" s="57"/>
      <c r="Q2340" s="107"/>
      <c r="R2340" s="107"/>
      <c r="S2340" s="107"/>
      <c r="T2340" s="107"/>
      <c r="U2340" s="107"/>
      <c r="V2340" s="107"/>
      <c r="W2340" s="107"/>
      <c r="X2340" s="107"/>
      <c r="Y2340" s="108"/>
      <c r="Z2340" s="108"/>
      <c r="AA2340" s="108"/>
      <c r="AB2340" s="108"/>
      <c r="AC2340" s="109"/>
      <c r="AD2340" s="57">
        <v>39</v>
      </c>
      <c r="AE2340" s="107">
        <v>25</v>
      </c>
      <c r="AF2340" s="110" t="s">
        <v>49</v>
      </c>
      <c r="AG2340" s="107"/>
      <c r="AH2340" s="111">
        <v>2.5</v>
      </c>
      <c r="AI2340" s="111">
        <v>2.5</v>
      </c>
      <c r="AJ2340" s="111"/>
      <c r="AK2340" s="112"/>
      <c r="AL2340" s="107"/>
      <c r="AM2340" s="57">
        <f t="shared" ca="1" si="10"/>
        <v>16</v>
      </c>
      <c r="AN2340" s="113" t="s">
        <v>331</v>
      </c>
      <c r="AO2340" s="660"/>
      <c r="AP2340" s="657">
        <v>38718</v>
      </c>
      <c r="AQ2340" s="656"/>
    </row>
    <row r="2341" spans="16:43" s="654" customFormat="1" ht="18.75" x14ac:dyDescent="0.3">
      <c r="P2341" s="57"/>
      <c r="Q2341" s="107"/>
      <c r="R2341" s="107"/>
      <c r="S2341" s="107"/>
      <c r="T2341" s="107"/>
      <c r="U2341" s="107"/>
      <c r="V2341" s="107"/>
      <c r="W2341" s="107"/>
      <c r="X2341" s="107"/>
      <c r="Y2341" s="108"/>
      <c r="Z2341" s="108"/>
      <c r="AA2341" s="108"/>
      <c r="AB2341" s="108"/>
      <c r="AC2341" s="109"/>
      <c r="AD2341" s="57">
        <v>40</v>
      </c>
      <c r="AE2341" s="107">
        <v>25</v>
      </c>
      <c r="AF2341" s="114" t="s">
        <v>59</v>
      </c>
      <c r="AG2341" s="107" t="s">
        <v>35</v>
      </c>
      <c r="AH2341" s="111">
        <v>2880</v>
      </c>
      <c r="AI2341" s="111">
        <v>2880</v>
      </c>
      <c r="AJ2341" s="111"/>
      <c r="AK2341" s="112"/>
      <c r="AL2341" s="107"/>
      <c r="AM2341" s="57">
        <f t="shared" ca="1" si="10"/>
        <v>16</v>
      </c>
      <c r="AN2341" s="107" t="s">
        <v>332</v>
      </c>
      <c r="AO2341" s="660"/>
      <c r="AP2341" s="657">
        <v>38718</v>
      </c>
      <c r="AQ2341" s="656"/>
    </row>
    <row r="2342" spans="16:43" s="654" customFormat="1" ht="45" x14ac:dyDescent="0.3">
      <c r="P2342" s="57"/>
      <c r="Q2342" s="107"/>
      <c r="R2342" s="107"/>
      <c r="S2342" s="107"/>
      <c r="T2342" s="107"/>
      <c r="U2342" s="107"/>
      <c r="V2342" s="107"/>
      <c r="W2342" s="107"/>
      <c r="X2342" s="107"/>
      <c r="Y2342" s="108"/>
      <c r="Z2342" s="108"/>
      <c r="AA2342" s="108"/>
      <c r="AB2342" s="108"/>
      <c r="AC2342" s="109"/>
      <c r="AD2342" s="57">
        <v>41</v>
      </c>
      <c r="AE2342" s="107">
        <v>25</v>
      </c>
      <c r="AF2342" s="110" t="s">
        <v>49</v>
      </c>
      <c r="AG2342" s="107"/>
      <c r="AH2342" s="111">
        <v>2.5</v>
      </c>
      <c r="AI2342" s="111">
        <v>2.5</v>
      </c>
      <c r="AJ2342" s="111"/>
      <c r="AK2342" s="112"/>
      <c r="AL2342" s="107"/>
      <c r="AM2342" s="57">
        <f t="shared" ca="1" si="10"/>
        <v>16</v>
      </c>
      <c r="AN2342" s="113" t="s">
        <v>333</v>
      </c>
      <c r="AO2342" s="660"/>
      <c r="AP2342" s="657">
        <v>38718</v>
      </c>
      <c r="AQ2342" s="656"/>
    </row>
    <row r="2343" spans="16:43" s="654" customFormat="1" ht="18.75" x14ac:dyDescent="0.3">
      <c r="P2343" s="57"/>
      <c r="Q2343" s="107"/>
      <c r="R2343" s="107"/>
      <c r="S2343" s="107"/>
      <c r="T2343" s="107"/>
      <c r="U2343" s="107"/>
      <c r="V2343" s="107"/>
      <c r="W2343" s="107"/>
      <c r="X2343" s="107"/>
      <c r="Y2343" s="108"/>
      <c r="Z2343" s="108"/>
      <c r="AA2343" s="108"/>
      <c r="AB2343" s="108"/>
      <c r="AC2343" s="109"/>
      <c r="AD2343" s="57">
        <v>42</v>
      </c>
      <c r="AE2343" s="107">
        <v>25</v>
      </c>
      <c r="AF2343" s="114" t="s">
        <v>59</v>
      </c>
      <c r="AG2343" s="107" t="s">
        <v>35</v>
      </c>
      <c r="AH2343" s="111">
        <v>2880</v>
      </c>
      <c r="AI2343" s="111">
        <v>2880</v>
      </c>
      <c r="AJ2343" s="111"/>
      <c r="AK2343" s="112"/>
      <c r="AL2343" s="107"/>
      <c r="AM2343" s="57">
        <f t="shared" ca="1" si="10"/>
        <v>16</v>
      </c>
      <c r="AN2343" s="107" t="s">
        <v>334</v>
      </c>
      <c r="AO2343" s="660"/>
      <c r="AP2343" s="657">
        <v>38718</v>
      </c>
      <c r="AQ2343" s="656"/>
    </row>
    <row r="2344" spans="16:43" s="654" customFormat="1" ht="45" x14ac:dyDescent="0.3">
      <c r="P2344" s="57"/>
      <c r="Q2344" s="107"/>
      <c r="R2344" s="107"/>
      <c r="S2344" s="107"/>
      <c r="T2344" s="107"/>
      <c r="U2344" s="107"/>
      <c r="V2344" s="107"/>
      <c r="W2344" s="107"/>
      <c r="X2344" s="107"/>
      <c r="Y2344" s="108"/>
      <c r="Z2344" s="108"/>
      <c r="AA2344" s="108"/>
      <c r="AB2344" s="108"/>
      <c r="AC2344" s="109"/>
      <c r="AD2344" s="57">
        <v>43</v>
      </c>
      <c r="AE2344" s="107">
        <v>25</v>
      </c>
      <c r="AF2344" s="110" t="s">
        <v>49</v>
      </c>
      <c r="AG2344" s="107"/>
      <c r="AH2344" s="111">
        <v>2.5</v>
      </c>
      <c r="AI2344" s="111">
        <v>2.5</v>
      </c>
      <c r="AJ2344" s="111"/>
      <c r="AK2344" s="112"/>
      <c r="AL2344" s="107"/>
      <c r="AM2344" s="57">
        <f t="shared" ca="1" si="10"/>
        <v>16</v>
      </c>
      <c r="AN2344" s="113" t="s">
        <v>335</v>
      </c>
      <c r="AO2344" s="660"/>
      <c r="AP2344" s="657">
        <v>38718</v>
      </c>
      <c r="AQ2344" s="656"/>
    </row>
    <row r="2345" spans="16:43" s="654" customFormat="1" ht="18.75" x14ac:dyDescent="0.3">
      <c r="P2345" s="57"/>
      <c r="Q2345" s="107"/>
      <c r="R2345" s="107"/>
      <c r="S2345" s="107"/>
      <c r="T2345" s="107"/>
      <c r="U2345" s="107"/>
      <c r="V2345" s="107"/>
      <c r="W2345" s="107"/>
      <c r="X2345" s="107"/>
      <c r="Y2345" s="108"/>
      <c r="Z2345" s="108"/>
      <c r="AA2345" s="108"/>
      <c r="AB2345" s="108"/>
      <c r="AC2345" s="109"/>
      <c r="AD2345" s="57">
        <v>44</v>
      </c>
      <c r="AE2345" s="107">
        <v>25</v>
      </c>
      <c r="AF2345" s="114" t="s">
        <v>59</v>
      </c>
      <c r="AG2345" s="107" t="s">
        <v>35</v>
      </c>
      <c r="AH2345" s="111">
        <v>2880</v>
      </c>
      <c r="AI2345" s="111">
        <v>2880</v>
      </c>
      <c r="AJ2345" s="111"/>
      <c r="AK2345" s="112"/>
      <c r="AL2345" s="107"/>
      <c r="AM2345" s="57">
        <f t="shared" ca="1" si="10"/>
        <v>16</v>
      </c>
      <c r="AN2345" s="107" t="s">
        <v>336</v>
      </c>
      <c r="AO2345" s="660"/>
      <c r="AP2345" s="657">
        <v>38718</v>
      </c>
      <c r="AQ2345" s="656"/>
    </row>
    <row r="2346" spans="16:43" s="654" customFormat="1" ht="45" x14ac:dyDescent="0.3">
      <c r="P2346" s="57"/>
      <c r="Q2346" s="107"/>
      <c r="R2346" s="107"/>
      <c r="S2346" s="107"/>
      <c r="T2346" s="107"/>
      <c r="U2346" s="107"/>
      <c r="V2346" s="107"/>
      <c r="W2346" s="107"/>
      <c r="X2346" s="107"/>
      <c r="Y2346" s="108"/>
      <c r="Z2346" s="108"/>
      <c r="AA2346" s="108"/>
      <c r="AB2346" s="108"/>
      <c r="AC2346" s="109"/>
      <c r="AD2346" s="57">
        <v>45</v>
      </c>
      <c r="AE2346" s="107">
        <v>25</v>
      </c>
      <c r="AF2346" s="110" t="s">
        <v>49</v>
      </c>
      <c r="AG2346" s="107"/>
      <c r="AH2346" s="111">
        <v>2.5</v>
      </c>
      <c r="AI2346" s="111">
        <v>2.5</v>
      </c>
      <c r="AJ2346" s="111"/>
      <c r="AK2346" s="112"/>
      <c r="AL2346" s="107"/>
      <c r="AM2346" s="57">
        <f t="shared" ca="1" si="10"/>
        <v>16</v>
      </c>
      <c r="AN2346" s="113" t="s">
        <v>337</v>
      </c>
      <c r="AO2346" s="660"/>
      <c r="AP2346" s="657">
        <v>38718</v>
      </c>
      <c r="AQ2346" s="656"/>
    </row>
    <row r="2347" spans="16:43" s="654" customFormat="1" ht="18.75" x14ac:dyDescent="0.3">
      <c r="P2347" s="57"/>
      <c r="Q2347" s="107"/>
      <c r="R2347" s="107"/>
      <c r="S2347" s="107"/>
      <c r="T2347" s="107"/>
      <c r="U2347" s="107"/>
      <c r="V2347" s="107"/>
      <c r="W2347" s="107"/>
      <c r="X2347" s="107"/>
      <c r="Y2347" s="108"/>
      <c r="Z2347" s="108"/>
      <c r="AA2347" s="108"/>
      <c r="AB2347" s="108"/>
      <c r="AC2347" s="109"/>
      <c r="AD2347" s="57">
        <v>46</v>
      </c>
      <c r="AE2347" s="107">
        <v>25</v>
      </c>
      <c r="AF2347" s="114" t="s">
        <v>59</v>
      </c>
      <c r="AG2347" s="107" t="s">
        <v>35</v>
      </c>
      <c r="AH2347" s="111">
        <v>2880</v>
      </c>
      <c r="AI2347" s="111">
        <v>2880</v>
      </c>
      <c r="AJ2347" s="111"/>
      <c r="AK2347" s="112"/>
      <c r="AL2347" s="107"/>
      <c r="AM2347" s="57">
        <f t="shared" ca="1" si="10"/>
        <v>16</v>
      </c>
      <c r="AN2347" s="107" t="s">
        <v>338</v>
      </c>
      <c r="AO2347" s="660"/>
      <c r="AP2347" s="657">
        <v>38718</v>
      </c>
      <c r="AQ2347" s="656"/>
    </row>
    <row r="2348" spans="16:43" s="654" customFormat="1" ht="45" x14ac:dyDescent="0.3">
      <c r="P2348" s="57"/>
      <c r="Q2348" s="107"/>
      <c r="R2348" s="107"/>
      <c r="S2348" s="107"/>
      <c r="T2348" s="107"/>
      <c r="U2348" s="107"/>
      <c r="V2348" s="107"/>
      <c r="W2348" s="107"/>
      <c r="X2348" s="107"/>
      <c r="Y2348" s="108"/>
      <c r="Z2348" s="108"/>
      <c r="AA2348" s="108"/>
      <c r="AB2348" s="108"/>
      <c r="AC2348" s="109"/>
      <c r="AD2348" s="57">
        <v>47</v>
      </c>
      <c r="AE2348" s="107">
        <v>25</v>
      </c>
      <c r="AF2348" s="110" t="s">
        <v>49</v>
      </c>
      <c r="AG2348" s="107"/>
      <c r="AH2348" s="111">
        <v>2.5</v>
      </c>
      <c r="AI2348" s="111">
        <v>2.5</v>
      </c>
      <c r="AJ2348" s="111"/>
      <c r="AK2348" s="112"/>
      <c r="AL2348" s="107"/>
      <c r="AM2348" s="57">
        <f t="shared" ca="1" si="10"/>
        <v>16</v>
      </c>
      <c r="AN2348" s="113" t="s">
        <v>339</v>
      </c>
      <c r="AO2348" s="660"/>
      <c r="AP2348" s="657">
        <v>38718</v>
      </c>
      <c r="AQ2348" s="656"/>
    </row>
    <row r="2349" spans="16:43" s="654" customFormat="1" ht="18.75" x14ac:dyDescent="0.3">
      <c r="P2349" s="57"/>
      <c r="Q2349" s="107"/>
      <c r="R2349" s="107"/>
      <c r="S2349" s="107"/>
      <c r="T2349" s="107"/>
      <c r="U2349" s="107"/>
      <c r="V2349" s="107"/>
      <c r="W2349" s="107"/>
      <c r="X2349" s="107"/>
      <c r="Y2349" s="108"/>
      <c r="Z2349" s="108"/>
      <c r="AA2349" s="108"/>
      <c r="AB2349" s="108"/>
      <c r="AC2349" s="109"/>
      <c r="AD2349" s="57">
        <v>48</v>
      </c>
      <c r="AE2349" s="107">
        <v>25</v>
      </c>
      <c r="AF2349" s="114" t="s">
        <v>59</v>
      </c>
      <c r="AG2349" s="107" t="s">
        <v>35</v>
      </c>
      <c r="AH2349" s="111">
        <v>2880</v>
      </c>
      <c r="AI2349" s="111">
        <v>2880</v>
      </c>
      <c r="AJ2349" s="111"/>
      <c r="AK2349" s="112"/>
      <c r="AL2349" s="107"/>
      <c r="AM2349" s="57">
        <f t="shared" ca="1" si="10"/>
        <v>16</v>
      </c>
      <c r="AN2349" s="107" t="s">
        <v>340</v>
      </c>
      <c r="AO2349" s="660"/>
      <c r="AP2349" s="657">
        <v>38718</v>
      </c>
      <c r="AQ2349" s="656"/>
    </row>
    <row r="2350" spans="16:43" s="654" customFormat="1" ht="45" x14ac:dyDescent="0.3">
      <c r="P2350" s="57"/>
      <c r="Q2350" s="107"/>
      <c r="R2350" s="107"/>
      <c r="S2350" s="107"/>
      <c r="T2350" s="107"/>
      <c r="U2350" s="107"/>
      <c r="V2350" s="107"/>
      <c r="W2350" s="107"/>
      <c r="X2350" s="107"/>
      <c r="Y2350" s="108"/>
      <c r="Z2350" s="108"/>
      <c r="AA2350" s="108"/>
      <c r="AB2350" s="108"/>
      <c r="AC2350" s="109"/>
      <c r="AD2350" s="57">
        <v>49</v>
      </c>
      <c r="AE2350" s="107">
        <v>25</v>
      </c>
      <c r="AF2350" s="110" t="s">
        <v>49</v>
      </c>
      <c r="AG2350" s="107"/>
      <c r="AH2350" s="111">
        <v>2.5</v>
      </c>
      <c r="AI2350" s="111">
        <v>2.5</v>
      </c>
      <c r="AJ2350" s="111"/>
      <c r="AK2350" s="112"/>
      <c r="AL2350" s="107"/>
      <c r="AM2350" s="57">
        <f t="shared" ca="1" si="10"/>
        <v>16</v>
      </c>
      <c r="AN2350" s="113" t="s">
        <v>341</v>
      </c>
      <c r="AO2350" s="660"/>
      <c r="AP2350" s="657">
        <v>38718</v>
      </c>
      <c r="AQ2350" s="656"/>
    </row>
    <row r="2351" spans="16:43" s="654" customFormat="1" ht="18.75" x14ac:dyDescent="0.3">
      <c r="P2351" s="57"/>
      <c r="Q2351" s="107"/>
      <c r="R2351" s="107"/>
      <c r="S2351" s="107"/>
      <c r="T2351" s="107"/>
      <c r="U2351" s="107"/>
      <c r="V2351" s="107"/>
      <c r="W2351" s="107"/>
      <c r="X2351" s="107"/>
      <c r="Y2351" s="108"/>
      <c r="Z2351" s="108"/>
      <c r="AA2351" s="108"/>
      <c r="AB2351" s="108"/>
      <c r="AC2351" s="109"/>
      <c r="AD2351" s="57">
        <v>50</v>
      </c>
      <c r="AE2351" s="107">
        <v>25</v>
      </c>
      <c r="AF2351" s="110" t="s">
        <v>59</v>
      </c>
      <c r="AG2351" s="107" t="s">
        <v>35</v>
      </c>
      <c r="AH2351" s="111">
        <v>2880</v>
      </c>
      <c r="AI2351" s="111">
        <v>2880</v>
      </c>
      <c r="AJ2351" s="111"/>
      <c r="AK2351" s="112"/>
      <c r="AL2351" s="107"/>
      <c r="AM2351" s="57">
        <f t="shared" ca="1" si="10"/>
        <v>16</v>
      </c>
      <c r="AN2351" s="107" t="s">
        <v>342</v>
      </c>
      <c r="AO2351" s="660"/>
      <c r="AP2351" s="657">
        <v>38718</v>
      </c>
      <c r="AQ2351" s="656"/>
    </row>
    <row r="2352" spans="16:43" s="654" customFormat="1" ht="45" x14ac:dyDescent="0.3">
      <c r="P2352" s="57"/>
      <c r="Q2352" s="107"/>
      <c r="R2352" s="107"/>
      <c r="S2352" s="107"/>
      <c r="T2352" s="107"/>
      <c r="U2352" s="107"/>
      <c r="V2352" s="107"/>
      <c r="W2352" s="107"/>
      <c r="X2352" s="107"/>
      <c r="Y2352" s="108"/>
      <c r="Z2352" s="108"/>
      <c r="AA2352" s="108"/>
      <c r="AB2352" s="108"/>
      <c r="AC2352" s="109"/>
      <c r="AD2352" s="57">
        <v>51</v>
      </c>
      <c r="AE2352" s="107">
        <v>25</v>
      </c>
      <c r="AF2352" s="110" t="s">
        <v>49</v>
      </c>
      <c r="AG2352" s="107"/>
      <c r="AH2352" s="111">
        <v>2.5</v>
      </c>
      <c r="AI2352" s="111">
        <v>2.5</v>
      </c>
      <c r="AJ2352" s="111"/>
      <c r="AK2352" s="112"/>
      <c r="AL2352" s="107"/>
      <c r="AM2352" s="57">
        <f t="shared" ca="1" si="10"/>
        <v>16</v>
      </c>
      <c r="AN2352" s="113" t="s">
        <v>343</v>
      </c>
      <c r="AO2352" s="660"/>
      <c r="AP2352" s="657">
        <v>38718</v>
      </c>
      <c r="AQ2352" s="656"/>
    </row>
    <row r="2353" spans="16:43" s="654" customFormat="1" ht="18.75" x14ac:dyDescent="0.3">
      <c r="P2353" s="57"/>
      <c r="Q2353" s="107"/>
      <c r="R2353" s="107"/>
      <c r="S2353" s="107"/>
      <c r="T2353" s="107"/>
      <c r="U2353" s="107"/>
      <c r="V2353" s="107"/>
      <c r="W2353" s="107"/>
      <c r="X2353" s="107"/>
      <c r="Y2353" s="108"/>
      <c r="Z2353" s="108"/>
      <c r="AA2353" s="108"/>
      <c r="AB2353" s="108"/>
      <c r="AC2353" s="109"/>
      <c r="AD2353" s="57">
        <v>52</v>
      </c>
      <c r="AE2353" s="107">
        <v>25</v>
      </c>
      <c r="AF2353" s="114" t="s">
        <v>59</v>
      </c>
      <c r="AG2353" s="107" t="s">
        <v>35</v>
      </c>
      <c r="AH2353" s="111">
        <v>2880</v>
      </c>
      <c r="AI2353" s="111">
        <v>2880</v>
      </c>
      <c r="AJ2353" s="111"/>
      <c r="AK2353" s="112"/>
      <c r="AL2353" s="107"/>
      <c r="AM2353" s="57">
        <f t="shared" ca="1" si="10"/>
        <v>16</v>
      </c>
      <c r="AN2353" s="107" t="s">
        <v>344</v>
      </c>
      <c r="AO2353" s="660"/>
      <c r="AP2353" s="657">
        <v>38718</v>
      </c>
      <c r="AQ2353" s="656"/>
    </row>
    <row r="2354" spans="16:43" s="654" customFormat="1" ht="45" x14ac:dyDescent="0.3">
      <c r="P2354" s="57"/>
      <c r="Q2354" s="107"/>
      <c r="R2354" s="107"/>
      <c r="S2354" s="107"/>
      <c r="T2354" s="107"/>
      <c r="U2354" s="107"/>
      <c r="V2354" s="107"/>
      <c r="W2354" s="107"/>
      <c r="X2354" s="107"/>
      <c r="Y2354" s="108"/>
      <c r="Z2354" s="108"/>
      <c r="AA2354" s="108"/>
      <c r="AB2354" s="108"/>
      <c r="AC2354" s="109"/>
      <c r="AD2354" s="57">
        <v>53</v>
      </c>
      <c r="AE2354" s="107">
        <v>25</v>
      </c>
      <c r="AF2354" s="110" t="s">
        <v>49</v>
      </c>
      <c r="AG2354" s="107"/>
      <c r="AH2354" s="111">
        <v>2.5</v>
      </c>
      <c r="AI2354" s="111">
        <v>2.5</v>
      </c>
      <c r="AJ2354" s="111"/>
      <c r="AK2354" s="112"/>
      <c r="AL2354" s="107"/>
      <c r="AM2354" s="57">
        <f t="shared" ca="1" si="10"/>
        <v>16</v>
      </c>
      <c r="AN2354" s="113" t="s">
        <v>345</v>
      </c>
      <c r="AO2354" s="660"/>
      <c r="AP2354" s="657">
        <v>38718</v>
      </c>
      <c r="AQ2354" s="656"/>
    </row>
    <row r="2355" spans="16:43" s="654" customFormat="1" ht="18.75" x14ac:dyDescent="0.3">
      <c r="P2355" s="57"/>
      <c r="Q2355" s="107"/>
      <c r="R2355" s="107"/>
      <c r="S2355" s="107"/>
      <c r="T2355" s="107"/>
      <c r="U2355" s="107"/>
      <c r="V2355" s="107"/>
      <c r="W2355" s="107"/>
      <c r="X2355" s="107"/>
      <c r="Y2355" s="108"/>
      <c r="Z2355" s="108"/>
      <c r="AA2355" s="108"/>
      <c r="AB2355" s="108"/>
      <c r="AC2355" s="109"/>
      <c r="AD2355" s="57">
        <v>54</v>
      </c>
      <c r="AE2355" s="107">
        <v>25</v>
      </c>
      <c r="AF2355" s="114" t="s">
        <v>59</v>
      </c>
      <c r="AG2355" s="107" t="s">
        <v>35</v>
      </c>
      <c r="AH2355" s="111">
        <v>2880</v>
      </c>
      <c r="AI2355" s="111">
        <v>2880</v>
      </c>
      <c r="AJ2355" s="111"/>
      <c r="AK2355" s="112"/>
      <c r="AL2355" s="107"/>
      <c r="AM2355" s="57">
        <f t="shared" ca="1" si="10"/>
        <v>16</v>
      </c>
      <c r="AN2355" s="107" t="s">
        <v>346</v>
      </c>
      <c r="AO2355" s="660"/>
      <c r="AP2355" s="657">
        <v>38718</v>
      </c>
      <c r="AQ2355" s="656"/>
    </row>
    <row r="2356" spans="16:43" s="654" customFormat="1" ht="45" x14ac:dyDescent="0.3">
      <c r="P2356" s="57"/>
      <c r="Q2356" s="107"/>
      <c r="R2356" s="107"/>
      <c r="S2356" s="107"/>
      <c r="T2356" s="107"/>
      <c r="U2356" s="107"/>
      <c r="V2356" s="107"/>
      <c r="W2356" s="107"/>
      <c r="X2356" s="107"/>
      <c r="Y2356" s="108"/>
      <c r="Z2356" s="108"/>
      <c r="AA2356" s="108"/>
      <c r="AB2356" s="108"/>
      <c r="AC2356" s="109"/>
      <c r="AD2356" s="57">
        <v>55</v>
      </c>
      <c r="AE2356" s="107">
        <v>25</v>
      </c>
      <c r="AF2356" s="110" t="s">
        <v>49</v>
      </c>
      <c r="AG2356" s="107"/>
      <c r="AH2356" s="111">
        <v>2.5</v>
      </c>
      <c r="AI2356" s="111">
        <v>2.5</v>
      </c>
      <c r="AJ2356" s="111"/>
      <c r="AK2356" s="112"/>
      <c r="AL2356" s="107"/>
      <c r="AM2356" s="57">
        <f t="shared" ca="1" si="10"/>
        <v>16</v>
      </c>
      <c r="AN2356" s="113" t="s">
        <v>347</v>
      </c>
      <c r="AO2356" s="660"/>
      <c r="AP2356" s="657">
        <v>38718</v>
      </c>
      <c r="AQ2356" s="656"/>
    </row>
    <row r="2357" spans="16:43" s="654" customFormat="1" ht="18.75" x14ac:dyDescent="0.3">
      <c r="P2357" s="57"/>
      <c r="Q2357" s="107"/>
      <c r="R2357" s="107"/>
      <c r="S2357" s="107"/>
      <c r="T2357" s="107"/>
      <c r="U2357" s="107"/>
      <c r="V2357" s="107"/>
      <c r="W2357" s="107"/>
      <c r="X2357" s="107"/>
      <c r="Y2357" s="108"/>
      <c r="Z2357" s="108"/>
      <c r="AA2357" s="108"/>
      <c r="AB2357" s="108"/>
      <c r="AC2357" s="109"/>
      <c r="AD2357" s="57">
        <v>56</v>
      </c>
      <c r="AE2357" s="107">
        <v>25</v>
      </c>
      <c r="AF2357" s="114" t="s">
        <v>59</v>
      </c>
      <c r="AG2357" s="107" t="s">
        <v>35</v>
      </c>
      <c r="AH2357" s="111">
        <v>2880</v>
      </c>
      <c r="AI2357" s="111">
        <v>2880</v>
      </c>
      <c r="AJ2357" s="111"/>
      <c r="AK2357" s="112"/>
      <c r="AL2357" s="107"/>
      <c r="AM2357" s="57">
        <f t="shared" ca="1" si="10"/>
        <v>16</v>
      </c>
      <c r="AN2357" s="107" t="s">
        <v>348</v>
      </c>
      <c r="AO2357" s="660"/>
      <c r="AP2357" s="657">
        <v>38718</v>
      </c>
      <c r="AQ2357" s="656"/>
    </row>
    <row r="2358" spans="16:43" s="654" customFormat="1" ht="45" x14ac:dyDescent="0.3">
      <c r="P2358" s="57"/>
      <c r="Q2358" s="107"/>
      <c r="R2358" s="107"/>
      <c r="S2358" s="107"/>
      <c r="T2358" s="107"/>
      <c r="U2358" s="107"/>
      <c r="V2358" s="107"/>
      <c r="W2358" s="107"/>
      <c r="X2358" s="107"/>
      <c r="Y2358" s="108"/>
      <c r="Z2358" s="108"/>
      <c r="AA2358" s="108"/>
      <c r="AB2358" s="108"/>
      <c r="AC2358" s="109"/>
      <c r="AD2358" s="57">
        <v>57</v>
      </c>
      <c r="AE2358" s="107">
        <v>25</v>
      </c>
      <c r="AF2358" s="110" t="s">
        <v>49</v>
      </c>
      <c r="AG2358" s="107"/>
      <c r="AH2358" s="111">
        <v>2.5</v>
      </c>
      <c r="AI2358" s="111">
        <v>2.5</v>
      </c>
      <c r="AJ2358" s="111"/>
      <c r="AK2358" s="112"/>
      <c r="AL2358" s="107"/>
      <c r="AM2358" s="57">
        <f t="shared" ca="1" si="10"/>
        <v>16</v>
      </c>
      <c r="AN2358" s="113" t="s">
        <v>349</v>
      </c>
      <c r="AO2358" s="660"/>
      <c r="AP2358" s="657">
        <v>38718</v>
      </c>
      <c r="AQ2358" s="656"/>
    </row>
    <row r="2359" spans="16:43" s="654" customFormat="1" ht="18.75" x14ac:dyDescent="0.3">
      <c r="P2359" s="57"/>
      <c r="Q2359" s="107"/>
      <c r="R2359" s="107"/>
      <c r="S2359" s="107"/>
      <c r="T2359" s="107"/>
      <c r="U2359" s="107"/>
      <c r="V2359" s="107"/>
      <c r="W2359" s="107"/>
      <c r="X2359" s="107"/>
      <c r="Y2359" s="108"/>
      <c r="Z2359" s="108"/>
      <c r="AA2359" s="108"/>
      <c r="AB2359" s="108"/>
      <c r="AC2359" s="109"/>
      <c r="AD2359" s="57">
        <v>58</v>
      </c>
      <c r="AE2359" s="107">
        <v>25</v>
      </c>
      <c r="AF2359" s="114" t="s">
        <v>59</v>
      </c>
      <c r="AG2359" s="107" t="s">
        <v>35</v>
      </c>
      <c r="AH2359" s="111">
        <v>2880</v>
      </c>
      <c r="AI2359" s="111">
        <v>2880</v>
      </c>
      <c r="AJ2359" s="111"/>
      <c r="AK2359" s="112"/>
      <c r="AL2359" s="107"/>
      <c r="AM2359" s="57">
        <f t="shared" ca="1" si="10"/>
        <v>16</v>
      </c>
      <c r="AN2359" s="107" t="s">
        <v>350</v>
      </c>
      <c r="AO2359" s="660"/>
      <c r="AP2359" s="657">
        <v>38718</v>
      </c>
      <c r="AQ2359" s="656"/>
    </row>
    <row r="2360" spans="16:43" s="654" customFormat="1" ht="45" x14ac:dyDescent="0.3">
      <c r="P2360" s="57"/>
      <c r="Q2360" s="107"/>
      <c r="R2360" s="107"/>
      <c r="S2360" s="107"/>
      <c r="T2360" s="107"/>
      <c r="U2360" s="107"/>
      <c r="V2360" s="107"/>
      <c r="W2360" s="107"/>
      <c r="X2360" s="107"/>
      <c r="Y2360" s="108"/>
      <c r="Z2360" s="108"/>
      <c r="AA2360" s="108"/>
      <c r="AB2360" s="108"/>
      <c r="AC2360" s="109"/>
      <c r="AD2360" s="57">
        <v>59</v>
      </c>
      <c r="AE2360" s="107">
        <v>25</v>
      </c>
      <c r="AF2360" s="110" t="s">
        <v>49</v>
      </c>
      <c r="AG2360" s="107"/>
      <c r="AH2360" s="111">
        <v>2.5</v>
      </c>
      <c r="AI2360" s="111">
        <v>2.5</v>
      </c>
      <c r="AJ2360" s="111"/>
      <c r="AK2360" s="112"/>
      <c r="AL2360" s="107"/>
      <c r="AM2360" s="57">
        <f t="shared" ca="1" si="10"/>
        <v>16</v>
      </c>
      <c r="AN2360" s="113" t="s">
        <v>351</v>
      </c>
      <c r="AO2360" s="660"/>
      <c r="AP2360" s="657">
        <v>38718</v>
      </c>
      <c r="AQ2360" s="656"/>
    </row>
    <row r="2361" spans="16:43" s="654" customFormat="1" ht="18.75" x14ac:dyDescent="0.3">
      <c r="P2361" s="57"/>
      <c r="Q2361" s="107"/>
      <c r="R2361" s="107"/>
      <c r="S2361" s="107"/>
      <c r="T2361" s="107"/>
      <c r="U2361" s="107"/>
      <c r="V2361" s="107"/>
      <c r="W2361" s="107"/>
      <c r="X2361" s="107"/>
      <c r="Y2361" s="108"/>
      <c r="Z2361" s="108"/>
      <c r="AA2361" s="108"/>
      <c r="AB2361" s="108"/>
      <c r="AC2361" s="109"/>
      <c r="AD2361" s="57">
        <v>60</v>
      </c>
      <c r="AE2361" s="107">
        <v>25</v>
      </c>
      <c r="AF2361" s="114" t="s">
        <v>59</v>
      </c>
      <c r="AG2361" s="107" t="s">
        <v>35</v>
      </c>
      <c r="AH2361" s="111">
        <v>2880</v>
      </c>
      <c r="AI2361" s="111">
        <v>2880</v>
      </c>
      <c r="AJ2361" s="111"/>
      <c r="AK2361" s="112"/>
      <c r="AL2361" s="107"/>
      <c r="AM2361" s="57">
        <f t="shared" ca="1" si="10"/>
        <v>16</v>
      </c>
      <c r="AN2361" s="107" t="s">
        <v>352</v>
      </c>
      <c r="AO2361" s="660"/>
      <c r="AP2361" s="657">
        <v>38718</v>
      </c>
      <c r="AQ2361" s="656"/>
    </row>
    <row r="2362" spans="16:43" s="654" customFormat="1" ht="45" x14ac:dyDescent="0.3">
      <c r="P2362" s="57"/>
      <c r="Q2362" s="107"/>
      <c r="R2362" s="107"/>
      <c r="S2362" s="107"/>
      <c r="T2362" s="107"/>
      <c r="U2362" s="107"/>
      <c r="V2362" s="107"/>
      <c r="W2362" s="107"/>
      <c r="X2362" s="107"/>
      <c r="Y2362" s="108"/>
      <c r="Z2362" s="108"/>
      <c r="AA2362" s="108"/>
      <c r="AB2362" s="108"/>
      <c r="AC2362" s="109"/>
      <c r="AD2362" s="57">
        <v>61</v>
      </c>
      <c r="AE2362" s="107">
        <v>25</v>
      </c>
      <c r="AF2362" s="110" t="s">
        <v>49</v>
      </c>
      <c r="AG2362" s="107"/>
      <c r="AH2362" s="111">
        <v>2.5</v>
      </c>
      <c r="AI2362" s="111">
        <v>2.5</v>
      </c>
      <c r="AJ2362" s="111"/>
      <c r="AK2362" s="112"/>
      <c r="AL2362" s="107"/>
      <c r="AM2362" s="57">
        <f t="shared" ca="1" si="10"/>
        <v>16</v>
      </c>
      <c r="AN2362" s="113" t="s">
        <v>353</v>
      </c>
      <c r="AO2362" s="660"/>
      <c r="AP2362" s="657">
        <v>38718</v>
      </c>
      <c r="AQ2362" s="656"/>
    </row>
    <row r="2363" spans="16:43" s="654" customFormat="1" ht="18.75" x14ac:dyDescent="0.3">
      <c r="P2363" s="57"/>
      <c r="Q2363" s="107"/>
      <c r="R2363" s="107"/>
      <c r="S2363" s="107"/>
      <c r="T2363" s="107"/>
      <c r="U2363" s="107"/>
      <c r="V2363" s="107"/>
      <c r="W2363" s="107"/>
      <c r="X2363" s="107"/>
      <c r="Y2363" s="108"/>
      <c r="Z2363" s="108"/>
      <c r="AA2363" s="108"/>
      <c r="AB2363" s="108"/>
      <c r="AC2363" s="109"/>
      <c r="AD2363" s="57">
        <v>62</v>
      </c>
      <c r="AE2363" s="107">
        <v>25</v>
      </c>
      <c r="AF2363" s="114" t="s">
        <v>59</v>
      </c>
      <c r="AG2363" s="107" t="s">
        <v>35</v>
      </c>
      <c r="AH2363" s="111">
        <v>2880</v>
      </c>
      <c r="AI2363" s="111">
        <v>2880</v>
      </c>
      <c r="AJ2363" s="111"/>
      <c r="AK2363" s="112"/>
      <c r="AL2363" s="107"/>
      <c r="AM2363" s="57">
        <f t="shared" ca="1" si="10"/>
        <v>16</v>
      </c>
      <c r="AN2363" s="107" t="s">
        <v>354</v>
      </c>
      <c r="AO2363" s="660"/>
      <c r="AP2363" s="657">
        <v>38718</v>
      </c>
      <c r="AQ2363" s="656"/>
    </row>
    <row r="2364" spans="16:43" s="654" customFormat="1" ht="45" x14ac:dyDescent="0.3">
      <c r="P2364" s="57"/>
      <c r="Q2364" s="107"/>
      <c r="R2364" s="107"/>
      <c r="S2364" s="107"/>
      <c r="T2364" s="107"/>
      <c r="U2364" s="107"/>
      <c r="V2364" s="107"/>
      <c r="W2364" s="107"/>
      <c r="X2364" s="107"/>
      <c r="Y2364" s="108"/>
      <c r="Z2364" s="108"/>
      <c r="AA2364" s="108"/>
      <c r="AB2364" s="108"/>
      <c r="AC2364" s="109"/>
      <c r="AD2364" s="57">
        <v>63</v>
      </c>
      <c r="AE2364" s="107">
        <v>25</v>
      </c>
      <c r="AF2364" s="110" t="s">
        <v>49</v>
      </c>
      <c r="AG2364" s="107"/>
      <c r="AH2364" s="111">
        <v>2.5</v>
      </c>
      <c r="AI2364" s="111">
        <v>2.5</v>
      </c>
      <c r="AJ2364" s="111"/>
      <c r="AK2364" s="112"/>
      <c r="AL2364" s="107"/>
      <c r="AM2364" s="57">
        <f t="shared" ca="1" si="10"/>
        <v>16</v>
      </c>
      <c r="AN2364" s="113" t="s">
        <v>355</v>
      </c>
      <c r="AO2364" s="660"/>
      <c r="AP2364" s="657">
        <v>38718</v>
      </c>
      <c r="AQ2364" s="656"/>
    </row>
    <row r="2365" spans="16:43" s="654" customFormat="1" ht="18.75" x14ac:dyDescent="0.3">
      <c r="P2365" s="57"/>
      <c r="Q2365" s="107"/>
      <c r="R2365" s="107"/>
      <c r="S2365" s="107"/>
      <c r="T2365" s="107"/>
      <c r="U2365" s="107"/>
      <c r="V2365" s="107"/>
      <c r="W2365" s="107"/>
      <c r="X2365" s="107"/>
      <c r="Y2365" s="108"/>
      <c r="Z2365" s="108"/>
      <c r="AA2365" s="108"/>
      <c r="AB2365" s="108"/>
      <c r="AC2365" s="109"/>
      <c r="AD2365" s="57">
        <v>64</v>
      </c>
      <c r="AE2365" s="107">
        <v>25</v>
      </c>
      <c r="AF2365" s="114" t="s">
        <v>59</v>
      </c>
      <c r="AG2365" s="107" t="s">
        <v>35</v>
      </c>
      <c r="AH2365" s="111">
        <v>2880</v>
      </c>
      <c r="AI2365" s="111">
        <v>2880</v>
      </c>
      <c r="AJ2365" s="111"/>
      <c r="AK2365" s="112"/>
      <c r="AL2365" s="107"/>
      <c r="AM2365" s="57">
        <f t="shared" ca="1" si="10"/>
        <v>16</v>
      </c>
      <c r="AN2365" s="107" t="s">
        <v>356</v>
      </c>
      <c r="AO2365" s="660"/>
      <c r="AP2365" s="657">
        <v>38718</v>
      </c>
      <c r="AQ2365" s="656"/>
    </row>
    <row r="2366" spans="16:43" s="654" customFormat="1" ht="45" x14ac:dyDescent="0.3">
      <c r="P2366" s="57"/>
      <c r="Q2366" s="107"/>
      <c r="R2366" s="107"/>
      <c r="S2366" s="107"/>
      <c r="T2366" s="107"/>
      <c r="U2366" s="107"/>
      <c r="V2366" s="107"/>
      <c r="W2366" s="107"/>
      <c r="X2366" s="107"/>
      <c r="Y2366" s="108"/>
      <c r="Z2366" s="108"/>
      <c r="AA2366" s="108"/>
      <c r="AB2366" s="108"/>
      <c r="AC2366" s="109"/>
      <c r="AD2366" s="57">
        <v>65</v>
      </c>
      <c r="AE2366" s="107">
        <v>25</v>
      </c>
      <c r="AF2366" s="110" t="s">
        <v>49</v>
      </c>
      <c r="AG2366" s="107"/>
      <c r="AH2366" s="111">
        <v>2.5</v>
      </c>
      <c r="AI2366" s="111">
        <v>2.5</v>
      </c>
      <c r="AJ2366" s="111"/>
      <c r="AK2366" s="112"/>
      <c r="AL2366" s="107"/>
      <c r="AM2366" s="57">
        <f t="shared" ref="AM2366" ca="1" si="11">DATEDIF(AP2366,TODAY(),"y")</f>
        <v>16</v>
      </c>
      <c r="AN2366" s="113" t="s">
        <v>357</v>
      </c>
      <c r="AO2366" s="660"/>
      <c r="AP2366" s="657">
        <v>38718</v>
      </c>
      <c r="AQ2366" s="656"/>
    </row>
    <row r="2367" spans="16:43" s="654" customFormat="1" ht="18.75" x14ac:dyDescent="0.3">
      <c r="P2367" s="69">
        <v>2</v>
      </c>
      <c r="Q2367" s="87" t="s">
        <v>32</v>
      </c>
      <c r="R2367" s="87">
        <v>19396</v>
      </c>
      <c r="S2367" s="87">
        <v>102</v>
      </c>
      <c r="T2367" s="87">
        <v>84</v>
      </c>
      <c r="U2367" s="87" t="s">
        <v>293</v>
      </c>
      <c r="V2367" s="87">
        <v>36</v>
      </c>
      <c r="W2367" s="87">
        <v>0</v>
      </c>
      <c r="X2367" s="87">
        <v>11</v>
      </c>
      <c r="Y2367" s="115">
        <v>14411</v>
      </c>
      <c r="Z2367" s="115"/>
      <c r="AA2367" s="115"/>
      <c r="AB2367" s="115"/>
      <c r="AC2367" s="116"/>
      <c r="AD2367" s="69"/>
      <c r="AE2367" s="87"/>
      <c r="AF2367" s="117"/>
      <c r="AG2367" s="87"/>
      <c r="AH2367" s="118"/>
      <c r="AI2367" s="87"/>
      <c r="AJ2367" s="118"/>
      <c r="AK2367" s="119"/>
      <c r="AL2367" s="87"/>
      <c r="AM2367" s="87"/>
      <c r="AN2367" s="87"/>
      <c r="AO2367" s="660"/>
      <c r="AP2367" s="652"/>
      <c r="AQ2367" s="656"/>
    </row>
    <row r="2368" spans="16:43" s="654" customFormat="1" ht="21" x14ac:dyDescent="0.35">
      <c r="P2368" s="1071" t="s">
        <v>1006</v>
      </c>
      <c r="Q2368" s="1072"/>
      <c r="R2368" s="1072"/>
      <c r="S2368" s="1072"/>
      <c r="T2368" s="1072"/>
      <c r="U2368" s="1072"/>
      <c r="V2368" s="1072"/>
      <c r="W2368" s="1072"/>
      <c r="X2368" s="1072"/>
      <c r="Y2368" s="1072"/>
      <c r="Z2368" s="1072"/>
      <c r="AA2368" s="1072"/>
      <c r="AB2368" s="1072"/>
      <c r="AC2368" s="1073"/>
      <c r="AD2368" s="1071" t="s">
        <v>1007</v>
      </c>
      <c r="AE2368" s="1072"/>
      <c r="AF2368" s="1072"/>
      <c r="AG2368" s="1072"/>
      <c r="AH2368" s="1072"/>
      <c r="AI2368" s="1072"/>
      <c r="AJ2368" s="1072"/>
      <c r="AK2368" s="1072"/>
      <c r="AL2368" s="1072"/>
      <c r="AM2368" s="1072"/>
      <c r="AN2368" s="1073"/>
      <c r="AP2368" s="655"/>
      <c r="AQ2368" s="656"/>
    </row>
    <row r="2369" spans="16:43" s="654" customFormat="1" ht="21" x14ac:dyDescent="0.35">
      <c r="P2369" s="1074" t="s">
        <v>1008</v>
      </c>
      <c r="Q2369" s="1075"/>
      <c r="R2369" s="1075"/>
      <c r="S2369" s="1075"/>
      <c r="T2369" s="1075"/>
      <c r="U2369" s="1075"/>
      <c r="V2369" s="1075"/>
      <c r="W2369" s="1075"/>
      <c r="X2369" s="1075"/>
      <c r="Y2369" s="1075"/>
      <c r="Z2369" s="1075"/>
      <c r="AA2369" s="1075"/>
      <c r="AB2369" s="1075"/>
      <c r="AC2369" s="1076"/>
      <c r="AD2369" s="1074" t="s">
        <v>1009</v>
      </c>
      <c r="AE2369" s="1075"/>
      <c r="AF2369" s="1075"/>
      <c r="AG2369" s="1075"/>
      <c r="AH2369" s="1075"/>
      <c r="AI2369" s="1075"/>
      <c r="AJ2369" s="1075"/>
      <c r="AK2369" s="1075"/>
      <c r="AL2369" s="1075"/>
      <c r="AM2369" s="1075"/>
      <c r="AN2369" s="1076"/>
      <c r="AP2369" s="655"/>
      <c r="AQ2369" s="656"/>
    </row>
    <row r="2370" spans="16:43" s="654" customFormat="1" ht="21" x14ac:dyDescent="0.35">
      <c r="P2370" s="1074" t="s">
        <v>970</v>
      </c>
      <c r="Q2370" s="1075"/>
      <c r="R2370" s="1075"/>
      <c r="S2370" s="1075"/>
      <c r="T2370" s="1075"/>
      <c r="U2370" s="1075"/>
      <c r="V2370" s="1075"/>
      <c r="W2370" s="1075"/>
      <c r="X2370" s="1075"/>
      <c r="Y2370" s="1075"/>
      <c r="Z2370" s="1075"/>
      <c r="AA2370" s="1075"/>
      <c r="AB2370" s="1075"/>
      <c r="AC2370" s="1076"/>
      <c r="AD2370" s="1074" t="s">
        <v>971</v>
      </c>
      <c r="AE2370" s="1075"/>
      <c r="AF2370" s="1075"/>
      <c r="AG2370" s="1075"/>
      <c r="AH2370" s="1075"/>
      <c r="AI2370" s="1075"/>
      <c r="AJ2370" s="1075"/>
      <c r="AK2370" s="1075"/>
      <c r="AL2370" s="1075"/>
      <c r="AM2370" s="1075"/>
      <c r="AN2370" s="1076"/>
      <c r="AP2370" s="655"/>
      <c r="AQ2370" s="656"/>
    </row>
    <row r="2371" spans="16:43" s="654" customFormat="1" ht="21" x14ac:dyDescent="0.35">
      <c r="P2371" s="1054" t="s">
        <v>1010</v>
      </c>
      <c r="Q2371" s="1055"/>
      <c r="R2371" s="1055"/>
      <c r="S2371" s="1055"/>
      <c r="T2371" s="1055"/>
      <c r="U2371" s="1055"/>
      <c r="V2371" s="1055"/>
      <c r="W2371" s="1055"/>
      <c r="X2371" s="1055"/>
      <c r="Y2371" s="1055"/>
      <c r="Z2371" s="1055"/>
      <c r="AA2371" s="1055"/>
      <c r="AB2371" s="1055"/>
      <c r="AC2371" s="1056"/>
      <c r="AD2371" s="1054" t="s">
        <v>973</v>
      </c>
      <c r="AE2371" s="1055"/>
      <c r="AF2371" s="1055"/>
      <c r="AG2371" s="1055"/>
      <c r="AH2371" s="1055"/>
      <c r="AI2371" s="1055"/>
      <c r="AJ2371" s="1055"/>
      <c r="AK2371" s="1055"/>
      <c r="AL2371" s="1055"/>
      <c r="AM2371" s="1055"/>
      <c r="AN2371" s="1056"/>
      <c r="AP2371" s="655"/>
      <c r="AQ2371" s="656"/>
    </row>
    <row r="2372" spans="16:43" s="654" customFormat="1" ht="18.75" x14ac:dyDescent="0.3">
      <c r="P2372" s="1057" t="s">
        <v>5</v>
      </c>
      <c r="Q2372" s="1058"/>
      <c r="R2372" s="1058"/>
      <c r="S2372" s="1058"/>
      <c r="T2372" s="1058"/>
      <c r="U2372" s="1058"/>
      <c r="V2372" s="1058"/>
      <c r="W2372" s="1058"/>
      <c r="X2372" s="1058"/>
      <c r="Y2372" s="1058"/>
      <c r="Z2372" s="1058"/>
      <c r="AA2372" s="1058"/>
      <c r="AB2372" s="1058"/>
      <c r="AC2372" s="1059"/>
      <c r="AD2372" s="1060" t="s">
        <v>6</v>
      </c>
      <c r="AE2372" s="1061"/>
      <c r="AF2372" s="1061"/>
      <c r="AG2372" s="1061"/>
      <c r="AH2372" s="1061"/>
      <c r="AI2372" s="1061"/>
      <c r="AJ2372" s="1061"/>
      <c r="AK2372" s="1061"/>
      <c r="AL2372" s="1061"/>
      <c r="AM2372" s="1061"/>
      <c r="AN2372" s="1062"/>
      <c r="AP2372" s="655"/>
      <c r="AQ2372" s="656"/>
    </row>
    <row r="2373" spans="16:43" s="654" customFormat="1" ht="18.75" x14ac:dyDescent="0.3">
      <c r="P2373" s="1063" t="s">
        <v>7</v>
      </c>
      <c r="Q2373" s="1063" t="s">
        <v>974</v>
      </c>
      <c r="R2373" s="1063" t="s">
        <v>975</v>
      </c>
      <c r="S2373" s="1066" t="s">
        <v>10</v>
      </c>
      <c r="T2373" s="1067"/>
      <c r="U2373" s="1063" t="s">
        <v>11</v>
      </c>
      <c r="V2373" s="1068" t="s">
        <v>12</v>
      </c>
      <c r="W2373" s="1069"/>
      <c r="X2373" s="1070"/>
      <c r="Y2373" s="1068" t="s">
        <v>13</v>
      </c>
      <c r="Z2373" s="1069"/>
      <c r="AA2373" s="1069"/>
      <c r="AB2373" s="1069"/>
      <c r="AC2373" s="1070"/>
      <c r="AD2373" s="1080" t="s">
        <v>7</v>
      </c>
      <c r="AE2373" s="1080" t="s">
        <v>949</v>
      </c>
      <c r="AF2373" s="1089" t="s">
        <v>15</v>
      </c>
      <c r="AG2373" s="1080" t="s">
        <v>16</v>
      </c>
      <c r="AH2373" s="1092" t="s">
        <v>17</v>
      </c>
      <c r="AI2373" s="1077" t="s">
        <v>18</v>
      </c>
      <c r="AJ2373" s="1078"/>
      <c r="AK2373" s="1078"/>
      <c r="AL2373" s="1079"/>
      <c r="AM2373" s="1080" t="s">
        <v>19</v>
      </c>
      <c r="AN2373" s="1083" t="s">
        <v>20</v>
      </c>
      <c r="AP2373" s="655"/>
      <c r="AQ2373" s="656"/>
    </row>
    <row r="2374" spans="16:43" s="654" customFormat="1" ht="18.75" x14ac:dyDescent="0.3">
      <c r="P2374" s="1064"/>
      <c r="Q2374" s="1064"/>
      <c r="R2374" s="1064"/>
      <c r="S2374" s="1063" t="s">
        <v>21</v>
      </c>
      <c r="T2374" s="1063" t="s">
        <v>976</v>
      </c>
      <c r="U2374" s="1064"/>
      <c r="V2374" s="1086" t="s">
        <v>23</v>
      </c>
      <c r="W2374" s="1086" t="s">
        <v>24</v>
      </c>
      <c r="X2374" s="1086" t="s">
        <v>25</v>
      </c>
      <c r="Y2374" s="1063" t="s">
        <v>31</v>
      </c>
      <c r="Z2374" s="1063" t="s">
        <v>27</v>
      </c>
      <c r="AA2374" s="1063" t="s">
        <v>28</v>
      </c>
      <c r="AB2374" s="1110" t="s">
        <v>977</v>
      </c>
      <c r="AC2374" s="1107" t="s">
        <v>978</v>
      </c>
      <c r="AD2374" s="1081"/>
      <c r="AE2374" s="1081"/>
      <c r="AF2374" s="1090"/>
      <c r="AG2374" s="1081"/>
      <c r="AH2374" s="1093"/>
      <c r="AI2374" s="1095" t="s">
        <v>979</v>
      </c>
      <c r="AJ2374" s="1092" t="s">
        <v>27</v>
      </c>
      <c r="AK2374" s="1101" t="s">
        <v>28</v>
      </c>
      <c r="AL2374" s="1104" t="s">
        <v>977</v>
      </c>
      <c r="AM2374" s="1081"/>
      <c r="AN2374" s="1084"/>
      <c r="AP2374" s="655"/>
      <c r="AQ2374" s="656"/>
    </row>
    <row r="2375" spans="16:43" s="654" customFormat="1" ht="18.75" x14ac:dyDescent="0.3">
      <c r="P2375" s="1064"/>
      <c r="Q2375" s="1064"/>
      <c r="R2375" s="1064"/>
      <c r="S2375" s="1064"/>
      <c r="T2375" s="1064"/>
      <c r="U2375" s="1064"/>
      <c r="V2375" s="1087"/>
      <c r="W2375" s="1087"/>
      <c r="X2375" s="1087"/>
      <c r="Y2375" s="1064"/>
      <c r="Z2375" s="1064"/>
      <c r="AA2375" s="1064"/>
      <c r="AB2375" s="1111"/>
      <c r="AC2375" s="1108"/>
      <c r="AD2375" s="1081"/>
      <c r="AE2375" s="1081"/>
      <c r="AF2375" s="1090"/>
      <c r="AG2375" s="1081"/>
      <c r="AH2375" s="1093"/>
      <c r="AI2375" s="1096"/>
      <c r="AJ2375" s="1093"/>
      <c r="AK2375" s="1102"/>
      <c r="AL2375" s="1105"/>
      <c r="AM2375" s="1081"/>
      <c r="AN2375" s="1084"/>
      <c r="AP2375" s="655"/>
      <c r="AQ2375" s="656"/>
    </row>
    <row r="2376" spans="16:43" s="654" customFormat="1" ht="60" customHeight="1" x14ac:dyDescent="0.3">
      <c r="P2376" s="1065"/>
      <c r="Q2376" s="1065"/>
      <c r="R2376" s="1065"/>
      <c r="S2376" s="1065"/>
      <c r="T2376" s="1065"/>
      <c r="U2376" s="1065"/>
      <c r="V2376" s="1088"/>
      <c r="W2376" s="1088"/>
      <c r="X2376" s="1088"/>
      <c r="Y2376" s="1065"/>
      <c r="Z2376" s="1065"/>
      <c r="AA2376" s="1065"/>
      <c r="AB2376" s="1112"/>
      <c r="AC2376" s="1109"/>
      <c r="AD2376" s="1082"/>
      <c r="AE2376" s="1082"/>
      <c r="AF2376" s="1091"/>
      <c r="AG2376" s="1082"/>
      <c r="AH2376" s="1094"/>
      <c r="AI2376" s="1097"/>
      <c r="AJ2376" s="1094"/>
      <c r="AK2376" s="1103"/>
      <c r="AL2376" s="1106"/>
      <c r="AM2376" s="1082"/>
      <c r="AN2376" s="1085"/>
      <c r="AP2376" s="655"/>
      <c r="AQ2376" s="656"/>
    </row>
    <row r="2377" spans="16:43" s="654" customFormat="1" ht="18.75" x14ac:dyDescent="0.3">
      <c r="P2377" s="48">
        <v>288</v>
      </c>
      <c r="Q2377" s="100" t="s">
        <v>32</v>
      </c>
      <c r="R2377" s="100">
        <v>56101</v>
      </c>
      <c r="S2377" s="100">
        <v>562</v>
      </c>
      <c r="T2377" s="100">
        <v>3833</v>
      </c>
      <c r="U2377" s="100" t="s">
        <v>293</v>
      </c>
      <c r="V2377" s="100">
        <v>730</v>
      </c>
      <c r="W2377" s="100">
        <v>2</v>
      </c>
      <c r="X2377" s="100">
        <v>91</v>
      </c>
      <c r="Y2377" s="101">
        <v>290585.34999999998</v>
      </c>
      <c r="Z2377" s="100"/>
      <c r="AA2377" s="101">
        <v>1705.65</v>
      </c>
      <c r="AB2377" s="100"/>
      <c r="AC2377" s="120"/>
      <c r="AD2377" s="121"/>
      <c r="AE2377" s="122"/>
      <c r="AF2377" s="123"/>
      <c r="AG2377" s="122"/>
      <c r="AH2377" s="124"/>
      <c r="AI2377" s="125"/>
      <c r="AJ2377" s="124"/>
      <c r="AK2377" s="125"/>
      <c r="AL2377" s="122"/>
      <c r="AM2377" s="126"/>
      <c r="AN2377" s="122"/>
      <c r="AP2377" s="661">
        <v>41640</v>
      </c>
      <c r="AQ2377" s="656">
        <f>V2377*400+W2377*100+X2377</f>
        <v>292291</v>
      </c>
    </row>
    <row r="2378" spans="16:43" s="654" customFormat="1" ht="30" x14ac:dyDescent="0.3">
      <c r="P2378" s="127"/>
      <c r="Q2378" s="128"/>
      <c r="R2378" s="128"/>
      <c r="S2378" s="128"/>
      <c r="T2378" s="128"/>
      <c r="U2378" s="128"/>
      <c r="V2378" s="128"/>
      <c r="W2378" s="128"/>
      <c r="X2378" s="128"/>
      <c r="Y2378" s="129"/>
      <c r="Z2378" s="128"/>
      <c r="AA2378" s="129"/>
      <c r="AB2378" s="128"/>
      <c r="AC2378" s="130"/>
      <c r="AD2378" s="57">
        <v>1</v>
      </c>
      <c r="AE2378" s="107">
        <v>457</v>
      </c>
      <c r="AF2378" s="114" t="s">
        <v>59</v>
      </c>
      <c r="AG2378" s="107" t="s">
        <v>35</v>
      </c>
      <c r="AH2378" s="111">
        <v>1423.5</v>
      </c>
      <c r="AI2378" s="112">
        <v>1423.5</v>
      </c>
      <c r="AJ2378" s="111"/>
      <c r="AK2378" s="112"/>
      <c r="AL2378" s="107"/>
      <c r="AM2378" s="57">
        <f t="shared" ref="AM2378:AM2386" ca="1" si="12">DATEDIF(AP2378,TODAY(),"y")</f>
        <v>8</v>
      </c>
      <c r="AN2378" s="113" t="s">
        <v>358</v>
      </c>
      <c r="AP2378" s="661">
        <v>41640</v>
      </c>
      <c r="AQ2378" s="656"/>
    </row>
    <row r="2379" spans="16:43" s="654" customFormat="1" ht="52.5" customHeight="1" x14ac:dyDescent="0.3">
      <c r="P2379" s="57"/>
      <c r="Q2379" s="107"/>
      <c r="R2379" s="107"/>
      <c r="S2379" s="107"/>
      <c r="T2379" s="107"/>
      <c r="U2379" s="107"/>
      <c r="V2379" s="107"/>
      <c r="W2379" s="107"/>
      <c r="X2379" s="107"/>
      <c r="Y2379" s="107"/>
      <c r="Z2379" s="107"/>
      <c r="AA2379" s="107"/>
      <c r="AB2379" s="107"/>
      <c r="AC2379" s="131"/>
      <c r="AD2379" s="57">
        <v>2</v>
      </c>
      <c r="AE2379" s="107">
        <v>457</v>
      </c>
      <c r="AF2379" s="110" t="s">
        <v>202</v>
      </c>
      <c r="AG2379" s="107" t="s">
        <v>35</v>
      </c>
      <c r="AH2379" s="111">
        <v>1275</v>
      </c>
      <c r="AI2379" s="107"/>
      <c r="AJ2379" s="111"/>
      <c r="AK2379" s="112">
        <v>1275</v>
      </c>
      <c r="AL2379" s="107"/>
      <c r="AM2379" s="57">
        <f t="shared" ca="1" si="12"/>
        <v>8</v>
      </c>
      <c r="AN2379" s="113" t="s">
        <v>359</v>
      </c>
      <c r="AP2379" s="661">
        <v>41640</v>
      </c>
      <c r="AQ2379" s="656"/>
    </row>
    <row r="2380" spans="16:43" s="654" customFormat="1" ht="52.5" customHeight="1" x14ac:dyDescent="0.3">
      <c r="P2380" s="57"/>
      <c r="Q2380" s="107"/>
      <c r="R2380" s="107"/>
      <c r="S2380" s="107"/>
      <c r="T2380" s="107"/>
      <c r="U2380" s="107"/>
      <c r="V2380" s="107"/>
      <c r="W2380" s="107"/>
      <c r="X2380" s="107"/>
      <c r="Y2380" s="107"/>
      <c r="Z2380" s="107"/>
      <c r="AA2380" s="107"/>
      <c r="AB2380" s="107"/>
      <c r="AC2380" s="131"/>
      <c r="AD2380" s="57">
        <v>3</v>
      </c>
      <c r="AE2380" s="107">
        <v>457</v>
      </c>
      <c r="AF2380" s="110" t="s">
        <v>202</v>
      </c>
      <c r="AG2380" s="107" t="s">
        <v>35</v>
      </c>
      <c r="AH2380" s="111">
        <v>1275</v>
      </c>
      <c r="AI2380" s="107"/>
      <c r="AJ2380" s="111"/>
      <c r="AK2380" s="112">
        <v>1275</v>
      </c>
      <c r="AL2380" s="107"/>
      <c r="AM2380" s="57">
        <f t="shared" ca="1" si="12"/>
        <v>8</v>
      </c>
      <c r="AN2380" s="113" t="s">
        <v>360</v>
      </c>
      <c r="AP2380" s="661">
        <v>41640</v>
      </c>
      <c r="AQ2380" s="656"/>
    </row>
    <row r="2381" spans="16:43" s="654" customFormat="1" ht="49.5" customHeight="1" x14ac:dyDescent="0.3">
      <c r="P2381" s="57"/>
      <c r="Q2381" s="107"/>
      <c r="R2381" s="107"/>
      <c r="S2381" s="107"/>
      <c r="T2381" s="107"/>
      <c r="U2381" s="107"/>
      <c r="V2381" s="107"/>
      <c r="W2381" s="107"/>
      <c r="X2381" s="107"/>
      <c r="Y2381" s="107"/>
      <c r="Z2381" s="107"/>
      <c r="AA2381" s="107"/>
      <c r="AB2381" s="107"/>
      <c r="AC2381" s="131"/>
      <c r="AD2381" s="57">
        <v>4</v>
      </c>
      <c r="AE2381" s="107">
        <v>457</v>
      </c>
      <c r="AF2381" s="110" t="s">
        <v>219</v>
      </c>
      <c r="AG2381" s="107" t="s">
        <v>35</v>
      </c>
      <c r="AH2381" s="111">
        <v>1275</v>
      </c>
      <c r="AI2381" s="107"/>
      <c r="AJ2381" s="111"/>
      <c r="AK2381" s="112">
        <v>1275</v>
      </c>
      <c r="AL2381" s="107"/>
      <c r="AM2381" s="57">
        <f t="shared" ca="1" si="12"/>
        <v>8</v>
      </c>
      <c r="AN2381" s="113" t="s">
        <v>361</v>
      </c>
      <c r="AP2381" s="661">
        <v>41640</v>
      </c>
      <c r="AQ2381" s="656"/>
    </row>
    <row r="2382" spans="16:43" s="654" customFormat="1" ht="30" x14ac:dyDescent="0.3">
      <c r="P2382" s="57"/>
      <c r="Q2382" s="107"/>
      <c r="R2382" s="107"/>
      <c r="S2382" s="107"/>
      <c r="T2382" s="107"/>
      <c r="U2382" s="107"/>
      <c r="V2382" s="107"/>
      <c r="W2382" s="107"/>
      <c r="X2382" s="107"/>
      <c r="Y2382" s="107"/>
      <c r="Z2382" s="107"/>
      <c r="AA2382" s="107"/>
      <c r="AB2382" s="107"/>
      <c r="AC2382" s="131"/>
      <c r="AD2382" s="57">
        <v>5</v>
      </c>
      <c r="AE2382" s="107">
        <v>457</v>
      </c>
      <c r="AF2382" s="114" t="s">
        <v>59</v>
      </c>
      <c r="AG2382" s="107" t="s">
        <v>35</v>
      </c>
      <c r="AH2382" s="111">
        <v>1275</v>
      </c>
      <c r="AI2382" s="112">
        <v>1275</v>
      </c>
      <c r="AJ2382" s="111"/>
      <c r="AK2382" s="112"/>
      <c r="AL2382" s="107"/>
      <c r="AM2382" s="57">
        <f t="shared" ca="1" si="12"/>
        <v>8</v>
      </c>
      <c r="AN2382" s="113" t="s">
        <v>362</v>
      </c>
      <c r="AP2382" s="661">
        <v>41640</v>
      </c>
      <c r="AQ2382" s="656"/>
    </row>
    <row r="2383" spans="16:43" s="654" customFormat="1" ht="49.5" customHeight="1" x14ac:dyDescent="0.3">
      <c r="P2383" s="57"/>
      <c r="Q2383" s="107"/>
      <c r="R2383" s="107"/>
      <c r="S2383" s="107"/>
      <c r="T2383" s="107"/>
      <c r="U2383" s="107"/>
      <c r="V2383" s="107"/>
      <c r="W2383" s="107"/>
      <c r="X2383" s="107"/>
      <c r="Y2383" s="107"/>
      <c r="Z2383" s="107"/>
      <c r="AA2383" s="107"/>
      <c r="AB2383" s="107"/>
      <c r="AC2383" s="131"/>
      <c r="AD2383" s="57">
        <v>6</v>
      </c>
      <c r="AE2383" s="107">
        <v>457</v>
      </c>
      <c r="AF2383" s="110" t="s">
        <v>219</v>
      </c>
      <c r="AG2383" s="107" t="s">
        <v>35</v>
      </c>
      <c r="AH2383" s="111">
        <v>1322.6</v>
      </c>
      <c r="AI2383" s="107"/>
      <c r="AJ2383" s="111"/>
      <c r="AK2383" s="112">
        <v>1322.6</v>
      </c>
      <c r="AL2383" s="107"/>
      <c r="AM2383" s="57">
        <f t="shared" ca="1" si="12"/>
        <v>8</v>
      </c>
      <c r="AN2383" s="113" t="s">
        <v>363</v>
      </c>
      <c r="AP2383" s="661">
        <v>41640</v>
      </c>
      <c r="AQ2383" s="656"/>
    </row>
    <row r="2384" spans="16:43" s="654" customFormat="1" ht="56.25" customHeight="1" x14ac:dyDescent="0.3">
      <c r="P2384" s="57"/>
      <c r="Q2384" s="107"/>
      <c r="R2384" s="107"/>
      <c r="S2384" s="107"/>
      <c r="T2384" s="107"/>
      <c r="U2384" s="107"/>
      <c r="V2384" s="107"/>
      <c r="W2384" s="107"/>
      <c r="X2384" s="107"/>
      <c r="Y2384" s="107"/>
      <c r="Z2384" s="107"/>
      <c r="AA2384" s="107"/>
      <c r="AB2384" s="107"/>
      <c r="AC2384" s="131"/>
      <c r="AD2384" s="57">
        <v>7</v>
      </c>
      <c r="AE2384" s="107">
        <v>457</v>
      </c>
      <c r="AF2384" s="114" t="s">
        <v>66</v>
      </c>
      <c r="AG2384" s="107" t="s">
        <v>35</v>
      </c>
      <c r="AH2384" s="111">
        <v>1275</v>
      </c>
      <c r="AI2384" s="112"/>
      <c r="AJ2384" s="111"/>
      <c r="AK2384" s="112">
        <v>1275</v>
      </c>
      <c r="AL2384" s="107"/>
      <c r="AM2384" s="57">
        <f t="shared" ca="1" si="12"/>
        <v>8</v>
      </c>
      <c r="AN2384" s="113" t="s">
        <v>364</v>
      </c>
      <c r="AP2384" s="661">
        <v>41640</v>
      </c>
      <c r="AQ2384" s="656"/>
    </row>
    <row r="2385" spans="5:45" s="654" customFormat="1" ht="45" x14ac:dyDescent="0.3">
      <c r="P2385" s="57"/>
      <c r="Q2385" s="107"/>
      <c r="R2385" s="107"/>
      <c r="S2385" s="107"/>
      <c r="T2385" s="107"/>
      <c r="U2385" s="107"/>
      <c r="V2385" s="107"/>
      <c r="W2385" s="107"/>
      <c r="X2385" s="107"/>
      <c r="Y2385" s="107"/>
      <c r="Z2385" s="107"/>
      <c r="AA2385" s="107"/>
      <c r="AB2385" s="107"/>
      <c r="AC2385" s="131"/>
      <c r="AD2385" s="57">
        <v>8</v>
      </c>
      <c r="AE2385" s="107">
        <v>457</v>
      </c>
      <c r="AF2385" s="114" t="s">
        <v>59</v>
      </c>
      <c r="AG2385" s="107" t="s">
        <v>35</v>
      </c>
      <c r="AH2385" s="111">
        <v>1275</v>
      </c>
      <c r="AI2385" s="112">
        <v>1275</v>
      </c>
      <c r="AJ2385" s="111"/>
      <c r="AK2385" s="112"/>
      <c r="AL2385" s="107"/>
      <c r="AM2385" s="57">
        <f t="shared" ca="1" si="12"/>
        <v>8</v>
      </c>
      <c r="AN2385" s="113" t="s">
        <v>365</v>
      </c>
      <c r="AP2385" s="661">
        <v>41640</v>
      </c>
      <c r="AQ2385" s="656"/>
    </row>
    <row r="2386" spans="5:45" s="654" customFormat="1" ht="49.5" customHeight="1" x14ac:dyDescent="0.3">
      <c r="P2386" s="57"/>
      <c r="Q2386" s="107"/>
      <c r="R2386" s="107"/>
      <c r="S2386" s="107"/>
      <c r="T2386" s="107"/>
      <c r="U2386" s="107"/>
      <c r="V2386" s="107"/>
      <c r="W2386" s="107"/>
      <c r="X2386" s="107"/>
      <c r="Y2386" s="107"/>
      <c r="Z2386" s="107"/>
      <c r="AA2386" s="107"/>
      <c r="AB2386" s="107"/>
      <c r="AC2386" s="131"/>
      <c r="AD2386" s="57">
        <v>9</v>
      </c>
      <c r="AE2386" s="107">
        <v>457</v>
      </c>
      <c r="AF2386" s="110" t="s">
        <v>212</v>
      </c>
      <c r="AG2386" s="107" t="s">
        <v>35</v>
      </c>
      <c r="AH2386" s="111">
        <v>400</v>
      </c>
      <c r="AI2386" s="107"/>
      <c r="AJ2386" s="111"/>
      <c r="AK2386" s="112">
        <v>400</v>
      </c>
      <c r="AL2386" s="107"/>
      <c r="AM2386" s="57">
        <f t="shared" ca="1" si="12"/>
        <v>8</v>
      </c>
      <c r="AN2386" s="113" t="s">
        <v>366</v>
      </c>
      <c r="AP2386" s="661">
        <v>41640</v>
      </c>
      <c r="AQ2386" s="656">
        <f>SUM(AK2377:AK2386)</f>
        <v>6822.6</v>
      </c>
      <c r="AR2386" s="662">
        <f>AQ2386/4</f>
        <v>1705.65</v>
      </c>
      <c r="AS2386" s="662">
        <f>AQ2377-AR2386</f>
        <v>290585.34999999998</v>
      </c>
    </row>
    <row r="2387" spans="5:45" s="654" customFormat="1" ht="18.75" x14ac:dyDescent="0.3">
      <c r="P2387" s="57"/>
      <c r="Q2387" s="107"/>
      <c r="R2387" s="107"/>
      <c r="S2387" s="107"/>
      <c r="T2387" s="107"/>
      <c r="U2387" s="107"/>
      <c r="V2387" s="107"/>
      <c r="W2387" s="107"/>
      <c r="X2387" s="107"/>
      <c r="Y2387" s="107"/>
      <c r="Z2387" s="107"/>
      <c r="AA2387" s="107"/>
      <c r="AB2387" s="107"/>
      <c r="AC2387" s="131"/>
      <c r="AD2387" s="57"/>
      <c r="AE2387" s="107"/>
      <c r="AF2387" s="114"/>
      <c r="AG2387" s="107"/>
      <c r="AH2387" s="111"/>
      <c r="AI2387" s="107"/>
      <c r="AJ2387" s="111"/>
      <c r="AK2387" s="112"/>
      <c r="AL2387" s="107"/>
      <c r="AM2387" s="57"/>
      <c r="AN2387" s="107"/>
      <c r="AP2387" s="661"/>
      <c r="AQ2387" s="656"/>
      <c r="AR2387" s="662"/>
      <c r="AS2387" s="662"/>
    </row>
    <row r="2388" spans="5:45" s="654" customFormat="1" ht="18.75" x14ac:dyDescent="0.3">
      <c r="P2388" s="132"/>
      <c r="Q2388" s="133"/>
      <c r="R2388" s="133"/>
      <c r="S2388" s="133"/>
      <c r="T2388" s="133"/>
      <c r="U2388" s="133"/>
      <c r="V2388" s="133"/>
      <c r="W2388" s="133"/>
      <c r="X2388" s="133"/>
      <c r="Y2388" s="133"/>
      <c r="Z2388" s="133"/>
      <c r="AA2388" s="133"/>
      <c r="AB2388" s="133"/>
      <c r="AC2388" s="134"/>
      <c r="AD2388" s="132"/>
      <c r="AE2388" s="133"/>
      <c r="AF2388" s="135"/>
      <c r="AG2388" s="133"/>
      <c r="AH2388" s="136"/>
      <c r="AI2388" s="133"/>
      <c r="AJ2388" s="136"/>
      <c r="AK2388" s="137"/>
      <c r="AL2388" s="133"/>
      <c r="AM2388" s="133"/>
      <c r="AN2388" s="133"/>
      <c r="AP2388" s="661">
        <v>41640</v>
      </c>
      <c r="AQ2388" s="656"/>
    </row>
    <row r="2389" spans="5:45" s="654" customFormat="1" ht="18.75" x14ac:dyDescent="0.3">
      <c r="P2389" s="57">
        <v>289</v>
      </c>
      <c r="Q2389" s="107" t="s">
        <v>32</v>
      </c>
      <c r="R2389" s="107">
        <v>54531</v>
      </c>
      <c r="S2389" s="107">
        <v>11</v>
      </c>
      <c r="T2389" s="107">
        <v>3729</v>
      </c>
      <c r="U2389" s="107" t="s">
        <v>293</v>
      </c>
      <c r="V2389" s="107">
        <v>258</v>
      </c>
      <c r="W2389" s="107">
        <v>1</v>
      </c>
      <c r="X2389" s="107">
        <v>25</v>
      </c>
      <c r="Y2389" s="108">
        <v>103321.87</v>
      </c>
      <c r="Z2389" s="107"/>
      <c r="AA2389" s="107">
        <v>3.13</v>
      </c>
      <c r="AB2389" s="107"/>
      <c r="AC2389" s="131"/>
      <c r="AD2389" s="57"/>
      <c r="AE2389" s="107"/>
      <c r="AF2389" s="114"/>
      <c r="AG2389" s="107"/>
      <c r="AH2389" s="111"/>
      <c r="AI2389" s="107"/>
      <c r="AJ2389" s="111"/>
      <c r="AK2389" s="112"/>
      <c r="AL2389" s="107"/>
      <c r="AM2389" s="57"/>
      <c r="AN2389" s="107"/>
      <c r="AP2389" s="661">
        <v>41640</v>
      </c>
      <c r="AQ2389" s="656">
        <f>V2389*400+W2389*100+X2389</f>
        <v>103325</v>
      </c>
    </row>
    <row r="2390" spans="5:45" s="654" customFormat="1" ht="18.75" x14ac:dyDescent="0.3">
      <c r="P2390" s="57"/>
      <c r="Q2390" s="107"/>
      <c r="R2390" s="107"/>
      <c r="S2390" s="107"/>
      <c r="T2390" s="107"/>
      <c r="U2390" s="107"/>
      <c r="V2390" s="107"/>
      <c r="W2390" s="107"/>
      <c r="X2390" s="107"/>
      <c r="Y2390" s="108"/>
      <c r="Z2390" s="107"/>
      <c r="AA2390" s="107"/>
      <c r="AB2390" s="107"/>
      <c r="AC2390" s="131"/>
      <c r="AD2390" s="57">
        <v>10</v>
      </c>
      <c r="AE2390" s="107">
        <v>457</v>
      </c>
      <c r="AF2390" s="114" t="s">
        <v>66</v>
      </c>
      <c r="AG2390" s="107" t="s">
        <v>35</v>
      </c>
      <c r="AH2390" s="111">
        <v>12.5</v>
      </c>
      <c r="AI2390" s="107"/>
      <c r="AJ2390" s="111"/>
      <c r="AK2390" s="112">
        <v>12.5</v>
      </c>
      <c r="AL2390" s="107"/>
      <c r="AM2390" s="57">
        <f t="shared" ref="AM2390" ca="1" si="13">DATEDIF(AP2390,TODAY(),"y")</f>
        <v>8</v>
      </c>
      <c r="AN2390" s="107" t="s">
        <v>300</v>
      </c>
      <c r="AP2390" s="661">
        <v>41640</v>
      </c>
      <c r="AQ2390" s="656"/>
    </row>
    <row r="2391" spans="5:45" s="654" customFormat="1" ht="18.75" x14ac:dyDescent="0.3">
      <c r="P2391" s="57">
        <v>290</v>
      </c>
      <c r="Q2391" s="107" t="s">
        <v>32</v>
      </c>
      <c r="R2391" s="107">
        <v>24529</v>
      </c>
      <c r="S2391" s="107">
        <v>154</v>
      </c>
      <c r="T2391" s="107">
        <v>29</v>
      </c>
      <c r="U2391" s="107" t="s">
        <v>293</v>
      </c>
      <c r="V2391" s="107">
        <v>13</v>
      </c>
      <c r="W2391" s="107">
        <v>3</v>
      </c>
      <c r="X2391" s="107">
        <v>75</v>
      </c>
      <c r="Y2391" s="107">
        <v>5575</v>
      </c>
      <c r="Z2391" s="107"/>
      <c r="AA2391" s="107"/>
      <c r="AB2391" s="107"/>
      <c r="AC2391" s="131"/>
      <c r="AD2391" s="57"/>
      <c r="AE2391" s="107"/>
      <c r="AF2391" s="114"/>
      <c r="AG2391" s="107"/>
      <c r="AH2391" s="111"/>
      <c r="AI2391" s="107"/>
      <c r="AJ2391" s="111"/>
      <c r="AK2391" s="112"/>
      <c r="AL2391" s="107"/>
      <c r="AM2391" s="107"/>
      <c r="AN2391" s="107"/>
      <c r="AP2391" s="655"/>
      <c r="AQ2391" s="656">
        <f t="shared" ref="AQ2391:AQ2398" si="14">V2391*400+W2391*100+X2391</f>
        <v>5575</v>
      </c>
    </row>
    <row r="2392" spans="5:45" s="654" customFormat="1" ht="18.75" x14ac:dyDescent="0.3">
      <c r="P2392" s="57">
        <v>291</v>
      </c>
      <c r="Q2392" s="107" t="s">
        <v>32</v>
      </c>
      <c r="R2392" s="107">
        <v>54483</v>
      </c>
      <c r="S2392" s="107">
        <v>10</v>
      </c>
      <c r="T2392" s="107">
        <v>83</v>
      </c>
      <c r="U2392" s="107" t="s">
        <v>293</v>
      </c>
      <c r="V2392" s="107">
        <v>226</v>
      </c>
      <c r="W2392" s="107">
        <v>3</v>
      </c>
      <c r="X2392" s="107">
        <v>12</v>
      </c>
      <c r="Y2392" s="107">
        <v>90712</v>
      </c>
      <c r="Z2392" s="107"/>
      <c r="AA2392" s="107"/>
      <c r="AB2392" s="107"/>
      <c r="AC2392" s="131"/>
      <c r="AD2392" s="57"/>
      <c r="AE2392" s="107"/>
      <c r="AF2392" s="114"/>
      <c r="AG2392" s="107"/>
      <c r="AH2392" s="111"/>
      <c r="AI2392" s="107"/>
      <c r="AJ2392" s="111"/>
      <c r="AK2392" s="112"/>
      <c r="AL2392" s="107"/>
      <c r="AM2392" s="107"/>
      <c r="AN2392" s="107"/>
      <c r="AP2392" s="655"/>
      <c r="AQ2392" s="656">
        <f t="shared" si="14"/>
        <v>90712</v>
      </c>
    </row>
    <row r="2393" spans="5:45" s="654" customFormat="1" ht="18.75" x14ac:dyDescent="0.3">
      <c r="P2393" s="57">
        <v>292</v>
      </c>
      <c r="Q2393" s="107" t="s">
        <v>32</v>
      </c>
      <c r="R2393" s="107">
        <v>54488</v>
      </c>
      <c r="S2393" s="107">
        <v>9</v>
      </c>
      <c r="T2393" s="107">
        <v>82</v>
      </c>
      <c r="U2393" s="107" t="s">
        <v>293</v>
      </c>
      <c r="V2393" s="107">
        <v>42</v>
      </c>
      <c r="W2393" s="107">
        <v>0</v>
      </c>
      <c r="X2393" s="107">
        <v>94</v>
      </c>
      <c r="Y2393" s="107">
        <v>16894</v>
      </c>
      <c r="Z2393" s="107"/>
      <c r="AA2393" s="107"/>
      <c r="AB2393" s="107"/>
      <c r="AC2393" s="131"/>
      <c r="AD2393" s="57"/>
      <c r="AE2393" s="107"/>
      <c r="AF2393" s="114"/>
      <c r="AG2393" s="107"/>
      <c r="AH2393" s="111"/>
      <c r="AI2393" s="107"/>
      <c r="AJ2393" s="111"/>
      <c r="AK2393" s="112"/>
      <c r="AL2393" s="107"/>
      <c r="AM2393" s="107"/>
      <c r="AN2393" s="107"/>
      <c r="AP2393" s="655"/>
      <c r="AQ2393" s="656">
        <f t="shared" si="14"/>
        <v>16894</v>
      </c>
    </row>
    <row r="2394" spans="5:45" s="654" customFormat="1" ht="18.75" x14ac:dyDescent="0.3">
      <c r="P2394" s="57">
        <v>293</v>
      </c>
      <c r="Q2394" s="107" t="s">
        <v>32</v>
      </c>
      <c r="R2394" s="107">
        <v>55470</v>
      </c>
      <c r="S2394" s="107">
        <v>6</v>
      </c>
      <c r="T2394" s="107">
        <v>70</v>
      </c>
      <c r="U2394" s="107" t="s">
        <v>293</v>
      </c>
      <c r="V2394" s="107">
        <v>237</v>
      </c>
      <c r="W2394" s="107">
        <v>1</v>
      </c>
      <c r="X2394" s="107">
        <v>27</v>
      </c>
      <c r="Y2394" s="107">
        <v>94927</v>
      </c>
      <c r="Z2394" s="107"/>
      <c r="AA2394" s="107"/>
      <c r="AB2394" s="107"/>
      <c r="AC2394" s="131"/>
      <c r="AD2394" s="57"/>
      <c r="AE2394" s="107"/>
      <c r="AF2394" s="114"/>
      <c r="AG2394" s="107"/>
      <c r="AH2394" s="111"/>
      <c r="AI2394" s="107"/>
      <c r="AJ2394" s="111"/>
      <c r="AK2394" s="112"/>
      <c r="AL2394" s="107"/>
      <c r="AM2394" s="107"/>
      <c r="AN2394" s="107"/>
      <c r="AP2394" s="655"/>
      <c r="AQ2394" s="656">
        <f t="shared" si="14"/>
        <v>94927</v>
      </c>
    </row>
    <row r="2395" spans="5:45" s="654" customFormat="1" ht="18.75" x14ac:dyDescent="0.3">
      <c r="P2395" s="57">
        <v>294</v>
      </c>
      <c r="Q2395" s="107" t="s">
        <v>32</v>
      </c>
      <c r="R2395" s="107">
        <v>54480</v>
      </c>
      <c r="S2395" s="107">
        <v>8</v>
      </c>
      <c r="T2395" s="107">
        <v>80</v>
      </c>
      <c r="U2395" s="107" t="s">
        <v>293</v>
      </c>
      <c r="V2395" s="107">
        <v>22</v>
      </c>
      <c r="W2395" s="107">
        <v>0</v>
      </c>
      <c r="X2395" s="107">
        <v>84</v>
      </c>
      <c r="Y2395" s="107">
        <v>8884</v>
      </c>
      <c r="Z2395" s="107"/>
      <c r="AA2395" s="107"/>
      <c r="AB2395" s="107"/>
      <c r="AC2395" s="131"/>
      <c r="AD2395" s="57"/>
      <c r="AE2395" s="107"/>
      <c r="AF2395" s="114"/>
      <c r="AG2395" s="107"/>
      <c r="AH2395" s="111"/>
      <c r="AI2395" s="107"/>
      <c r="AJ2395" s="111"/>
      <c r="AK2395" s="112"/>
      <c r="AL2395" s="107"/>
      <c r="AM2395" s="107"/>
      <c r="AN2395" s="107"/>
      <c r="AP2395" s="655"/>
      <c r="AQ2395" s="656">
        <f t="shared" si="14"/>
        <v>8884</v>
      </c>
    </row>
    <row r="2396" spans="5:45" s="654" customFormat="1" ht="18.75" x14ac:dyDescent="0.3">
      <c r="P2396" s="57">
        <v>295</v>
      </c>
      <c r="Q2396" s="107" t="s">
        <v>32</v>
      </c>
      <c r="R2396" s="107">
        <v>54481</v>
      </c>
      <c r="S2396" s="107">
        <v>8</v>
      </c>
      <c r="T2396" s="107">
        <v>81</v>
      </c>
      <c r="U2396" s="107" t="s">
        <v>293</v>
      </c>
      <c r="V2396" s="107">
        <v>16</v>
      </c>
      <c r="W2396" s="107">
        <v>0</v>
      </c>
      <c r="X2396" s="107">
        <v>52</v>
      </c>
      <c r="Y2396" s="107">
        <v>6452</v>
      </c>
      <c r="Z2396" s="107"/>
      <c r="AA2396" s="107"/>
      <c r="AB2396" s="107"/>
      <c r="AC2396" s="131"/>
      <c r="AD2396" s="57"/>
      <c r="AE2396" s="107"/>
      <c r="AF2396" s="114"/>
      <c r="AG2396" s="107"/>
      <c r="AH2396" s="111"/>
      <c r="AI2396" s="107"/>
      <c r="AJ2396" s="111"/>
      <c r="AK2396" s="112"/>
      <c r="AL2396" s="107"/>
      <c r="AM2396" s="107"/>
      <c r="AN2396" s="107"/>
      <c r="AP2396" s="655"/>
      <c r="AQ2396" s="656">
        <f t="shared" si="14"/>
        <v>6452</v>
      </c>
    </row>
    <row r="2397" spans="5:45" s="654" customFormat="1" ht="18.75" x14ac:dyDescent="0.3">
      <c r="P2397" s="57">
        <v>296</v>
      </c>
      <c r="Q2397" s="107" t="s">
        <v>32</v>
      </c>
      <c r="R2397" s="107">
        <v>54487</v>
      </c>
      <c r="S2397" s="107">
        <v>7</v>
      </c>
      <c r="T2397" s="107">
        <v>87</v>
      </c>
      <c r="U2397" s="107" t="s">
        <v>293</v>
      </c>
      <c r="V2397" s="107">
        <v>206</v>
      </c>
      <c r="W2397" s="107">
        <v>3</v>
      </c>
      <c r="X2397" s="107">
        <v>65</v>
      </c>
      <c r="Y2397" s="107">
        <v>82765</v>
      </c>
      <c r="Z2397" s="107"/>
      <c r="AA2397" s="107"/>
      <c r="AB2397" s="107"/>
      <c r="AC2397" s="131"/>
      <c r="AD2397" s="57"/>
      <c r="AE2397" s="107"/>
      <c r="AF2397" s="114"/>
      <c r="AG2397" s="107"/>
      <c r="AH2397" s="111"/>
      <c r="AI2397" s="107"/>
      <c r="AJ2397" s="111"/>
      <c r="AK2397" s="112"/>
      <c r="AL2397" s="107"/>
      <c r="AM2397" s="107"/>
      <c r="AN2397" s="107"/>
      <c r="AP2397" s="655"/>
      <c r="AQ2397" s="656">
        <f t="shared" si="14"/>
        <v>82765</v>
      </c>
    </row>
    <row r="2398" spans="5:45" s="654" customFormat="1" ht="18.75" x14ac:dyDescent="0.3">
      <c r="P2398" s="69">
        <v>297</v>
      </c>
      <c r="Q2398" s="87" t="s">
        <v>32</v>
      </c>
      <c r="R2398" s="87">
        <v>54487</v>
      </c>
      <c r="S2398" s="87">
        <v>206</v>
      </c>
      <c r="T2398" s="87">
        <v>3</v>
      </c>
      <c r="U2398" s="87" t="s">
        <v>293</v>
      </c>
      <c r="V2398" s="87">
        <v>206</v>
      </c>
      <c r="W2398" s="87">
        <v>3</v>
      </c>
      <c r="X2398" s="87">
        <v>65</v>
      </c>
      <c r="Y2398" s="87">
        <v>82765</v>
      </c>
      <c r="Z2398" s="87"/>
      <c r="AA2398" s="87"/>
      <c r="AB2398" s="87"/>
      <c r="AC2398" s="138"/>
      <c r="AD2398" s="69"/>
      <c r="AE2398" s="87"/>
      <c r="AF2398" s="117"/>
      <c r="AG2398" s="87"/>
      <c r="AH2398" s="118"/>
      <c r="AI2398" s="87"/>
      <c r="AJ2398" s="118"/>
      <c r="AK2398" s="119"/>
      <c r="AL2398" s="87"/>
      <c r="AM2398" s="87"/>
      <c r="AN2398" s="87"/>
      <c r="AP2398" s="655"/>
      <c r="AQ2398" s="656">
        <f t="shared" si="14"/>
        <v>82765</v>
      </c>
    </row>
    <row r="2399" spans="5:45" s="663" customFormat="1" ht="22.5" customHeight="1" x14ac:dyDescent="0.2">
      <c r="E2399" s="664"/>
      <c r="F2399" s="665"/>
      <c r="G2399" s="665"/>
      <c r="H2399" s="665"/>
      <c r="I2399" s="665"/>
      <c r="J2399" s="665"/>
      <c r="K2399" s="665"/>
      <c r="L2399" s="665"/>
      <c r="M2399" s="665"/>
      <c r="N2399" s="665"/>
      <c r="O2399" s="378"/>
      <c r="P2399" s="345" t="s">
        <v>460</v>
      </c>
      <c r="Q2399" s="346"/>
      <c r="R2399" s="346"/>
      <c r="S2399" s="346"/>
      <c r="T2399" s="346"/>
      <c r="U2399" s="730"/>
      <c r="V2399" s="1140" t="str">
        <f>B2408</f>
        <v>น.ส.</v>
      </c>
      <c r="W2399" s="1140"/>
      <c r="X2399" s="1013" t="str">
        <f>C2408</f>
        <v>วนัดดา</v>
      </c>
      <c r="Y2399" s="1013"/>
      <c r="Z2399" s="1140" t="str">
        <f>D2408</f>
        <v>ทิพย์ประเสริฐ</v>
      </c>
      <c r="AA2399" s="1140"/>
      <c r="AB2399" s="1140"/>
      <c r="AC2399" s="347"/>
      <c r="AD2399" s="1141" t="s">
        <v>1011</v>
      </c>
      <c r="AE2399" s="1013"/>
      <c r="AF2399" s="1013"/>
      <c r="AG2399" s="731" t="str">
        <f>B2408</f>
        <v>น.ส.</v>
      </c>
      <c r="AH2399" s="730" t="str">
        <f>C2408</f>
        <v>วนัดดา</v>
      </c>
      <c r="AI2399" s="346"/>
      <c r="AJ2399" s="346" t="str">
        <f>D2408</f>
        <v>ทิพย์ประเสริฐ</v>
      </c>
      <c r="AK2399" s="745"/>
      <c r="AL2399" s="346"/>
      <c r="AM2399" s="730"/>
      <c r="AN2399" s="669"/>
      <c r="AO2399" s="667"/>
    </row>
    <row r="2400" spans="5:45" s="663" customFormat="1" ht="22.5" customHeight="1" x14ac:dyDescent="0.2">
      <c r="E2400" s="664"/>
      <c r="F2400" s="665"/>
      <c r="G2400" s="665"/>
      <c r="H2400" s="665"/>
      <c r="I2400" s="665"/>
      <c r="J2400" s="665"/>
      <c r="K2400" s="665"/>
      <c r="L2400" s="665"/>
      <c r="M2400" s="665"/>
      <c r="N2400" s="665"/>
      <c r="O2400" s="378"/>
      <c r="P2400" s="307" t="s">
        <v>462</v>
      </c>
      <c r="Q2400" s="308"/>
      <c r="R2400" s="308"/>
      <c r="S2400" s="1007" t="str">
        <f>E2408</f>
        <v>100</v>
      </c>
      <c r="T2400" s="1008"/>
      <c r="U2400" s="733" t="str">
        <f>F2408</f>
        <v>หมูที่</v>
      </c>
      <c r="V2400" s="1136" t="str">
        <f>G2408</f>
        <v>22</v>
      </c>
      <c r="W2400" s="1136"/>
      <c r="X2400" s="728"/>
      <c r="Y2400" s="311"/>
      <c r="Z2400" s="312" t="str">
        <f>H2408</f>
        <v>ถนน</v>
      </c>
      <c r="AA2400" s="313"/>
      <c r="AB2400" s="308"/>
      <c r="AC2400" s="670"/>
      <c r="AD2400" s="1137" t="s">
        <v>462</v>
      </c>
      <c r="AE2400" s="993"/>
      <c r="AF2400" s="993"/>
      <c r="AG2400" s="671" t="str">
        <f>E2408</f>
        <v>100</v>
      </c>
      <c r="AH2400" s="728"/>
      <c r="AI2400" s="315" t="str">
        <f>F2408</f>
        <v>หมูที่</v>
      </c>
      <c r="AJ2400" s="727" t="str">
        <f>G2408</f>
        <v>22</v>
      </c>
      <c r="AK2400" s="748"/>
      <c r="AL2400" s="315" t="str">
        <f>H2408</f>
        <v>ถนน</v>
      </c>
      <c r="AM2400" s="728"/>
      <c r="AN2400" s="672"/>
      <c r="AO2400" s="667"/>
    </row>
    <row r="2401" spans="1:58" s="663" customFormat="1" ht="22.5" customHeight="1" x14ac:dyDescent="0.2">
      <c r="E2401" s="664"/>
      <c r="F2401" s="665"/>
      <c r="G2401" s="665"/>
      <c r="H2401" s="665"/>
      <c r="I2401" s="665"/>
      <c r="J2401" s="665"/>
      <c r="K2401" s="665"/>
      <c r="L2401" s="665"/>
      <c r="M2401" s="665"/>
      <c r="N2401" s="665"/>
      <c r="O2401" s="378"/>
      <c r="P2401" s="307" t="s">
        <v>463</v>
      </c>
      <c r="Q2401" s="308"/>
      <c r="R2401" s="308"/>
      <c r="S2401" s="308"/>
      <c r="T2401" s="308"/>
      <c r="U2401" s="1009" t="str">
        <f>I2408</f>
        <v>ตำบลตะขบ</v>
      </c>
      <c r="V2401" s="993"/>
      <c r="W2401" s="993"/>
      <c r="X2401" s="993"/>
      <c r="Y2401" s="311"/>
      <c r="Z2401" s="315" t="str">
        <f>J2408</f>
        <v>อำเภอปักธงชัย</v>
      </c>
      <c r="AA2401" s="313"/>
      <c r="AB2401" s="308"/>
      <c r="AC2401" s="728"/>
      <c r="AD2401" s="741" t="s">
        <v>463</v>
      </c>
      <c r="AE2401" s="740"/>
      <c r="AF2401" s="740"/>
      <c r="AG2401" s="740"/>
      <c r="AH2401" s="728"/>
      <c r="AI2401" s="315" t="str">
        <f>I2408</f>
        <v>ตำบลตะขบ</v>
      </c>
      <c r="AJ2401" s="308"/>
      <c r="AK2401" s="748"/>
      <c r="AL2401" s="315" t="str">
        <f>J2408</f>
        <v>อำเภอปักธงชัย</v>
      </c>
      <c r="AM2401" s="728"/>
      <c r="AN2401" s="672"/>
      <c r="AO2401" s="667"/>
    </row>
    <row r="2402" spans="1:58" s="663" customFormat="1" ht="22.5" customHeight="1" x14ac:dyDescent="0.2">
      <c r="E2402" s="664"/>
      <c r="F2402" s="665"/>
      <c r="G2402" s="665"/>
      <c r="H2402" s="665"/>
      <c r="I2402" s="665"/>
      <c r="J2402" s="665"/>
      <c r="K2402" s="665"/>
      <c r="L2402" s="665"/>
      <c r="M2402" s="665"/>
      <c r="N2402" s="665"/>
      <c r="O2402" s="378"/>
      <c r="P2402" s="316" t="str">
        <f>K2408</f>
        <v>จังหวัดนครราชสีมา</v>
      </c>
      <c r="Q2402" s="317"/>
      <c r="R2402" s="317"/>
      <c r="S2402" s="317"/>
      <c r="T2402" s="317"/>
      <c r="U2402" s="744" t="s">
        <v>464</v>
      </c>
      <c r="V2402" s="744"/>
      <c r="W2402" s="744"/>
      <c r="X2402" s="744"/>
      <c r="Y2402" s="673"/>
      <c r="Z2402" s="317"/>
      <c r="AA2402" s="319"/>
      <c r="AB2402" s="317"/>
      <c r="AC2402" s="317"/>
      <c r="AD2402" s="729"/>
      <c r="AE2402" s="744"/>
      <c r="AF2402" s="1138" t="str">
        <f>K2408</f>
        <v>จังหวัดนครราชสีมา</v>
      </c>
      <c r="AG2402" s="1139"/>
      <c r="AH2402" s="1139"/>
      <c r="AI2402" s="317" t="s">
        <v>464</v>
      </c>
      <c r="AJ2402" s="317"/>
      <c r="AK2402" s="674"/>
      <c r="AL2402" s="317"/>
      <c r="AM2402" s="744"/>
      <c r="AN2402" s="675"/>
      <c r="AO2402" s="667"/>
    </row>
    <row r="2403" spans="1:58" s="676" customFormat="1" ht="22.5" customHeight="1" x14ac:dyDescent="0.2">
      <c r="A2403" s="666"/>
      <c r="B2403" s="666"/>
      <c r="C2403" s="666"/>
      <c r="D2403" s="666"/>
      <c r="E2403" s="376"/>
      <c r="F2403" s="377"/>
      <c r="G2403" s="377"/>
      <c r="H2403" s="377"/>
      <c r="I2403" s="377"/>
      <c r="J2403" s="377"/>
      <c r="K2403" s="377"/>
      <c r="L2403" s="377"/>
      <c r="M2403" s="377"/>
      <c r="N2403" s="377"/>
      <c r="O2403" s="378"/>
      <c r="P2403" s="1133" t="s">
        <v>5</v>
      </c>
      <c r="Q2403" s="1134"/>
      <c r="R2403" s="1134"/>
      <c r="S2403" s="1134"/>
      <c r="T2403" s="1134"/>
      <c r="U2403" s="1134"/>
      <c r="V2403" s="1134"/>
      <c r="W2403" s="1134"/>
      <c r="X2403" s="1134"/>
      <c r="Y2403" s="1134"/>
      <c r="Z2403" s="1134"/>
      <c r="AA2403" s="1134"/>
      <c r="AB2403" s="1134"/>
      <c r="AC2403" s="1135"/>
      <c r="AD2403" s="1133" t="s">
        <v>6</v>
      </c>
      <c r="AE2403" s="1134"/>
      <c r="AF2403" s="1134"/>
      <c r="AG2403" s="1134"/>
      <c r="AH2403" s="1134"/>
      <c r="AI2403" s="1134"/>
      <c r="AJ2403" s="1134"/>
      <c r="AK2403" s="1134"/>
      <c r="AL2403" s="1134"/>
      <c r="AM2403" s="1134"/>
      <c r="AN2403" s="1135"/>
      <c r="AO2403" s="667"/>
    </row>
    <row r="2404" spans="1:58" s="676" customFormat="1" ht="24.75" customHeight="1" x14ac:dyDescent="0.2">
      <c r="A2404" s="666"/>
      <c r="B2404" s="666"/>
      <c r="C2404" s="666"/>
      <c r="D2404" s="666"/>
      <c r="E2404" s="376"/>
      <c r="F2404" s="377"/>
      <c r="G2404" s="377"/>
      <c r="H2404" s="377"/>
      <c r="I2404" s="377"/>
      <c r="J2404" s="377"/>
      <c r="K2404" s="377"/>
      <c r="L2404" s="377"/>
      <c r="M2404" s="377"/>
      <c r="N2404" s="377"/>
      <c r="O2404" s="378"/>
      <c r="P2404" s="1128" t="s">
        <v>7</v>
      </c>
      <c r="Q2404" s="1128" t="s">
        <v>8</v>
      </c>
      <c r="R2404" s="1128" t="s">
        <v>9</v>
      </c>
      <c r="S2404" s="1131" t="s">
        <v>10</v>
      </c>
      <c r="T2404" s="1132"/>
      <c r="U2404" s="1128" t="s">
        <v>11</v>
      </c>
      <c r="V2404" s="1133" t="s">
        <v>12</v>
      </c>
      <c r="W2404" s="1134"/>
      <c r="X2404" s="1135"/>
      <c r="Y2404" s="1133" t="s">
        <v>13</v>
      </c>
      <c r="Z2404" s="1134"/>
      <c r="AA2404" s="1134"/>
      <c r="AB2404" s="1134"/>
      <c r="AC2404" s="1135"/>
      <c r="AD2404" s="1128" t="s">
        <v>7</v>
      </c>
      <c r="AE2404" s="1128" t="s">
        <v>14</v>
      </c>
      <c r="AF2404" s="1160" t="s">
        <v>15</v>
      </c>
      <c r="AG2404" s="1128" t="s">
        <v>16</v>
      </c>
      <c r="AH2404" s="1163" t="s">
        <v>17</v>
      </c>
      <c r="AI2404" s="1133" t="s">
        <v>18</v>
      </c>
      <c r="AJ2404" s="1134"/>
      <c r="AK2404" s="1134"/>
      <c r="AL2404" s="1135"/>
      <c r="AM2404" s="1128" t="s">
        <v>19</v>
      </c>
      <c r="AN2404" s="1151" t="s">
        <v>20</v>
      </c>
      <c r="AO2404" s="667"/>
    </row>
    <row r="2405" spans="1:58" s="676" customFormat="1" ht="24.75" customHeight="1" x14ac:dyDescent="0.2">
      <c r="A2405" s="666"/>
      <c r="B2405" s="666"/>
      <c r="C2405" s="666"/>
      <c r="D2405" s="666"/>
      <c r="E2405" s="376"/>
      <c r="F2405" s="377"/>
      <c r="G2405" s="377"/>
      <c r="H2405" s="377"/>
      <c r="I2405" s="377"/>
      <c r="J2405" s="377"/>
      <c r="K2405" s="377"/>
      <c r="L2405" s="377"/>
      <c r="M2405" s="377"/>
      <c r="N2405" s="377"/>
      <c r="O2405" s="378"/>
      <c r="P2405" s="1129"/>
      <c r="Q2405" s="1129"/>
      <c r="R2405" s="1129"/>
      <c r="S2405" s="1128" t="s">
        <v>21</v>
      </c>
      <c r="T2405" s="1128" t="s">
        <v>22</v>
      </c>
      <c r="U2405" s="1129"/>
      <c r="V2405" s="1154" t="s">
        <v>23</v>
      </c>
      <c r="W2405" s="1154" t="s">
        <v>24</v>
      </c>
      <c r="X2405" s="1154" t="s">
        <v>25</v>
      </c>
      <c r="Y2405" s="1157" t="s">
        <v>26</v>
      </c>
      <c r="Z2405" s="1128" t="s">
        <v>27</v>
      </c>
      <c r="AA2405" s="1128" t="s">
        <v>28</v>
      </c>
      <c r="AB2405" s="1128" t="s">
        <v>29</v>
      </c>
      <c r="AC2405" s="1128" t="s">
        <v>30</v>
      </c>
      <c r="AD2405" s="1129"/>
      <c r="AE2405" s="1129"/>
      <c r="AF2405" s="1161"/>
      <c r="AG2405" s="1129"/>
      <c r="AH2405" s="1164"/>
      <c r="AI2405" s="1128" t="s">
        <v>31</v>
      </c>
      <c r="AJ2405" s="1142" t="s">
        <v>27</v>
      </c>
      <c r="AK2405" s="1145" t="s">
        <v>28</v>
      </c>
      <c r="AL2405" s="1128" t="s">
        <v>29</v>
      </c>
      <c r="AM2405" s="1129"/>
      <c r="AN2405" s="1152"/>
      <c r="AO2405" s="667"/>
    </row>
    <row r="2406" spans="1:58" s="676" customFormat="1" ht="53.25" customHeight="1" x14ac:dyDescent="0.2">
      <c r="A2406" s="666"/>
      <c r="B2406" s="666"/>
      <c r="C2406" s="666"/>
      <c r="D2406" s="666"/>
      <c r="E2406" s="376"/>
      <c r="F2406" s="377"/>
      <c r="G2406" s="377"/>
      <c r="H2406" s="377"/>
      <c r="I2406" s="377"/>
      <c r="J2406" s="377"/>
      <c r="K2406" s="377"/>
      <c r="L2406" s="377"/>
      <c r="M2406" s="377"/>
      <c r="N2406" s="377"/>
      <c r="O2406" s="378"/>
      <c r="P2406" s="1129"/>
      <c r="Q2406" s="1129"/>
      <c r="R2406" s="1129"/>
      <c r="S2406" s="1129"/>
      <c r="T2406" s="1129"/>
      <c r="U2406" s="1129"/>
      <c r="V2406" s="1155"/>
      <c r="W2406" s="1155"/>
      <c r="X2406" s="1155"/>
      <c r="Y2406" s="1158"/>
      <c r="Z2406" s="1129"/>
      <c r="AA2406" s="1129"/>
      <c r="AB2406" s="1129"/>
      <c r="AC2406" s="1129"/>
      <c r="AD2406" s="1129"/>
      <c r="AE2406" s="1129"/>
      <c r="AF2406" s="1161"/>
      <c r="AG2406" s="1129"/>
      <c r="AH2406" s="1164"/>
      <c r="AI2406" s="1129"/>
      <c r="AJ2406" s="1143"/>
      <c r="AK2406" s="1146"/>
      <c r="AL2406" s="1129"/>
      <c r="AM2406" s="1129"/>
      <c r="AN2406" s="1152"/>
      <c r="AO2406" s="667"/>
    </row>
    <row r="2407" spans="1:58" s="676" customFormat="1" ht="11.25" customHeight="1" x14ac:dyDescent="0.2">
      <c r="A2407" s="666" t="s">
        <v>465</v>
      </c>
      <c r="B2407" s="378" t="s">
        <v>466</v>
      </c>
      <c r="C2407" s="375" t="s">
        <v>467</v>
      </c>
      <c r="D2407" s="375" t="s">
        <v>468</v>
      </c>
      <c r="E2407" s="375" t="s">
        <v>469</v>
      </c>
      <c r="F2407" s="375"/>
      <c r="G2407" s="375" t="s">
        <v>470</v>
      </c>
      <c r="H2407" s="375" t="s">
        <v>471</v>
      </c>
      <c r="I2407" s="375" t="s">
        <v>472</v>
      </c>
      <c r="J2407" s="375" t="s">
        <v>473</v>
      </c>
      <c r="K2407" s="375" t="s">
        <v>474</v>
      </c>
      <c r="L2407" s="677" t="s">
        <v>475</v>
      </c>
      <c r="M2407" s="376" t="s">
        <v>476</v>
      </c>
      <c r="N2407" s="376" t="s">
        <v>477</v>
      </c>
      <c r="O2407" s="378" t="s">
        <v>478</v>
      </c>
      <c r="P2407" s="1130"/>
      <c r="Q2407" s="1130"/>
      <c r="R2407" s="1130"/>
      <c r="S2407" s="1130"/>
      <c r="T2407" s="1130"/>
      <c r="U2407" s="1130"/>
      <c r="V2407" s="1156"/>
      <c r="W2407" s="1156"/>
      <c r="X2407" s="1156"/>
      <c r="Y2407" s="1159"/>
      <c r="Z2407" s="1130"/>
      <c r="AA2407" s="1130"/>
      <c r="AB2407" s="1130"/>
      <c r="AC2407" s="1130"/>
      <c r="AD2407" s="1130"/>
      <c r="AE2407" s="1130"/>
      <c r="AF2407" s="1162"/>
      <c r="AG2407" s="1130"/>
      <c r="AH2407" s="1165"/>
      <c r="AI2407" s="1130"/>
      <c r="AJ2407" s="1144"/>
      <c r="AK2407" s="1147"/>
      <c r="AL2407" s="1130"/>
      <c r="AM2407" s="1130"/>
      <c r="AN2407" s="1153"/>
      <c r="AO2407" s="667"/>
    </row>
    <row r="2408" spans="1:58" s="684" customFormat="1" ht="34.5" x14ac:dyDescent="0.2">
      <c r="A2408" s="678"/>
      <c r="B2408" s="678" t="s">
        <v>691</v>
      </c>
      <c r="C2408" s="678" t="s">
        <v>1012</v>
      </c>
      <c r="D2408" s="678" t="s">
        <v>1013</v>
      </c>
      <c r="E2408" s="679" t="s">
        <v>765</v>
      </c>
      <c r="F2408" s="381" t="s">
        <v>510</v>
      </c>
      <c r="G2408" s="679" t="s">
        <v>1014</v>
      </c>
      <c r="H2408" s="680" t="s">
        <v>471</v>
      </c>
      <c r="I2408" s="665" t="s">
        <v>483</v>
      </c>
      <c r="J2408" s="665" t="s">
        <v>484</v>
      </c>
      <c r="K2408" s="665" t="s">
        <v>485</v>
      </c>
      <c r="L2408" s="664">
        <v>30150</v>
      </c>
      <c r="M2408" s="679" t="s">
        <v>1015</v>
      </c>
      <c r="N2408" s="679" t="s">
        <v>1016</v>
      </c>
      <c r="O2408" s="384"/>
      <c r="P2408" s="139">
        <v>298</v>
      </c>
      <c r="Q2408" s="140" t="s">
        <v>68</v>
      </c>
      <c r="R2408" s="139">
        <v>7</v>
      </c>
      <c r="S2408" s="139"/>
      <c r="T2408" s="139"/>
      <c r="U2408" s="141" t="s">
        <v>182</v>
      </c>
      <c r="V2408" s="141">
        <v>0</v>
      </c>
      <c r="W2408" s="141">
        <v>1</v>
      </c>
      <c r="X2408" s="141">
        <v>95</v>
      </c>
      <c r="Y2408" s="142">
        <f>V2408*400+W2408*100+X2408-AA2408</f>
        <v>186.875</v>
      </c>
      <c r="Z2408" s="143"/>
      <c r="AA2408" s="143">
        <f>(AH2409+AH2410)/4</f>
        <v>8.125</v>
      </c>
      <c r="AB2408" s="139"/>
      <c r="AC2408" s="143"/>
      <c r="AD2408" s="141"/>
      <c r="AE2408" s="1148" t="s">
        <v>1017</v>
      </c>
      <c r="AF2408" s="1149"/>
      <c r="AG2408" s="1149"/>
      <c r="AH2408" s="1149"/>
      <c r="AI2408" s="1149"/>
      <c r="AJ2408" s="1149"/>
      <c r="AK2408" s="1149"/>
      <c r="AL2408" s="1149"/>
      <c r="AM2408" s="1150"/>
      <c r="AN2408" s="144"/>
      <c r="AO2408" s="681"/>
      <c r="AP2408" s="682"/>
      <c r="AQ2408" s="682"/>
      <c r="AR2408" s="682"/>
      <c r="AS2408" s="682"/>
      <c r="AT2408" s="682"/>
      <c r="AU2408" s="682"/>
      <c r="AV2408" s="682"/>
      <c r="AW2408" s="682"/>
      <c r="AX2408" s="682"/>
      <c r="AY2408" s="682"/>
      <c r="AZ2408" s="682"/>
      <c r="BA2408" s="682"/>
      <c r="BB2408" s="682"/>
      <c r="BC2408" s="682"/>
      <c r="BD2408" s="682"/>
      <c r="BE2408" s="682"/>
      <c r="BF2408" s="683"/>
    </row>
    <row r="2409" spans="1:58" s="684" customFormat="1" ht="30.75" customHeight="1" x14ac:dyDescent="0.2">
      <c r="A2409" s="678"/>
      <c r="B2409" s="678"/>
      <c r="C2409" s="678"/>
      <c r="D2409" s="678"/>
      <c r="E2409" s="679"/>
      <c r="F2409" s="680"/>
      <c r="G2409" s="679"/>
      <c r="H2409" s="680"/>
      <c r="I2409" s="680"/>
      <c r="J2409" s="680"/>
      <c r="K2409" s="680"/>
      <c r="L2409" s="679"/>
      <c r="M2409" s="679"/>
      <c r="N2409" s="679"/>
      <c r="O2409" s="384"/>
      <c r="P2409" s="139"/>
      <c r="Q2409" s="139"/>
      <c r="R2409" s="139"/>
      <c r="S2409" s="139"/>
      <c r="T2409" s="139"/>
      <c r="U2409" s="141"/>
      <c r="V2409" s="141"/>
      <c r="W2409" s="141"/>
      <c r="X2409" s="141"/>
      <c r="Y2409" s="142"/>
      <c r="Z2409" s="143"/>
      <c r="AA2409" s="143"/>
      <c r="AB2409" s="139"/>
      <c r="AC2409" s="143"/>
      <c r="AD2409" s="141">
        <v>1</v>
      </c>
      <c r="AE2409" s="139">
        <v>100</v>
      </c>
      <c r="AF2409" s="140" t="s">
        <v>52</v>
      </c>
      <c r="AG2409" s="141" t="s">
        <v>35</v>
      </c>
      <c r="AH2409" s="145">
        <v>17.5</v>
      </c>
      <c r="AI2409" s="143"/>
      <c r="AJ2409" s="146"/>
      <c r="AK2409" s="147">
        <v>17.5</v>
      </c>
      <c r="AL2409" s="139"/>
      <c r="AM2409" s="141">
        <v>4</v>
      </c>
      <c r="AN2409" s="144" t="s">
        <v>79</v>
      </c>
      <c r="AO2409" s="681"/>
      <c r="AP2409" s="682"/>
      <c r="AQ2409" s="682"/>
      <c r="AR2409" s="682"/>
      <c r="AS2409" s="682"/>
      <c r="AT2409" s="682"/>
      <c r="AU2409" s="682"/>
      <c r="AV2409" s="682"/>
      <c r="AW2409" s="682"/>
      <c r="AX2409" s="682"/>
      <c r="AY2409" s="682"/>
      <c r="AZ2409" s="682"/>
      <c r="BA2409" s="682"/>
      <c r="BB2409" s="682"/>
      <c r="BC2409" s="682"/>
      <c r="BD2409" s="682"/>
      <c r="BE2409" s="682"/>
      <c r="BF2409" s="683"/>
    </row>
    <row r="2410" spans="1:58" s="684" customFormat="1" ht="32.25" customHeight="1" x14ac:dyDescent="0.2">
      <c r="A2410" s="678"/>
      <c r="B2410" s="678"/>
      <c r="C2410" s="678"/>
      <c r="D2410" s="678"/>
      <c r="E2410" s="679"/>
      <c r="F2410" s="680"/>
      <c r="G2410" s="679"/>
      <c r="H2410" s="680"/>
      <c r="I2410" s="680"/>
      <c r="J2410" s="680"/>
      <c r="K2410" s="680"/>
      <c r="L2410" s="679"/>
      <c r="M2410" s="679"/>
      <c r="N2410" s="679"/>
      <c r="O2410" s="384"/>
      <c r="P2410" s="139"/>
      <c r="Q2410" s="139"/>
      <c r="R2410" s="139"/>
      <c r="S2410" s="139"/>
      <c r="T2410" s="139"/>
      <c r="U2410" s="141"/>
      <c r="V2410" s="141"/>
      <c r="W2410" s="141"/>
      <c r="X2410" s="141"/>
      <c r="Y2410" s="142"/>
      <c r="Z2410" s="143"/>
      <c r="AA2410" s="143"/>
      <c r="AB2410" s="139"/>
      <c r="AC2410" s="143"/>
      <c r="AD2410" s="141">
        <v>2</v>
      </c>
      <c r="AE2410" s="139">
        <v>100</v>
      </c>
      <c r="AF2410" s="140" t="s">
        <v>52</v>
      </c>
      <c r="AG2410" s="141" t="s">
        <v>35</v>
      </c>
      <c r="AH2410" s="145">
        <f>3*5</f>
        <v>15</v>
      </c>
      <c r="AI2410" s="143"/>
      <c r="AJ2410" s="146"/>
      <c r="AK2410" s="147">
        <f>AH2410</f>
        <v>15</v>
      </c>
      <c r="AL2410" s="139"/>
      <c r="AM2410" s="141">
        <v>4</v>
      </c>
      <c r="AN2410" s="144" t="s">
        <v>79</v>
      </c>
      <c r="AO2410" s="681"/>
      <c r="AP2410" s="682"/>
      <c r="AQ2410" s="682"/>
      <c r="AR2410" s="682"/>
      <c r="AS2410" s="682"/>
      <c r="AT2410" s="682"/>
      <c r="AU2410" s="682"/>
      <c r="AV2410" s="682"/>
      <c r="AW2410" s="682"/>
      <c r="AX2410" s="682"/>
      <c r="AY2410" s="682"/>
      <c r="AZ2410" s="682"/>
      <c r="BA2410" s="682"/>
      <c r="BB2410" s="682"/>
      <c r="BC2410" s="682"/>
      <c r="BD2410" s="682"/>
      <c r="BE2410" s="682"/>
      <c r="BF2410" s="683"/>
    </row>
    <row r="2411" spans="1:58" s="684" customFormat="1" ht="32.25" customHeight="1" x14ac:dyDescent="0.2">
      <c r="A2411" s="678"/>
      <c r="B2411" s="678"/>
      <c r="C2411" s="678"/>
      <c r="D2411" s="678"/>
      <c r="E2411" s="679"/>
      <c r="F2411" s="680"/>
      <c r="G2411" s="679"/>
      <c r="H2411" s="680"/>
      <c r="I2411" s="680"/>
      <c r="J2411" s="680"/>
      <c r="K2411" s="680"/>
      <c r="L2411" s="679"/>
      <c r="M2411" s="679"/>
      <c r="N2411" s="679"/>
      <c r="O2411" s="384"/>
      <c r="P2411" s="139">
        <v>299</v>
      </c>
      <c r="Q2411" s="140" t="s">
        <v>68</v>
      </c>
      <c r="R2411" s="139">
        <v>7</v>
      </c>
      <c r="S2411" s="139"/>
      <c r="T2411" s="139"/>
      <c r="U2411" s="141" t="s">
        <v>182</v>
      </c>
      <c r="V2411" s="141">
        <v>1</v>
      </c>
      <c r="W2411" s="141">
        <v>1</v>
      </c>
      <c r="X2411" s="141">
        <v>37</v>
      </c>
      <c r="Y2411" s="142">
        <f>V2411*400+W2411*100+X2411-AA2411</f>
        <v>537</v>
      </c>
      <c r="Z2411" s="143"/>
      <c r="AA2411" s="143"/>
      <c r="AB2411" s="139"/>
      <c r="AC2411" s="143"/>
      <c r="AD2411" s="141"/>
      <c r="AE2411" s="139"/>
      <c r="AF2411" s="139"/>
      <c r="AG2411" s="141"/>
      <c r="AH2411" s="145"/>
      <c r="AI2411" s="143"/>
      <c r="AJ2411" s="146"/>
      <c r="AK2411" s="147"/>
      <c r="AL2411" s="139"/>
      <c r="AM2411" s="141"/>
      <c r="AN2411" s="144"/>
      <c r="AO2411" s="681"/>
      <c r="AP2411" s="682"/>
      <c r="AQ2411" s="682"/>
      <c r="AR2411" s="682"/>
      <c r="AS2411" s="682"/>
      <c r="AT2411" s="682"/>
      <c r="AU2411" s="682"/>
      <c r="AV2411" s="682"/>
      <c r="AW2411" s="682"/>
      <c r="AX2411" s="682"/>
      <c r="AY2411" s="682"/>
      <c r="AZ2411" s="682"/>
      <c r="BA2411" s="682"/>
      <c r="BB2411" s="682"/>
      <c r="BC2411" s="682"/>
      <c r="BD2411" s="682"/>
      <c r="BE2411" s="682"/>
      <c r="BF2411" s="683"/>
    </row>
    <row r="2412" spans="1:58" s="684" customFormat="1" ht="33" customHeight="1" x14ac:dyDescent="0.2">
      <c r="A2412" s="678"/>
      <c r="B2412" s="678"/>
      <c r="C2412" s="678"/>
      <c r="D2412" s="678"/>
      <c r="E2412" s="679"/>
      <c r="F2412" s="680"/>
      <c r="G2412" s="679"/>
      <c r="H2412" s="680"/>
      <c r="I2412" s="680"/>
      <c r="J2412" s="680"/>
      <c r="K2412" s="680"/>
      <c r="L2412" s="679"/>
      <c r="M2412" s="679"/>
      <c r="N2412" s="679"/>
      <c r="O2412" s="384"/>
      <c r="P2412" s="139">
        <v>300</v>
      </c>
      <c r="Q2412" s="140" t="s">
        <v>68</v>
      </c>
      <c r="R2412" s="139">
        <v>7</v>
      </c>
      <c r="S2412" s="139"/>
      <c r="T2412" s="139"/>
      <c r="U2412" s="141" t="s">
        <v>182</v>
      </c>
      <c r="V2412" s="141">
        <v>22</v>
      </c>
      <c r="W2412" s="141">
        <v>0</v>
      </c>
      <c r="X2412" s="141">
        <v>65</v>
      </c>
      <c r="Y2412" s="142">
        <f>V2412*400+W2412*100+X2412-AA2412</f>
        <v>8865</v>
      </c>
      <c r="Z2412" s="143"/>
      <c r="AA2412" s="143"/>
      <c r="AB2412" s="139"/>
      <c r="AC2412" s="143"/>
      <c r="AD2412" s="141"/>
      <c r="AE2412" s="139"/>
      <c r="AF2412" s="139"/>
      <c r="AG2412" s="141"/>
      <c r="AH2412" s="145"/>
      <c r="AI2412" s="143"/>
      <c r="AJ2412" s="146"/>
      <c r="AK2412" s="147"/>
      <c r="AL2412" s="139"/>
      <c r="AM2412" s="141"/>
      <c r="AN2412" s="144"/>
      <c r="AO2412" s="681"/>
      <c r="AP2412" s="682"/>
      <c r="AQ2412" s="682"/>
      <c r="AR2412" s="682"/>
      <c r="AS2412" s="682"/>
      <c r="AT2412" s="682"/>
      <c r="AU2412" s="682"/>
      <c r="AV2412" s="682"/>
      <c r="AW2412" s="682"/>
      <c r="AX2412" s="682"/>
      <c r="AY2412" s="682"/>
      <c r="AZ2412" s="682"/>
      <c r="BA2412" s="682"/>
      <c r="BB2412" s="682"/>
      <c r="BC2412" s="682"/>
      <c r="BD2412" s="682"/>
      <c r="BE2412" s="682"/>
      <c r="BF2412" s="683"/>
    </row>
    <row r="2413" spans="1:58" s="682" customFormat="1" ht="24" x14ac:dyDescent="0.2">
      <c r="A2413" s="678"/>
      <c r="B2413" s="678"/>
      <c r="C2413" s="678"/>
      <c r="D2413" s="678"/>
      <c r="E2413" s="679"/>
      <c r="F2413" s="680"/>
      <c r="G2413" s="679"/>
      <c r="H2413" s="680"/>
      <c r="I2413" s="680"/>
      <c r="J2413" s="680"/>
      <c r="K2413" s="680"/>
      <c r="L2413" s="679"/>
      <c r="M2413" s="679"/>
      <c r="N2413" s="679"/>
      <c r="O2413" s="384"/>
      <c r="P2413" s="148"/>
      <c r="Q2413" s="148"/>
      <c r="R2413" s="148"/>
      <c r="S2413" s="148"/>
      <c r="T2413" s="148"/>
      <c r="U2413" s="149"/>
      <c r="V2413" s="149"/>
      <c r="W2413" s="149"/>
      <c r="X2413" s="149"/>
      <c r="Y2413" s="150"/>
      <c r="Z2413" s="151"/>
      <c r="AA2413" s="152"/>
      <c r="AB2413" s="153"/>
      <c r="AC2413" s="152"/>
      <c r="AD2413" s="149"/>
      <c r="AE2413" s="148"/>
      <c r="AF2413" s="148"/>
      <c r="AG2413" s="149"/>
      <c r="AH2413" s="154"/>
      <c r="AI2413" s="151"/>
      <c r="AJ2413" s="155"/>
      <c r="AK2413" s="156"/>
      <c r="AL2413" s="148"/>
      <c r="AM2413" s="149"/>
      <c r="AN2413" s="157"/>
      <c r="AO2413" s="685"/>
    </row>
    <row r="2414" spans="1:58" s="663" customFormat="1" ht="22.5" customHeight="1" x14ac:dyDescent="0.2">
      <c r="E2414" s="664"/>
      <c r="F2414" s="665"/>
      <c r="G2414" s="665"/>
      <c r="H2414" s="665"/>
      <c r="I2414" s="665"/>
      <c r="J2414" s="665"/>
      <c r="K2414" s="665"/>
      <c r="L2414" s="665"/>
      <c r="M2414" s="665"/>
      <c r="N2414" s="665"/>
      <c r="O2414" s="378"/>
      <c r="P2414" s="345" t="s">
        <v>460</v>
      </c>
      <c r="Q2414" s="346"/>
      <c r="R2414" s="346"/>
      <c r="S2414" s="346"/>
      <c r="T2414" s="346"/>
      <c r="U2414" s="730"/>
      <c r="V2414" s="1140" t="str">
        <f>B2423</f>
        <v>นาย</v>
      </c>
      <c r="W2414" s="1140"/>
      <c r="X2414" s="1013" t="str">
        <f>C2423</f>
        <v>เสน่ห์</v>
      </c>
      <c r="Y2414" s="1013"/>
      <c r="Z2414" s="1013" t="str">
        <f>D2423</f>
        <v>ขาวโต</v>
      </c>
      <c r="AA2414" s="1013"/>
      <c r="AB2414" s="1013"/>
      <c r="AC2414" s="1014"/>
      <c r="AD2414" s="742" t="s">
        <v>1018</v>
      </c>
      <c r="AE2414" s="730"/>
      <c r="AF2414" s="686"/>
      <c r="AG2414" s="730"/>
      <c r="AH2414" s="730"/>
      <c r="AI2414" s="346" t="str">
        <f>B2423</f>
        <v>นาย</v>
      </c>
      <c r="AJ2414" s="346" t="str">
        <f>C2423</f>
        <v>เสน่ห์</v>
      </c>
      <c r="AK2414" s="745"/>
      <c r="AL2414" s="346" t="str">
        <f>D2423</f>
        <v>ขาวโต</v>
      </c>
      <c r="AM2414" s="730"/>
      <c r="AN2414" s="669"/>
      <c r="AO2414" s="667"/>
    </row>
    <row r="2415" spans="1:58" s="663" customFormat="1" ht="22.5" customHeight="1" x14ac:dyDescent="0.2">
      <c r="E2415" s="664"/>
      <c r="F2415" s="665"/>
      <c r="G2415" s="665"/>
      <c r="H2415" s="665"/>
      <c r="I2415" s="665"/>
      <c r="J2415" s="665"/>
      <c r="K2415" s="665"/>
      <c r="L2415" s="665"/>
      <c r="M2415" s="665"/>
      <c r="N2415" s="665"/>
      <c r="O2415" s="378"/>
      <c r="P2415" s="307" t="s">
        <v>462</v>
      </c>
      <c r="Q2415" s="308"/>
      <c r="R2415" s="308"/>
      <c r="S2415" s="1007" t="str">
        <f>E2423</f>
        <v>111/1</v>
      </c>
      <c r="T2415" s="1008"/>
      <c r="U2415" s="733" t="str">
        <f>F2423</f>
        <v>หมูที่</v>
      </c>
      <c r="V2415" s="1136" t="str">
        <f>G2423</f>
        <v>13</v>
      </c>
      <c r="W2415" s="1136"/>
      <c r="X2415" s="728"/>
      <c r="Y2415" s="311"/>
      <c r="Z2415" s="312" t="str">
        <f>H2423</f>
        <v>ถนน</v>
      </c>
      <c r="AA2415" s="308" t="s">
        <v>1019</v>
      </c>
      <c r="AB2415" s="308"/>
      <c r="AC2415" s="308"/>
      <c r="AD2415" s="307"/>
      <c r="AE2415" s="1008" t="str">
        <f>E2422</f>
        <v>บ้านเลขที่</v>
      </c>
      <c r="AF2415" s="1008"/>
      <c r="AG2415" s="732"/>
      <c r="AH2415" s="728" t="s">
        <v>367</v>
      </c>
      <c r="AI2415" s="315" t="str">
        <f>F2423</f>
        <v>หมูที่</v>
      </c>
      <c r="AJ2415" s="727" t="str">
        <f>G2423</f>
        <v>13</v>
      </c>
      <c r="AK2415" s="748"/>
      <c r="AL2415" s="315" t="str">
        <f>H2423</f>
        <v>ถนน</v>
      </c>
      <c r="AM2415" s="728"/>
      <c r="AN2415" s="672"/>
      <c r="AO2415" s="667"/>
    </row>
    <row r="2416" spans="1:58" s="663" customFormat="1" ht="22.5" customHeight="1" x14ac:dyDescent="0.2">
      <c r="E2416" s="664"/>
      <c r="F2416" s="665"/>
      <c r="G2416" s="665"/>
      <c r="H2416" s="665"/>
      <c r="I2416" s="665"/>
      <c r="J2416" s="665"/>
      <c r="K2416" s="665"/>
      <c r="L2416" s="665"/>
      <c r="M2416" s="665"/>
      <c r="N2416" s="665"/>
      <c r="O2416" s="378"/>
      <c r="P2416" s="307" t="s">
        <v>463</v>
      </c>
      <c r="Q2416" s="308"/>
      <c r="R2416" s="308"/>
      <c r="S2416" s="308"/>
      <c r="T2416" s="308"/>
      <c r="U2416" s="1009" t="str">
        <f>I2423</f>
        <v>ตำบลตะขบ</v>
      </c>
      <c r="V2416" s="993"/>
      <c r="W2416" s="993"/>
      <c r="X2416" s="993"/>
      <c r="Y2416" s="311"/>
      <c r="Z2416" s="315" t="str">
        <f>J2423</f>
        <v>อำเภอปักธงชัย</v>
      </c>
      <c r="AA2416" s="313"/>
      <c r="AB2416" s="308"/>
      <c r="AC2416" s="687"/>
      <c r="AD2416" s="1166" t="s">
        <v>1020</v>
      </c>
      <c r="AE2416" s="1008"/>
      <c r="AF2416" s="1008"/>
      <c r="AG2416" s="728"/>
      <c r="AH2416" s="728"/>
      <c r="AI2416" s="315" t="str">
        <f>I2423</f>
        <v>ตำบลตะขบ</v>
      </c>
      <c r="AJ2416" s="308"/>
      <c r="AK2416" s="748"/>
      <c r="AL2416" s="315" t="str">
        <f>J2423</f>
        <v>อำเภอปักธงชัย</v>
      </c>
      <c r="AM2416" s="728"/>
      <c r="AN2416" s="672"/>
      <c r="AO2416" s="667"/>
    </row>
    <row r="2417" spans="1:58" s="663" customFormat="1" ht="22.5" customHeight="1" x14ac:dyDescent="0.2">
      <c r="E2417" s="664"/>
      <c r="F2417" s="665"/>
      <c r="G2417" s="665"/>
      <c r="H2417" s="665"/>
      <c r="I2417" s="665"/>
      <c r="J2417" s="665"/>
      <c r="K2417" s="665"/>
      <c r="L2417" s="665"/>
      <c r="M2417" s="665"/>
      <c r="N2417" s="665"/>
      <c r="O2417" s="378"/>
      <c r="P2417" s="316" t="str">
        <f>K2423</f>
        <v>จังหวัดนครราชสีมา</v>
      </c>
      <c r="Q2417" s="317"/>
      <c r="R2417" s="317"/>
      <c r="S2417" s="317"/>
      <c r="T2417" s="317"/>
      <c r="U2417" s="744" t="s">
        <v>464</v>
      </c>
      <c r="V2417" s="744"/>
      <c r="W2417" s="744"/>
      <c r="X2417" s="744"/>
      <c r="Y2417" s="673"/>
      <c r="Z2417" s="317"/>
      <c r="AA2417" s="319"/>
      <c r="AB2417" s="317"/>
      <c r="AC2417" s="317"/>
      <c r="AD2417" s="729"/>
      <c r="AE2417" s="1167"/>
      <c r="AF2417" s="1167"/>
      <c r="AG2417" s="1167"/>
      <c r="AH2417" s="744"/>
      <c r="AI2417" s="317" t="s">
        <v>464</v>
      </c>
      <c r="AJ2417" s="317"/>
      <c r="AK2417" s="674"/>
      <c r="AL2417" s="317"/>
      <c r="AM2417" s="744"/>
      <c r="AN2417" s="675"/>
      <c r="AO2417" s="667"/>
    </row>
    <row r="2418" spans="1:58" s="676" customFormat="1" ht="22.5" customHeight="1" x14ac:dyDescent="0.2">
      <c r="A2418" s="666"/>
      <c r="B2418" s="666"/>
      <c r="C2418" s="666"/>
      <c r="D2418" s="666"/>
      <c r="E2418" s="376"/>
      <c r="F2418" s="377"/>
      <c r="G2418" s="377"/>
      <c r="H2418" s="377"/>
      <c r="I2418" s="377"/>
      <c r="J2418" s="377"/>
      <c r="K2418" s="377"/>
      <c r="L2418" s="377"/>
      <c r="M2418" s="377"/>
      <c r="N2418" s="377"/>
      <c r="O2418" s="378"/>
      <c r="P2418" s="1133" t="s">
        <v>5</v>
      </c>
      <c r="Q2418" s="1134"/>
      <c r="R2418" s="1134"/>
      <c r="S2418" s="1134"/>
      <c r="T2418" s="1134"/>
      <c r="U2418" s="1134"/>
      <c r="V2418" s="1134"/>
      <c r="W2418" s="1134"/>
      <c r="X2418" s="1134"/>
      <c r="Y2418" s="1134"/>
      <c r="Z2418" s="1134"/>
      <c r="AA2418" s="1134"/>
      <c r="AB2418" s="1134"/>
      <c r="AC2418" s="1135"/>
      <c r="AD2418" s="1133" t="s">
        <v>6</v>
      </c>
      <c r="AE2418" s="1134"/>
      <c r="AF2418" s="1134"/>
      <c r="AG2418" s="1134"/>
      <c r="AH2418" s="1134"/>
      <c r="AI2418" s="1134"/>
      <c r="AJ2418" s="1134"/>
      <c r="AK2418" s="1134"/>
      <c r="AL2418" s="1134"/>
      <c r="AM2418" s="1134"/>
      <c r="AN2418" s="1135"/>
      <c r="AO2418" s="667"/>
    </row>
    <row r="2419" spans="1:58" s="676" customFormat="1" ht="24.75" customHeight="1" x14ac:dyDescent="0.2">
      <c r="A2419" s="666"/>
      <c r="B2419" s="666"/>
      <c r="C2419" s="666"/>
      <c r="D2419" s="666"/>
      <c r="E2419" s="376"/>
      <c r="F2419" s="377"/>
      <c r="G2419" s="377"/>
      <c r="H2419" s="377"/>
      <c r="I2419" s="377"/>
      <c r="J2419" s="377"/>
      <c r="K2419" s="377"/>
      <c r="L2419" s="377"/>
      <c r="M2419" s="377"/>
      <c r="N2419" s="377"/>
      <c r="O2419" s="378"/>
      <c r="P2419" s="1128" t="s">
        <v>7</v>
      </c>
      <c r="Q2419" s="1128" t="s">
        <v>8</v>
      </c>
      <c r="R2419" s="1128" t="s">
        <v>9</v>
      </c>
      <c r="S2419" s="1131" t="s">
        <v>10</v>
      </c>
      <c r="T2419" s="1132"/>
      <c r="U2419" s="1128" t="s">
        <v>11</v>
      </c>
      <c r="V2419" s="1133" t="s">
        <v>12</v>
      </c>
      <c r="W2419" s="1134"/>
      <c r="X2419" s="1135"/>
      <c r="Y2419" s="1133" t="s">
        <v>13</v>
      </c>
      <c r="Z2419" s="1134"/>
      <c r="AA2419" s="1134"/>
      <c r="AB2419" s="1134"/>
      <c r="AC2419" s="1135"/>
      <c r="AD2419" s="1128" t="s">
        <v>7</v>
      </c>
      <c r="AE2419" s="1128" t="s">
        <v>14</v>
      </c>
      <c r="AF2419" s="1160" t="s">
        <v>15</v>
      </c>
      <c r="AG2419" s="1128" t="s">
        <v>16</v>
      </c>
      <c r="AH2419" s="1163" t="s">
        <v>17</v>
      </c>
      <c r="AI2419" s="1133" t="s">
        <v>18</v>
      </c>
      <c r="AJ2419" s="1134"/>
      <c r="AK2419" s="1134"/>
      <c r="AL2419" s="1135"/>
      <c r="AM2419" s="1128" t="s">
        <v>19</v>
      </c>
      <c r="AN2419" s="1151" t="s">
        <v>20</v>
      </c>
      <c r="AO2419" s="667"/>
    </row>
    <row r="2420" spans="1:58" s="676" customFormat="1" ht="24.75" customHeight="1" x14ac:dyDescent="0.2">
      <c r="A2420" s="666"/>
      <c r="B2420" s="666"/>
      <c r="C2420" s="666"/>
      <c r="D2420" s="666"/>
      <c r="E2420" s="376"/>
      <c r="F2420" s="377"/>
      <c r="G2420" s="377"/>
      <c r="H2420" s="377"/>
      <c r="I2420" s="377"/>
      <c r="J2420" s="377"/>
      <c r="K2420" s="377"/>
      <c r="L2420" s="377"/>
      <c r="M2420" s="377"/>
      <c r="N2420" s="377"/>
      <c r="O2420" s="378"/>
      <c r="P2420" s="1129"/>
      <c r="Q2420" s="1129"/>
      <c r="R2420" s="1129"/>
      <c r="S2420" s="1128" t="s">
        <v>21</v>
      </c>
      <c r="T2420" s="1128" t="s">
        <v>22</v>
      </c>
      <c r="U2420" s="1129"/>
      <c r="V2420" s="1154" t="s">
        <v>23</v>
      </c>
      <c r="W2420" s="1154" t="s">
        <v>24</v>
      </c>
      <c r="X2420" s="1154" t="s">
        <v>25</v>
      </c>
      <c r="Y2420" s="1157" t="s">
        <v>26</v>
      </c>
      <c r="Z2420" s="1128" t="s">
        <v>27</v>
      </c>
      <c r="AA2420" s="1128" t="s">
        <v>28</v>
      </c>
      <c r="AB2420" s="1128" t="s">
        <v>29</v>
      </c>
      <c r="AC2420" s="1128" t="s">
        <v>30</v>
      </c>
      <c r="AD2420" s="1129"/>
      <c r="AE2420" s="1129"/>
      <c r="AF2420" s="1161"/>
      <c r="AG2420" s="1129"/>
      <c r="AH2420" s="1164"/>
      <c r="AI2420" s="1128" t="s">
        <v>31</v>
      </c>
      <c r="AJ2420" s="1163" t="s">
        <v>27</v>
      </c>
      <c r="AK2420" s="1145" t="s">
        <v>28</v>
      </c>
      <c r="AL2420" s="1128" t="s">
        <v>29</v>
      </c>
      <c r="AM2420" s="1129"/>
      <c r="AN2420" s="1152"/>
      <c r="AO2420" s="667"/>
    </row>
    <row r="2421" spans="1:58" s="676" customFormat="1" ht="63" customHeight="1" x14ac:dyDescent="0.2">
      <c r="A2421" s="666"/>
      <c r="B2421" s="666"/>
      <c r="C2421" s="666"/>
      <c r="D2421" s="666"/>
      <c r="E2421" s="376"/>
      <c r="F2421" s="377"/>
      <c r="G2421" s="377"/>
      <c r="H2421" s="377"/>
      <c r="I2421" s="377"/>
      <c r="J2421" s="377"/>
      <c r="K2421" s="377"/>
      <c r="L2421" s="377"/>
      <c r="M2421" s="377"/>
      <c r="N2421" s="377"/>
      <c r="O2421" s="378"/>
      <c r="P2421" s="1129"/>
      <c r="Q2421" s="1129"/>
      <c r="R2421" s="1129"/>
      <c r="S2421" s="1129"/>
      <c r="T2421" s="1129"/>
      <c r="U2421" s="1129"/>
      <c r="V2421" s="1155"/>
      <c r="W2421" s="1155"/>
      <c r="X2421" s="1155"/>
      <c r="Y2421" s="1158"/>
      <c r="Z2421" s="1129"/>
      <c r="AA2421" s="1129"/>
      <c r="AB2421" s="1129"/>
      <c r="AC2421" s="1129"/>
      <c r="AD2421" s="1129"/>
      <c r="AE2421" s="1129"/>
      <c r="AF2421" s="1161"/>
      <c r="AG2421" s="1129"/>
      <c r="AH2421" s="1164"/>
      <c r="AI2421" s="1129"/>
      <c r="AJ2421" s="1164"/>
      <c r="AK2421" s="1146"/>
      <c r="AL2421" s="1129"/>
      <c r="AM2421" s="1129"/>
      <c r="AN2421" s="1152"/>
      <c r="AO2421" s="667"/>
    </row>
    <row r="2422" spans="1:58" s="676" customFormat="1" ht="35.25" customHeight="1" x14ac:dyDescent="0.2">
      <c r="A2422" s="666" t="s">
        <v>465</v>
      </c>
      <c r="B2422" s="378" t="s">
        <v>466</v>
      </c>
      <c r="C2422" s="375" t="s">
        <v>467</v>
      </c>
      <c r="D2422" s="375" t="s">
        <v>468</v>
      </c>
      <c r="E2422" s="375" t="s">
        <v>469</v>
      </c>
      <c r="F2422" s="375"/>
      <c r="G2422" s="375" t="s">
        <v>470</v>
      </c>
      <c r="H2422" s="375" t="s">
        <v>471</v>
      </c>
      <c r="I2422" s="375" t="s">
        <v>472</v>
      </c>
      <c r="J2422" s="375" t="s">
        <v>473</v>
      </c>
      <c r="K2422" s="375" t="s">
        <v>474</v>
      </c>
      <c r="L2422" s="677" t="s">
        <v>475</v>
      </c>
      <c r="M2422" s="376" t="s">
        <v>476</v>
      </c>
      <c r="N2422" s="376" t="s">
        <v>477</v>
      </c>
      <c r="O2422" s="378" t="s">
        <v>478</v>
      </c>
      <c r="P2422" s="1130"/>
      <c r="Q2422" s="1130"/>
      <c r="R2422" s="1130"/>
      <c r="S2422" s="1130"/>
      <c r="T2422" s="1130"/>
      <c r="U2422" s="1130"/>
      <c r="V2422" s="1156"/>
      <c r="W2422" s="1156"/>
      <c r="X2422" s="1156"/>
      <c r="Y2422" s="1159"/>
      <c r="Z2422" s="1130"/>
      <c r="AA2422" s="1130"/>
      <c r="AB2422" s="1130"/>
      <c r="AC2422" s="1130"/>
      <c r="AD2422" s="1130"/>
      <c r="AE2422" s="1130"/>
      <c r="AF2422" s="1162"/>
      <c r="AG2422" s="1130"/>
      <c r="AH2422" s="1165"/>
      <c r="AI2422" s="1130"/>
      <c r="AJ2422" s="1165"/>
      <c r="AK2422" s="1147"/>
      <c r="AL2422" s="1130"/>
      <c r="AM2422" s="1130"/>
      <c r="AN2422" s="1153"/>
      <c r="AO2422" s="667"/>
    </row>
    <row r="2423" spans="1:58" s="684" customFormat="1" ht="24" x14ac:dyDescent="0.2">
      <c r="A2423" s="678"/>
      <c r="B2423" s="678" t="s">
        <v>479</v>
      </c>
      <c r="C2423" s="678" t="s">
        <v>1021</v>
      </c>
      <c r="D2423" s="678" t="s">
        <v>1022</v>
      </c>
      <c r="E2423" s="679" t="s">
        <v>367</v>
      </c>
      <c r="F2423" s="381" t="s">
        <v>510</v>
      </c>
      <c r="G2423" s="679" t="s">
        <v>722</v>
      </c>
      <c r="H2423" s="680" t="s">
        <v>471</v>
      </c>
      <c r="I2423" s="665" t="s">
        <v>483</v>
      </c>
      <c r="J2423" s="665" t="s">
        <v>484</v>
      </c>
      <c r="K2423" s="665" t="s">
        <v>485</v>
      </c>
      <c r="L2423" s="664">
        <v>30150</v>
      </c>
      <c r="M2423" s="679"/>
      <c r="N2423" s="679"/>
      <c r="O2423" s="384"/>
      <c r="P2423" s="158">
        <v>301</v>
      </c>
      <c r="Q2423" s="159" t="s">
        <v>39</v>
      </c>
      <c r="R2423" s="158" t="s">
        <v>368</v>
      </c>
      <c r="S2423" s="158"/>
      <c r="T2423" s="158"/>
      <c r="U2423" s="160" t="s">
        <v>141</v>
      </c>
      <c r="V2423" s="160">
        <v>4</v>
      </c>
      <c r="W2423" s="160">
        <v>0</v>
      </c>
      <c r="X2423" s="160">
        <v>25</v>
      </c>
      <c r="Y2423" s="161">
        <f>V2423*400+W2423*100+X2423-Z2423-AA2423</f>
        <v>994.25250000000028</v>
      </c>
      <c r="Z2423" s="162">
        <f>AJ2451/4</f>
        <v>21</v>
      </c>
      <c r="AA2423" s="162">
        <f>(AK2424+AK2425+AK2426+AK2427+AK2428+AK2429+AK2430+AK2431+AK2432+AK2433+AK2434+AK2435+AK2436+AK2437+AK2438+AK2439+AK2440+AK2441+AK2442+AK2443+AK2444+AK2445+AK2446+AK2447+AK2448+AK2449+AK2450+AK2452+AK2453+AK2454+AK2455+AK2456+AK2457+AK2458+AK2459+AK2460+AK2461+AK2462+AK2463+AK2464+AK2465+AK2466+AK2467+AK2468+AK2469+AK2470+AK2471+AK2472+AK2473)/4</f>
        <v>609.74749999999972</v>
      </c>
      <c r="AB2423" s="158"/>
      <c r="AC2423" s="162"/>
      <c r="AD2423" s="160"/>
      <c r="AE2423" s="1178" t="s">
        <v>1023</v>
      </c>
      <c r="AF2423" s="1179"/>
      <c r="AG2423" s="1179"/>
      <c r="AH2423" s="1179"/>
      <c r="AI2423" s="1179"/>
      <c r="AJ2423" s="1179"/>
      <c r="AK2423" s="1179"/>
      <c r="AL2423" s="1179"/>
      <c r="AM2423" s="1180"/>
      <c r="AN2423" s="163"/>
      <c r="AO2423" s="681"/>
      <c r="AP2423" s="682"/>
      <c r="AQ2423" s="682"/>
      <c r="AR2423" s="682"/>
      <c r="AS2423" s="682"/>
      <c r="AT2423" s="682"/>
      <c r="AU2423" s="682"/>
      <c r="AV2423" s="682"/>
      <c r="AW2423" s="682"/>
      <c r="AX2423" s="682"/>
      <c r="AY2423" s="682"/>
      <c r="AZ2423" s="682"/>
      <c r="BA2423" s="682"/>
      <c r="BB2423" s="682"/>
      <c r="BC2423" s="682"/>
      <c r="BD2423" s="682"/>
      <c r="BE2423" s="682"/>
      <c r="BF2423" s="683"/>
    </row>
    <row r="2424" spans="1:58" s="684" customFormat="1" ht="34.5" x14ac:dyDescent="0.2">
      <c r="A2424" s="678"/>
      <c r="B2424" s="678"/>
      <c r="C2424" s="678"/>
      <c r="D2424" s="678"/>
      <c r="E2424" s="679"/>
      <c r="F2424" s="680"/>
      <c r="G2424" s="679"/>
      <c r="H2424" s="680"/>
      <c r="I2424" s="680"/>
      <c r="J2424" s="680"/>
      <c r="K2424" s="680"/>
      <c r="L2424" s="679"/>
      <c r="M2424" s="679"/>
      <c r="N2424" s="679"/>
      <c r="O2424" s="384"/>
      <c r="P2424" s="158"/>
      <c r="Q2424" s="158"/>
      <c r="R2424" s="158"/>
      <c r="S2424" s="158"/>
      <c r="T2424" s="158"/>
      <c r="U2424" s="160"/>
      <c r="V2424" s="160"/>
      <c r="W2424" s="160"/>
      <c r="X2424" s="160"/>
      <c r="Y2424" s="161"/>
      <c r="Z2424" s="162"/>
      <c r="AA2424" s="162"/>
      <c r="AB2424" s="158"/>
      <c r="AC2424" s="162"/>
      <c r="AD2424" s="141">
        <v>1</v>
      </c>
      <c r="AE2424" s="139" t="s">
        <v>367</v>
      </c>
      <c r="AF2424" s="140" t="s">
        <v>52</v>
      </c>
      <c r="AG2424" s="141" t="s">
        <v>35</v>
      </c>
      <c r="AH2424" s="145">
        <f>7*5</f>
        <v>35</v>
      </c>
      <c r="AI2424" s="143"/>
      <c r="AJ2424" s="146"/>
      <c r="AK2424" s="147">
        <f t="shared" ref="AK2424:AK2473" si="15">AH2424</f>
        <v>35</v>
      </c>
      <c r="AL2424" s="139"/>
      <c r="AM2424" s="141">
        <v>14</v>
      </c>
      <c r="AN2424" s="164" t="s">
        <v>369</v>
      </c>
      <c r="AO2424" s="681" t="s">
        <v>1024</v>
      </c>
      <c r="AP2424" s="682"/>
      <c r="AQ2424" s="682"/>
      <c r="AR2424" s="682"/>
      <c r="AS2424" s="682"/>
      <c r="AT2424" s="682"/>
      <c r="AU2424" s="682"/>
      <c r="AV2424" s="682"/>
      <c r="AW2424" s="682"/>
      <c r="AX2424" s="682"/>
      <c r="AY2424" s="682"/>
      <c r="AZ2424" s="682"/>
      <c r="BA2424" s="682"/>
      <c r="BB2424" s="682"/>
      <c r="BC2424" s="682"/>
      <c r="BD2424" s="682"/>
      <c r="BE2424" s="682"/>
      <c r="BF2424" s="683"/>
    </row>
    <row r="2425" spans="1:58" s="684" customFormat="1" ht="34.5" x14ac:dyDescent="0.2">
      <c r="A2425" s="678"/>
      <c r="B2425" s="678"/>
      <c r="C2425" s="678"/>
      <c r="D2425" s="678"/>
      <c r="E2425" s="679"/>
      <c r="F2425" s="680"/>
      <c r="G2425" s="679"/>
      <c r="H2425" s="680"/>
      <c r="I2425" s="680"/>
      <c r="J2425" s="680"/>
      <c r="K2425" s="680"/>
      <c r="L2425" s="679"/>
      <c r="M2425" s="679"/>
      <c r="N2425" s="679"/>
      <c r="O2425" s="384"/>
      <c r="P2425" s="158"/>
      <c r="Q2425" s="158"/>
      <c r="R2425" s="158"/>
      <c r="S2425" s="158"/>
      <c r="T2425" s="158"/>
      <c r="U2425" s="160"/>
      <c r="V2425" s="160"/>
      <c r="W2425" s="160"/>
      <c r="X2425" s="160"/>
      <c r="Y2425" s="161"/>
      <c r="Z2425" s="162"/>
      <c r="AA2425" s="162"/>
      <c r="AB2425" s="158"/>
      <c r="AC2425" s="162"/>
      <c r="AD2425" s="141">
        <v>2</v>
      </c>
      <c r="AE2425" s="139" t="s">
        <v>367</v>
      </c>
      <c r="AF2425" s="140" t="s">
        <v>52</v>
      </c>
      <c r="AG2425" s="141" t="s">
        <v>35</v>
      </c>
      <c r="AH2425" s="145">
        <f>7*5</f>
        <v>35</v>
      </c>
      <c r="AI2425" s="143"/>
      <c r="AJ2425" s="146"/>
      <c r="AK2425" s="147">
        <f t="shared" si="15"/>
        <v>35</v>
      </c>
      <c r="AL2425" s="139"/>
      <c r="AM2425" s="141">
        <v>14</v>
      </c>
      <c r="AN2425" s="164" t="s">
        <v>370</v>
      </c>
      <c r="AO2425" s="681"/>
      <c r="AP2425" s="682"/>
      <c r="AQ2425" s="682"/>
      <c r="AR2425" s="682"/>
      <c r="AS2425" s="682"/>
      <c r="AT2425" s="682"/>
      <c r="AU2425" s="682"/>
      <c r="AV2425" s="682"/>
      <c r="AW2425" s="682"/>
      <c r="AX2425" s="682"/>
      <c r="AY2425" s="682"/>
      <c r="AZ2425" s="682"/>
      <c r="BA2425" s="682"/>
      <c r="BB2425" s="682"/>
      <c r="BC2425" s="682"/>
      <c r="BD2425" s="682"/>
      <c r="BE2425" s="682"/>
      <c r="BF2425" s="683"/>
    </row>
    <row r="2426" spans="1:58" s="684" customFormat="1" ht="34.5" x14ac:dyDescent="0.2">
      <c r="A2426" s="678"/>
      <c r="B2426" s="678"/>
      <c r="C2426" s="678"/>
      <c r="D2426" s="678"/>
      <c r="E2426" s="679"/>
      <c r="F2426" s="680"/>
      <c r="G2426" s="679"/>
      <c r="H2426" s="680"/>
      <c r="I2426" s="680"/>
      <c r="J2426" s="680"/>
      <c r="K2426" s="680"/>
      <c r="L2426" s="679"/>
      <c r="M2426" s="679"/>
      <c r="N2426" s="679"/>
      <c r="O2426" s="384"/>
      <c r="P2426" s="158"/>
      <c r="Q2426" s="158"/>
      <c r="R2426" s="158"/>
      <c r="S2426" s="158"/>
      <c r="T2426" s="158"/>
      <c r="U2426" s="160"/>
      <c r="V2426" s="160"/>
      <c r="W2426" s="160"/>
      <c r="X2426" s="160"/>
      <c r="Y2426" s="161"/>
      <c r="Z2426" s="162"/>
      <c r="AA2426" s="162"/>
      <c r="AB2426" s="158"/>
      <c r="AC2426" s="162"/>
      <c r="AD2426" s="141">
        <v>3</v>
      </c>
      <c r="AE2426" s="139" t="s">
        <v>367</v>
      </c>
      <c r="AF2426" s="140" t="s">
        <v>52</v>
      </c>
      <c r="AG2426" s="141" t="s">
        <v>35</v>
      </c>
      <c r="AH2426" s="145">
        <f t="shared" ref="AH2426:AH2427" si="16">7*5</f>
        <v>35</v>
      </c>
      <c r="AI2426" s="143"/>
      <c r="AJ2426" s="165"/>
      <c r="AK2426" s="147">
        <f t="shared" si="15"/>
        <v>35</v>
      </c>
      <c r="AL2426" s="139"/>
      <c r="AM2426" s="141">
        <v>14</v>
      </c>
      <c r="AN2426" s="164" t="s">
        <v>371</v>
      </c>
      <c r="AO2426" s="681"/>
      <c r="AP2426" s="682"/>
      <c r="AQ2426" s="682"/>
      <c r="AR2426" s="682"/>
      <c r="AS2426" s="682"/>
      <c r="AT2426" s="682"/>
      <c r="AU2426" s="682"/>
      <c r="AV2426" s="682"/>
      <c r="AW2426" s="682"/>
      <c r="AX2426" s="682"/>
      <c r="AY2426" s="682"/>
      <c r="AZ2426" s="682"/>
      <c r="BA2426" s="682"/>
      <c r="BB2426" s="682"/>
      <c r="BC2426" s="682"/>
      <c r="BD2426" s="682"/>
      <c r="BE2426" s="682"/>
      <c r="BF2426" s="683"/>
    </row>
    <row r="2427" spans="1:58" s="684" customFormat="1" ht="34.5" x14ac:dyDescent="0.2">
      <c r="A2427" s="678"/>
      <c r="B2427" s="678"/>
      <c r="C2427" s="678"/>
      <c r="D2427" s="678"/>
      <c r="E2427" s="679"/>
      <c r="F2427" s="680"/>
      <c r="G2427" s="679"/>
      <c r="H2427" s="680"/>
      <c r="I2427" s="680"/>
      <c r="J2427" s="680"/>
      <c r="K2427" s="680"/>
      <c r="L2427" s="679"/>
      <c r="M2427" s="679"/>
      <c r="N2427" s="679"/>
      <c r="O2427" s="384"/>
      <c r="P2427" s="158"/>
      <c r="Q2427" s="158"/>
      <c r="R2427" s="158"/>
      <c r="S2427" s="158"/>
      <c r="T2427" s="158"/>
      <c r="U2427" s="160"/>
      <c r="V2427" s="160"/>
      <c r="W2427" s="160"/>
      <c r="X2427" s="160"/>
      <c r="Y2427" s="161"/>
      <c r="Z2427" s="162"/>
      <c r="AA2427" s="162"/>
      <c r="AB2427" s="158"/>
      <c r="AC2427" s="162"/>
      <c r="AD2427" s="141">
        <v>4</v>
      </c>
      <c r="AE2427" s="139" t="s">
        <v>367</v>
      </c>
      <c r="AF2427" s="140" t="s">
        <v>52</v>
      </c>
      <c r="AG2427" s="141" t="s">
        <v>35</v>
      </c>
      <c r="AH2427" s="145">
        <f t="shared" si="16"/>
        <v>35</v>
      </c>
      <c r="AI2427" s="143"/>
      <c r="AJ2427" s="146"/>
      <c r="AK2427" s="147">
        <f t="shared" si="15"/>
        <v>35</v>
      </c>
      <c r="AL2427" s="139"/>
      <c r="AM2427" s="141">
        <v>14</v>
      </c>
      <c r="AN2427" s="164" t="s">
        <v>372</v>
      </c>
      <c r="AO2427" s="681"/>
      <c r="AP2427" s="682"/>
      <c r="AQ2427" s="682"/>
      <c r="AR2427" s="682"/>
      <c r="AS2427" s="682"/>
      <c r="AT2427" s="682"/>
      <c r="AU2427" s="682"/>
      <c r="AV2427" s="682"/>
      <c r="AW2427" s="682"/>
      <c r="AX2427" s="682"/>
      <c r="AY2427" s="682"/>
      <c r="AZ2427" s="682"/>
      <c r="BA2427" s="682"/>
      <c r="BB2427" s="682"/>
      <c r="BC2427" s="682"/>
      <c r="BD2427" s="682"/>
      <c r="BE2427" s="682"/>
      <c r="BF2427" s="683"/>
    </row>
    <row r="2428" spans="1:58" s="684" customFormat="1" ht="34.5" x14ac:dyDescent="0.2">
      <c r="A2428" s="678"/>
      <c r="B2428" s="678"/>
      <c r="C2428" s="678"/>
      <c r="D2428" s="678"/>
      <c r="E2428" s="679"/>
      <c r="F2428" s="680"/>
      <c r="G2428" s="679"/>
      <c r="H2428" s="680"/>
      <c r="I2428" s="680"/>
      <c r="J2428" s="680"/>
      <c r="K2428" s="680"/>
      <c r="L2428" s="679"/>
      <c r="M2428" s="679"/>
      <c r="N2428" s="679"/>
      <c r="O2428" s="384"/>
      <c r="P2428" s="158"/>
      <c r="Q2428" s="158"/>
      <c r="R2428" s="158"/>
      <c r="S2428" s="158"/>
      <c r="T2428" s="158"/>
      <c r="U2428" s="160"/>
      <c r="V2428" s="160"/>
      <c r="W2428" s="160"/>
      <c r="X2428" s="160"/>
      <c r="Y2428" s="161"/>
      <c r="Z2428" s="162"/>
      <c r="AA2428" s="162"/>
      <c r="AB2428" s="158"/>
      <c r="AC2428" s="162"/>
      <c r="AD2428" s="166">
        <v>5</v>
      </c>
      <c r="AE2428" s="167" t="s">
        <v>367</v>
      </c>
      <c r="AF2428" s="168" t="s">
        <v>52</v>
      </c>
      <c r="AG2428" s="166" t="s">
        <v>35</v>
      </c>
      <c r="AH2428" s="169">
        <f>4*6</f>
        <v>24</v>
      </c>
      <c r="AI2428" s="170"/>
      <c r="AJ2428" s="171"/>
      <c r="AK2428" s="172">
        <f t="shared" si="15"/>
        <v>24</v>
      </c>
      <c r="AL2428" s="167"/>
      <c r="AM2428" s="141">
        <v>14</v>
      </c>
      <c r="AN2428" s="173" t="s">
        <v>373</v>
      </c>
      <c r="AO2428" s="681"/>
      <c r="AP2428" s="682"/>
      <c r="AQ2428" s="682"/>
      <c r="AR2428" s="682"/>
      <c r="AS2428" s="682"/>
      <c r="AT2428" s="682"/>
      <c r="AU2428" s="682"/>
      <c r="AV2428" s="682"/>
      <c r="AW2428" s="682"/>
      <c r="AX2428" s="682"/>
      <c r="AY2428" s="682"/>
      <c r="AZ2428" s="682"/>
      <c r="BA2428" s="682"/>
      <c r="BB2428" s="682"/>
      <c r="BC2428" s="682"/>
      <c r="BD2428" s="682"/>
      <c r="BE2428" s="682"/>
      <c r="BF2428" s="683"/>
    </row>
    <row r="2429" spans="1:58" s="684" customFormat="1" ht="34.5" x14ac:dyDescent="0.2">
      <c r="A2429" s="678"/>
      <c r="B2429" s="678"/>
      <c r="C2429" s="678"/>
      <c r="D2429" s="678"/>
      <c r="E2429" s="679"/>
      <c r="F2429" s="680"/>
      <c r="G2429" s="679"/>
      <c r="H2429" s="680"/>
      <c r="I2429" s="680"/>
      <c r="J2429" s="680"/>
      <c r="K2429" s="680"/>
      <c r="L2429" s="679"/>
      <c r="M2429" s="679"/>
      <c r="N2429" s="679"/>
      <c r="O2429" s="384"/>
      <c r="P2429" s="158"/>
      <c r="Q2429" s="158"/>
      <c r="R2429" s="158"/>
      <c r="S2429" s="158"/>
      <c r="T2429" s="158"/>
      <c r="U2429" s="160"/>
      <c r="V2429" s="160"/>
      <c r="W2429" s="160"/>
      <c r="X2429" s="160"/>
      <c r="Y2429" s="161"/>
      <c r="Z2429" s="162"/>
      <c r="AA2429" s="162"/>
      <c r="AB2429" s="158"/>
      <c r="AC2429" s="162"/>
      <c r="AD2429" s="166">
        <v>6</v>
      </c>
      <c r="AE2429" s="167" t="s">
        <v>367</v>
      </c>
      <c r="AF2429" s="168" t="s">
        <v>52</v>
      </c>
      <c r="AG2429" s="166" t="s">
        <v>35</v>
      </c>
      <c r="AH2429" s="169">
        <f t="shared" ref="AH2429:AH2433" si="17">4*6</f>
        <v>24</v>
      </c>
      <c r="AI2429" s="170"/>
      <c r="AJ2429" s="171"/>
      <c r="AK2429" s="172">
        <f t="shared" si="15"/>
        <v>24</v>
      </c>
      <c r="AL2429" s="167"/>
      <c r="AM2429" s="141">
        <v>14</v>
      </c>
      <c r="AN2429" s="173" t="s">
        <v>374</v>
      </c>
      <c r="AO2429" s="681"/>
      <c r="AP2429" s="682"/>
      <c r="AQ2429" s="682"/>
      <c r="AR2429" s="682"/>
      <c r="AS2429" s="682"/>
      <c r="AT2429" s="682"/>
      <c r="AU2429" s="682"/>
      <c r="AV2429" s="682"/>
      <c r="AW2429" s="682"/>
      <c r="AX2429" s="682"/>
      <c r="AY2429" s="682"/>
      <c r="AZ2429" s="682"/>
      <c r="BA2429" s="682"/>
      <c r="BB2429" s="682"/>
      <c r="BC2429" s="682"/>
      <c r="BD2429" s="682"/>
      <c r="BE2429" s="682"/>
      <c r="BF2429" s="683"/>
    </row>
    <row r="2430" spans="1:58" s="684" customFormat="1" ht="34.5" x14ac:dyDescent="0.2">
      <c r="A2430" s="678"/>
      <c r="B2430" s="678"/>
      <c r="C2430" s="678"/>
      <c r="D2430" s="678"/>
      <c r="E2430" s="679"/>
      <c r="F2430" s="680"/>
      <c r="G2430" s="679"/>
      <c r="H2430" s="680"/>
      <c r="I2430" s="680"/>
      <c r="J2430" s="680"/>
      <c r="K2430" s="680"/>
      <c r="L2430" s="679"/>
      <c r="M2430" s="679"/>
      <c r="N2430" s="679"/>
      <c r="O2430" s="384"/>
      <c r="P2430" s="158"/>
      <c r="Q2430" s="158"/>
      <c r="R2430" s="158"/>
      <c r="S2430" s="158"/>
      <c r="T2430" s="158"/>
      <c r="U2430" s="160"/>
      <c r="V2430" s="160"/>
      <c r="W2430" s="160"/>
      <c r="X2430" s="160"/>
      <c r="Y2430" s="161"/>
      <c r="Z2430" s="162"/>
      <c r="AA2430" s="162"/>
      <c r="AB2430" s="158"/>
      <c r="AC2430" s="162"/>
      <c r="AD2430" s="166">
        <v>7</v>
      </c>
      <c r="AE2430" s="167" t="s">
        <v>367</v>
      </c>
      <c r="AF2430" s="168" t="s">
        <v>52</v>
      </c>
      <c r="AG2430" s="166" t="s">
        <v>35</v>
      </c>
      <c r="AH2430" s="169">
        <f t="shared" si="17"/>
        <v>24</v>
      </c>
      <c r="AI2430" s="170"/>
      <c r="AJ2430" s="171"/>
      <c r="AK2430" s="172">
        <f t="shared" si="15"/>
        <v>24</v>
      </c>
      <c r="AL2430" s="167"/>
      <c r="AM2430" s="141">
        <v>14</v>
      </c>
      <c r="AN2430" s="173" t="s">
        <v>375</v>
      </c>
      <c r="AO2430" s="681"/>
      <c r="AP2430" s="682"/>
      <c r="AQ2430" s="682"/>
      <c r="AR2430" s="682"/>
      <c r="AS2430" s="682"/>
      <c r="AT2430" s="682"/>
      <c r="AU2430" s="682"/>
      <c r="AV2430" s="682"/>
      <c r="AW2430" s="682"/>
      <c r="AX2430" s="682"/>
      <c r="AY2430" s="682"/>
      <c r="AZ2430" s="682"/>
      <c r="BA2430" s="682"/>
      <c r="BB2430" s="682"/>
      <c r="BC2430" s="682"/>
      <c r="BD2430" s="682"/>
      <c r="BE2430" s="682"/>
      <c r="BF2430" s="683"/>
    </row>
    <row r="2431" spans="1:58" s="684" customFormat="1" ht="34.5" x14ac:dyDescent="0.2">
      <c r="A2431" s="678"/>
      <c r="B2431" s="678"/>
      <c r="C2431" s="678"/>
      <c r="D2431" s="678"/>
      <c r="E2431" s="679"/>
      <c r="F2431" s="680"/>
      <c r="G2431" s="679"/>
      <c r="H2431" s="680"/>
      <c r="I2431" s="680"/>
      <c r="J2431" s="680"/>
      <c r="K2431" s="680"/>
      <c r="L2431" s="679"/>
      <c r="M2431" s="679"/>
      <c r="N2431" s="679"/>
      <c r="O2431" s="384"/>
      <c r="P2431" s="158"/>
      <c r="Q2431" s="158"/>
      <c r="R2431" s="158"/>
      <c r="S2431" s="158"/>
      <c r="T2431" s="158"/>
      <c r="U2431" s="160"/>
      <c r="V2431" s="160"/>
      <c r="W2431" s="160"/>
      <c r="X2431" s="160"/>
      <c r="Y2431" s="161"/>
      <c r="Z2431" s="162"/>
      <c r="AA2431" s="162"/>
      <c r="AB2431" s="158"/>
      <c r="AC2431" s="162"/>
      <c r="AD2431" s="166">
        <v>8</v>
      </c>
      <c r="AE2431" s="167" t="s">
        <v>367</v>
      </c>
      <c r="AF2431" s="168" t="s">
        <v>52</v>
      </c>
      <c r="AG2431" s="166" t="s">
        <v>35</v>
      </c>
      <c r="AH2431" s="169">
        <f t="shared" si="17"/>
        <v>24</v>
      </c>
      <c r="AI2431" s="170"/>
      <c r="AJ2431" s="171"/>
      <c r="AK2431" s="172">
        <f t="shared" si="15"/>
        <v>24</v>
      </c>
      <c r="AL2431" s="167"/>
      <c r="AM2431" s="141">
        <v>14</v>
      </c>
      <c r="AN2431" s="173" t="s">
        <v>376</v>
      </c>
      <c r="AO2431" s="681"/>
      <c r="AP2431" s="682"/>
      <c r="AQ2431" s="682"/>
      <c r="AR2431" s="682"/>
      <c r="AS2431" s="682"/>
      <c r="AT2431" s="682"/>
      <c r="AU2431" s="682"/>
      <c r="AV2431" s="682"/>
      <c r="AW2431" s="682"/>
      <c r="AX2431" s="682"/>
      <c r="AY2431" s="682"/>
      <c r="AZ2431" s="682"/>
      <c r="BA2431" s="682"/>
      <c r="BB2431" s="682"/>
      <c r="BC2431" s="682"/>
      <c r="BD2431" s="682"/>
      <c r="BE2431" s="682"/>
      <c r="BF2431" s="683"/>
    </row>
    <row r="2432" spans="1:58" s="684" customFormat="1" ht="34.5" x14ac:dyDescent="0.2">
      <c r="A2432" s="678"/>
      <c r="B2432" s="678"/>
      <c r="C2432" s="678"/>
      <c r="D2432" s="678"/>
      <c r="E2432" s="679"/>
      <c r="F2432" s="680"/>
      <c r="G2432" s="679"/>
      <c r="H2432" s="680"/>
      <c r="I2432" s="680"/>
      <c r="J2432" s="680"/>
      <c r="K2432" s="680"/>
      <c r="L2432" s="679"/>
      <c r="M2432" s="679"/>
      <c r="N2432" s="679"/>
      <c r="O2432" s="384"/>
      <c r="P2432" s="158"/>
      <c r="Q2432" s="158"/>
      <c r="R2432" s="158"/>
      <c r="S2432" s="158"/>
      <c r="T2432" s="158"/>
      <c r="U2432" s="160"/>
      <c r="V2432" s="160"/>
      <c r="W2432" s="160"/>
      <c r="X2432" s="160"/>
      <c r="Y2432" s="161"/>
      <c r="Z2432" s="162"/>
      <c r="AA2432" s="162"/>
      <c r="AB2432" s="158"/>
      <c r="AC2432" s="162"/>
      <c r="AD2432" s="141">
        <v>9</v>
      </c>
      <c r="AE2432" s="139" t="s">
        <v>367</v>
      </c>
      <c r="AF2432" s="140" t="s">
        <v>52</v>
      </c>
      <c r="AG2432" s="141" t="s">
        <v>35</v>
      </c>
      <c r="AH2432" s="145">
        <f t="shared" si="17"/>
        <v>24</v>
      </c>
      <c r="AI2432" s="143"/>
      <c r="AJ2432" s="146"/>
      <c r="AK2432" s="147">
        <f t="shared" si="15"/>
        <v>24</v>
      </c>
      <c r="AL2432" s="139"/>
      <c r="AM2432" s="141">
        <v>14</v>
      </c>
      <c r="AN2432" s="164" t="s">
        <v>377</v>
      </c>
      <c r="AO2432" s="681"/>
      <c r="AP2432" s="682"/>
      <c r="AQ2432" s="682"/>
      <c r="AR2432" s="682"/>
      <c r="AS2432" s="682"/>
      <c r="AT2432" s="682"/>
      <c r="AU2432" s="682"/>
      <c r="AV2432" s="682"/>
      <c r="AW2432" s="682"/>
      <c r="AX2432" s="682"/>
      <c r="AY2432" s="682"/>
      <c r="AZ2432" s="682"/>
      <c r="BA2432" s="682"/>
      <c r="BB2432" s="682"/>
      <c r="BC2432" s="682"/>
      <c r="BD2432" s="682"/>
      <c r="BE2432" s="682"/>
      <c r="BF2432" s="683"/>
    </row>
    <row r="2433" spans="1:58" s="684" customFormat="1" ht="34.5" x14ac:dyDescent="0.2">
      <c r="A2433" s="678"/>
      <c r="B2433" s="678"/>
      <c r="C2433" s="678"/>
      <c r="D2433" s="678"/>
      <c r="E2433" s="679"/>
      <c r="F2433" s="680"/>
      <c r="G2433" s="679"/>
      <c r="H2433" s="680"/>
      <c r="I2433" s="680"/>
      <c r="J2433" s="680"/>
      <c r="K2433" s="680"/>
      <c r="L2433" s="679"/>
      <c r="M2433" s="679"/>
      <c r="N2433" s="679"/>
      <c r="O2433" s="384"/>
      <c r="P2433" s="158"/>
      <c r="Q2433" s="158"/>
      <c r="R2433" s="158"/>
      <c r="S2433" s="158"/>
      <c r="T2433" s="158"/>
      <c r="U2433" s="160"/>
      <c r="V2433" s="160"/>
      <c r="W2433" s="160"/>
      <c r="X2433" s="160"/>
      <c r="Y2433" s="161"/>
      <c r="Z2433" s="162"/>
      <c r="AA2433" s="162"/>
      <c r="AB2433" s="158"/>
      <c r="AC2433" s="162"/>
      <c r="AD2433" s="141">
        <v>10</v>
      </c>
      <c r="AE2433" s="139" t="s">
        <v>367</v>
      </c>
      <c r="AF2433" s="140" t="s">
        <v>52</v>
      </c>
      <c r="AG2433" s="141" t="s">
        <v>35</v>
      </c>
      <c r="AH2433" s="145">
        <f t="shared" si="17"/>
        <v>24</v>
      </c>
      <c r="AI2433" s="143"/>
      <c r="AJ2433" s="146"/>
      <c r="AK2433" s="147">
        <f t="shared" si="15"/>
        <v>24</v>
      </c>
      <c r="AL2433" s="139"/>
      <c r="AM2433" s="141">
        <v>14</v>
      </c>
      <c r="AN2433" s="164" t="s">
        <v>378</v>
      </c>
      <c r="AO2433" s="681"/>
      <c r="AP2433" s="682"/>
      <c r="AQ2433" s="682"/>
      <c r="AR2433" s="682"/>
      <c r="AS2433" s="682"/>
      <c r="AT2433" s="682"/>
      <c r="AU2433" s="682"/>
      <c r="AV2433" s="682"/>
      <c r="AW2433" s="682"/>
      <c r="AX2433" s="682"/>
      <c r="AY2433" s="682"/>
      <c r="AZ2433" s="682"/>
      <c r="BA2433" s="682"/>
      <c r="BB2433" s="682"/>
      <c r="BC2433" s="682"/>
      <c r="BD2433" s="682"/>
      <c r="BE2433" s="682"/>
      <c r="BF2433" s="683"/>
    </row>
    <row r="2434" spans="1:58" s="684" customFormat="1" ht="34.5" x14ac:dyDescent="0.2">
      <c r="A2434" s="678"/>
      <c r="B2434" s="678"/>
      <c r="C2434" s="678"/>
      <c r="D2434" s="678"/>
      <c r="E2434" s="679"/>
      <c r="F2434" s="680"/>
      <c r="G2434" s="679"/>
      <c r="H2434" s="680"/>
      <c r="I2434" s="680"/>
      <c r="J2434" s="680"/>
      <c r="K2434" s="680"/>
      <c r="L2434" s="679"/>
      <c r="M2434" s="679"/>
      <c r="N2434" s="679"/>
      <c r="O2434" s="384"/>
      <c r="P2434" s="158"/>
      <c r="Q2434" s="158"/>
      <c r="R2434" s="158"/>
      <c r="S2434" s="158"/>
      <c r="T2434" s="158"/>
      <c r="U2434" s="160"/>
      <c r="V2434" s="160"/>
      <c r="W2434" s="160"/>
      <c r="X2434" s="160"/>
      <c r="Y2434" s="161"/>
      <c r="Z2434" s="162"/>
      <c r="AA2434" s="162"/>
      <c r="AB2434" s="158"/>
      <c r="AC2434" s="162"/>
      <c r="AD2434" s="166">
        <v>11</v>
      </c>
      <c r="AE2434" s="167" t="s">
        <v>367</v>
      </c>
      <c r="AF2434" s="168" t="s">
        <v>52</v>
      </c>
      <c r="AG2434" s="166" t="s">
        <v>35</v>
      </c>
      <c r="AH2434" s="169">
        <f>12*4</f>
        <v>48</v>
      </c>
      <c r="AI2434" s="170"/>
      <c r="AJ2434" s="171"/>
      <c r="AK2434" s="172">
        <f t="shared" si="15"/>
        <v>48</v>
      </c>
      <c r="AL2434" s="167"/>
      <c r="AM2434" s="141">
        <v>14</v>
      </c>
      <c r="AN2434" s="173" t="s">
        <v>379</v>
      </c>
      <c r="AO2434" s="681"/>
      <c r="AP2434" s="682"/>
      <c r="AQ2434" s="682"/>
      <c r="AR2434" s="682"/>
      <c r="AS2434" s="682"/>
      <c r="AT2434" s="682"/>
      <c r="AU2434" s="682"/>
      <c r="AV2434" s="682"/>
      <c r="AW2434" s="682"/>
      <c r="AX2434" s="682"/>
      <c r="AY2434" s="682"/>
      <c r="AZ2434" s="682"/>
      <c r="BA2434" s="682"/>
      <c r="BB2434" s="682"/>
      <c r="BC2434" s="682"/>
      <c r="BD2434" s="682"/>
      <c r="BE2434" s="682"/>
      <c r="BF2434" s="683"/>
    </row>
    <row r="2435" spans="1:58" s="684" customFormat="1" ht="34.5" x14ac:dyDescent="0.2">
      <c r="A2435" s="678"/>
      <c r="B2435" s="678"/>
      <c r="C2435" s="678"/>
      <c r="D2435" s="678"/>
      <c r="E2435" s="679"/>
      <c r="F2435" s="680"/>
      <c r="G2435" s="679"/>
      <c r="H2435" s="680"/>
      <c r="I2435" s="680"/>
      <c r="J2435" s="680"/>
      <c r="K2435" s="680"/>
      <c r="L2435" s="679"/>
      <c r="M2435" s="679"/>
      <c r="N2435" s="679"/>
      <c r="O2435" s="384"/>
      <c r="P2435" s="158"/>
      <c r="Q2435" s="158"/>
      <c r="R2435" s="158"/>
      <c r="S2435" s="158"/>
      <c r="T2435" s="158"/>
      <c r="U2435" s="160"/>
      <c r="V2435" s="160"/>
      <c r="W2435" s="160"/>
      <c r="X2435" s="160"/>
      <c r="Y2435" s="161"/>
      <c r="Z2435" s="162"/>
      <c r="AA2435" s="162"/>
      <c r="AB2435" s="158"/>
      <c r="AC2435" s="162"/>
      <c r="AD2435" s="174">
        <v>12</v>
      </c>
      <c r="AE2435" s="175" t="s">
        <v>367</v>
      </c>
      <c r="AF2435" s="176" t="s">
        <v>52</v>
      </c>
      <c r="AG2435" s="174" t="s">
        <v>35</v>
      </c>
      <c r="AH2435" s="177">
        <f>6*4</f>
        <v>24</v>
      </c>
      <c r="AI2435" s="178"/>
      <c r="AJ2435" s="179"/>
      <c r="AK2435" s="180">
        <f t="shared" si="15"/>
        <v>24</v>
      </c>
      <c r="AL2435" s="175"/>
      <c r="AM2435" s="141">
        <v>14</v>
      </c>
      <c r="AN2435" s="181" t="s">
        <v>380</v>
      </c>
      <c r="AO2435" s="681"/>
      <c r="AP2435" s="682"/>
      <c r="AQ2435" s="682"/>
      <c r="AR2435" s="682"/>
      <c r="AS2435" s="682"/>
      <c r="AT2435" s="682"/>
      <c r="AU2435" s="682"/>
      <c r="AV2435" s="682"/>
      <c r="AW2435" s="682"/>
      <c r="AX2435" s="682"/>
      <c r="AY2435" s="682"/>
      <c r="AZ2435" s="682"/>
      <c r="BA2435" s="682"/>
      <c r="BB2435" s="682"/>
      <c r="BC2435" s="682"/>
      <c r="BD2435" s="682"/>
      <c r="BE2435" s="682"/>
      <c r="BF2435" s="683"/>
    </row>
    <row r="2436" spans="1:58" s="684" customFormat="1" ht="34.5" x14ac:dyDescent="0.2">
      <c r="A2436" s="678"/>
      <c r="B2436" s="678"/>
      <c r="C2436" s="678"/>
      <c r="D2436" s="678"/>
      <c r="E2436" s="679"/>
      <c r="F2436" s="680"/>
      <c r="G2436" s="679"/>
      <c r="H2436" s="680"/>
      <c r="I2436" s="680"/>
      <c r="J2436" s="680"/>
      <c r="K2436" s="680"/>
      <c r="L2436" s="679"/>
      <c r="M2436" s="679"/>
      <c r="N2436" s="679"/>
      <c r="O2436" s="384"/>
      <c r="P2436" s="158"/>
      <c r="Q2436" s="159"/>
      <c r="R2436" s="158"/>
      <c r="S2436" s="158"/>
      <c r="T2436" s="158"/>
      <c r="U2436" s="160"/>
      <c r="V2436" s="160"/>
      <c r="W2436" s="160"/>
      <c r="X2436" s="160"/>
      <c r="Y2436" s="161"/>
      <c r="Z2436" s="162"/>
      <c r="AA2436" s="162"/>
      <c r="AB2436" s="158"/>
      <c r="AC2436" s="162"/>
      <c r="AD2436" s="174">
        <v>13</v>
      </c>
      <c r="AE2436" s="175" t="s">
        <v>367</v>
      </c>
      <c r="AF2436" s="176" t="s">
        <v>52</v>
      </c>
      <c r="AG2436" s="174" t="s">
        <v>35</v>
      </c>
      <c r="AH2436" s="177">
        <f>6*4</f>
        <v>24</v>
      </c>
      <c r="AI2436" s="178"/>
      <c r="AJ2436" s="179"/>
      <c r="AK2436" s="180">
        <f t="shared" si="15"/>
        <v>24</v>
      </c>
      <c r="AL2436" s="175"/>
      <c r="AM2436" s="141">
        <v>14</v>
      </c>
      <c r="AN2436" s="181" t="s">
        <v>381</v>
      </c>
      <c r="AO2436" s="681"/>
      <c r="AP2436" s="682"/>
      <c r="AQ2436" s="682"/>
      <c r="AR2436" s="682"/>
      <c r="AS2436" s="682"/>
      <c r="AT2436" s="682"/>
      <c r="AU2436" s="682"/>
      <c r="AV2436" s="682"/>
      <c r="AW2436" s="682"/>
      <c r="AX2436" s="682"/>
      <c r="AY2436" s="682"/>
      <c r="AZ2436" s="682"/>
      <c r="BA2436" s="682"/>
      <c r="BB2436" s="682"/>
      <c r="BC2436" s="682"/>
      <c r="BD2436" s="682"/>
      <c r="BE2436" s="682"/>
      <c r="BF2436" s="683"/>
    </row>
    <row r="2437" spans="1:58" s="684" customFormat="1" ht="34.5" x14ac:dyDescent="0.2">
      <c r="A2437" s="678"/>
      <c r="B2437" s="678"/>
      <c r="C2437" s="678"/>
      <c r="D2437" s="678"/>
      <c r="E2437" s="679"/>
      <c r="F2437" s="680"/>
      <c r="G2437" s="679"/>
      <c r="H2437" s="680"/>
      <c r="I2437" s="680"/>
      <c r="J2437" s="680"/>
      <c r="K2437" s="680"/>
      <c r="L2437" s="679"/>
      <c r="M2437" s="679"/>
      <c r="N2437" s="679"/>
      <c r="O2437" s="384"/>
      <c r="P2437" s="158"/>
      <c r="Q2437" s="159"/>
      <c r="R2437" s="158"/>
      <c r="S2437" s="158"/>
      <c r="T2437" s="158"/>
      <c r="U2437" s="160"/>
      <c r="V2437" s="160"/>
      <c r="W2437" s="160"/>
      <c r="X2437" s="160"/>
      <c r="Y2437" s="161"/>
      <c r="Z2437" s="162"/>
      <c r="AA2437" s="162"/>
      <c r="AB2437" s="158"/>
      <c r="AC2437" s="162"/>
      <c r="AD2437" s="174">
        <v>14</v>
      </c>
      <c r="AE2437" s="175" t="s">
        <v>367</v>
      </c>
      <c r="AF2437" s="176" t="s">
        <v>52</v>
      </c>
      <c r="AG2437" s="174" t="s">
        <v>35</v>
      </c>
      <c r="AH2437" s="177">
        <f>6*4</f>
        <v>24</v>
      </c>
      <c r="AI2437" s="178"/>
      <c r="AJ2437" s="179"/>
      <c r="AK2437" s="180">
        <f t="shared" si="15"/>
        <v>24</v>
      </c>
      <c r="AL2437" s="175"/>
      <c r="AM2437" s="141">
        <v>14</v>
      </c>
      <c r="AN2437" s="181" t="s">
        <v>382</v>
      </c>
      <c r="AO2437" s="681"/>
      <c r="AP2437" s="682"/>
      <c r="AQ2437" s="682"/>
      <c r="AR2437" s="682"/>
      <c r="AS2437" s="682"/>
      <c r="AT2437" s="682"/>
      <c r="AU2437" s="682"/>
      <c r="AV2437" s="682"/>
      <c r="AW2437" s="682"/>
      <c r="AX2437" s="682"/>
      <c r="AY2437" s="682"/>
      <c r="AZ2437" s="682"/>
      <c r="BA2437" s="682"/>
      <c r="BB2437" s="682"/>
      <c r="BC2437" s="682"/>
      <c r="BD2437" s="682"/>
      <c r="BE2437" s="682"/>
      <c r="BF2437" s="683"/>
    </row>
    <row r="2438" spans="1:58" s="682" customFormat="1" ht="34.5" x14ac:dyDescent="0.2">
      <c r="A2438" s="678"/>
      <c r="B2438" s="678"/>
      <c r="C2438" s="678"/>
      <c r="D2438" s="678"/>
      <c r="E2438" s="679"/>
      <c r="F2438" s="680"/>
      <c r="G2438" s="679"/>
      <c r="H2438" s="680"/>
      <c r="I2438" s="680"/>
      <c r="J2438" s="680"/>
      <c r="K2438" s="680"/>
      <c r="L2438" s="679"/>
      <c r="M2438" s="679"/>
      <c r="N2438" s="679"/>
      <c r="O2438" s="384"/>
      <c r="P2438" s="158"/>
      <c r="Q2438" s="158"/>
      <c r="R2438" s="158"/>
      <c r="S2438" s="158"/>
      <c r="T2438" s="158"/>
      <c r="U2438" s="160"/>
      <c r="V2438" s="160"/>
      <c r="W2438" s="160"/>
      <c r="X2438" s="160"/>
      <c r="Y2438" s="161"/>
      <c r="Z2438" s="162"/>
      <c r="AA2438" s="162"/>
      <c r="AB2438" s="158"/>
      <c r="AC2438" s="162"/>
      <c r="AD2438" s="182">
        <v>15</v>
      </c>
      <c r="AE2438" s="183" t="s">
        <v>367</v>
      </c>
      <c r="AF2438" s="184" t="s">
        <v>52</v>
      </c>
      <c r="AG2438" s="182" t="s">
        <v>35</v>
      </c>
      <c r="AH2438" s="185">
        <v>24</v>
      </c>
      <c r="AI2438" s="186"/>
      <c r="AJ2438" s="187"/>
      <c r="AK2438" s="188">
        <f t="shared" si="15"/>
        <v>24</v>
      </c>
      <c r="AL2438" s="183"/>
      <c r="AM2438" s="141">
        <v>14</v>
      </c>
      <c r="AN2438" s="189" t="s">
        <v>383</v>
      </c>
      <c r="AO2438" s="685"/>
    </row>
    <row r="2439" spans="1:58" s="668" customFormat="1" ht="34.5" x14ac:dyDescent="0.2">
      <c r="A2439" s="663"/>
      <c r="B2439" s="663"/>
      <c r="C2439" s="663"/>
      <c r="D2439" s="663"/>
      <c r="E2439" s="664"/>
      <c r="F2439" s="688"/>
      <c r="G2439" s="664"/>
      <c r="H2439" s="688"/>
      <c r="I2439" s="688"/>
      <c r="J2439" s="688"/>
      <c r="K2439" s="688"/>
      <c r="L2439" s="664"/>
      <c r="M2439" s="664"/>
      <c r="N2439" s="664"/>
      <c r="O2439" s="378"/>
      <c r="P2439" s="190"/>
      <c r="Q2439" s="190"/>
      <c r="R2439" s="190"/>
      <c r="S2439" s="190"/>
      <c r="T2439" s="190"/>
      <c r="U2439" s="190"/>
      <c r="V2439" s="190"/>
      <c r="W2439" s="190"/>
      <c r="X2439" s="190"/>
      <c r="Y2439" s="191"/>
      <c r="Z2439" s="191"/>
      <c r="AA2439" s="191"/>
      <c r="AB2439" s="190"/>
      <c r="AC2439" s="192"/>
      <c r="AD2439" s="193">
        <v>16</v>
      </c>
      <c r="AE2439" s="194" t="s">
        <v>367</v>
      </c>
      <c r="AF2439" s="195" t="s">
        <v>52</v>
      </c>
      <c r="AG2439" s="193" t="s">
        <v>35</v>
      </c>
      <c r="AH2439" s="196">
        <f>6.5*4</f>
        <v>26</v>
      </c>
      <c r="AI2439" s="197"/>
      <c r="AJ2439" s="196"/>
      <c r="AK2439" s="198">
        <f t="shared" si="15"/>
        <v>26</v>
      </c>
      <c r="AL2439" s="199"/>
      <c r="AM2439" s="141">
        <v>14</v>
      </c>
      <c r="AN2439" s="200" t="s">
        <v>384</v>
      </c>
      <c r="AO2439" s="667"/>
    </row>
    <row r="2440" spans="1:58" s="668" customFormat="1" ht="34.5" x14ac:dyDescent="0.2">
      <c r="A2440" s="663"/>
      <c r="B2440" s="663"/>
      <c r="C2440" s="663"/>
      <c r="D2440" s="663"/>
      <c r="E2440" s="664"/>
      <c r="F2440" s="688"/>
      <c r="G2440" s="664"/>
      <c r="H2440" s="688"/>
      <c r="I2440" s="688"/>
      <c r="J2440" s="688"/>
      <c r="K2440" s="688"/>
      <c r="L2440" s="664"/>
      <c r="M2440" s="664"/>
      <c r="N2440" s="664"/>
      <c r="O2440" s="378"/>
      <c r="P2440" s="190"/>
      <c r="Q2440" s="190"/>
      <c r="R2440" s="190"/>
      <c r="S2440" s="190"/>
      <c r="T2440" s="190"/>
      <c r="U2440" s="190"/>
      <c r="V2440" s="190"/>
      <c r="W2440" s="190"/>
      <c r="X2440" s="190"/>
      <c r="Y2440" s="191"/>
      <c r="Z2440" s="191"/>
      <c r="AA2440" s="191"/>
      <c r="AB2440" s="190"/>
      <c r="AC2440" s="192"/>
      <c r="AD2440" s="193">
        <v>17</v>
      </c>
      <c r="AE2440" s="194" t="s">
        <v>367</v>
      </c>
      <c r="AF2440" s="195" t="s">
        <v>52</v>
      </c>
      <c r="AG2440" s="193" t="s">
        <v>35</v>
      </c>
      <c r="AH2440" s="196">
        <f t="shared" ref="AH2440:AH2450" si="18">6.5*4</f>
        <v>26</v>
      </c>
      <c r="AI2440" s="197"/>
      <c r="AJ2440" s="196"/>
      <c r="AK2440" s="198">
        <f t="shared" si="15"/>
        <v>26</v>
      </c>
      <c r="AL2440" s="199"/>
      <c r="AM2440" s="141">
        <v>14</v>
      </c>
      <c r="AN2440" s="200" t="s">
        <v>385</v>
      </c>
      <c r="AO2440" s="667"/>
    </row>
    <row r="2441" spans="1:58" s="668" customFormat="1" ht="34.5" x14ac:dyDescent="0.2">
      <c r="A2441" s="663"/>
      <c r="B2441" s="663"/>
      <c r="C2441" s="663"/>
      <c r="D2441" s="663"/>
      <c r="E2441" s="664"/>
      <c r="F2441" s="688"/>
      <c r="G2441" s="664"/>
      <c r="H2441" s="688"/>
      <c r="I2441" s="688"/>
      <c r="J2441" s="688"/>
      <c r="K2441" s="688"/>
      <c r="L2441" s="664"/>
      <c r="M2441" s="664"/>
      <c r="N2441" s="664"/>
      <c r="O2441" s="378"/>
      <c r="P2441" s="190"/>
      <c r="Q2441" s="190"/>
      <c r="R2441" s="190"/>
      <c r="S2441" s="190"/>
      <c r="T2441" s="190"/>
      <c r="U2441" s="190"/>
      <c r="V2441" s="190"/>
      <c r="W2441" s="190"/>
      <c r="X2441" s="190"/>
      <c r="Y2441" s="191"/>
      <c r="Z2441" s="191"/>
      <c r="AA2441" s="191"/>
      <c r="AB2441" s="190"/>
      <c r="AC2441" s="192"/>
      <c r="AD2441" s="193">
        <v>18</v>
      </c>
      <c r="AE2441" s="194" t="s">
        <v>367</v>
      </c>
      <c r="AF2441" s="195" t="s">
        <v>52</v>
      </c>
      <c r="AG2441" s="193" t="s">
        <v>35</v>
      </c>
      <c r="AH2441" s="196">
        <f t="shared" si="18"/>
        <v>26</v>
      </c>
      <c r="AI2441" s="197"/>
      <c r="AJ2441" s="196"/>
      <c r="AK2441" s="198">
        <f t="shared" si="15"/>
        <v>26</v>
      </c>
      <c r="AL2441" s="199"/>
      <c r="AM2441" s="141">
        <v>14</v>
      </c>
      <c r="AN2441" s="200" t="s">
        <v>386</v>
      </c>
      <c r="AO2441" s="667"/>
    </row>
    <row r="2442" spans="1:58" s="668" customFormat="1" ht="34.5" x14ac:dyDescent="0.2">
      <c r="A2442" s="663"/>
      <c r="B2442" s="663"/>
      <c r="C2442" s="663"/>
      <c r="D2442" s="663"/>
      <c r="E2442" s="664"/>
      <c r="F2442" s="688"/>
      <c r="G2442" s="664"/>
      <c r="H2442" s="688"/>
      <c r="I2442" s="688"/>
      <c r="J2442" s="688"/>
      <c r="K2442" s="688"/>
      <c r="L2442" s="664"/>
      <c r="M2442" s="664"/>
      <c r="N2442" s="664"/>
      <c r="O2442" s="378"/>
      <c r="P2442" s="190"/>
      <c r="Q2442" s="190"/>
      <c r="R2442" s="190"/>
      <c r="S2442" s="190"/>
      <c r="T2442" s="190"/>
      <c r="U2442" s="190"/>
      <c r="V2442" s="190"/>
      <c r="W2442" s="190"/>
      <c r="X2442" s="190"/>
      <c r="Y2442" s="191"/>
      <c r="Z2442" s="191"/>
      <c r="AA2442" s="191"/>
      <c r="AB2442" s="190"/>
      <c r="AC2442" s="192"/>
      <c r="AD2442" s="193">
        <v>19</v>
      </c>
      <c r="AE2442" s="194" t="s">
        <v>367</v>
      </c>
      <c r="AF2442" s="195" t="s">
        <v>52</v>
      </c>
      <c r="AG2442" s="193" t="s">
        <v>35</v>
      </c>
      <c r="AH2442" s="196">
        <f t="shared" si="18"/>
        <v>26</v>
      </c>
      <c r="AI2442" s="197"/>
      <c r="AJ2442" s="196"/>
      <c r="AK2442" s="198">
        <f t="shared" si="15"/>
        <v>26</v>
      </c>
      <c r="AL2442" s="199"/>
      <c r="AM2442" s="141">
        <v>14</v>
      </c>
      <c r="AN2442" s="200" t="s">
        <v>387</v>
      </c>
      <c r="AO2442" s="667"/>
    </row>
    <row r="2443" spans="1:58" s="668" customFormat="1" ht="34.5" x14ac:dyDescent="0.2">
      <c r="A2443" s="663"/>
      <c r="B2443" s="663"/>
      <c r="C2443" s="663"/>
      <c r="D2443" s="663"/>
      <c r="E2443" s="664"/>
      <c r="F2443" s="688"/>
      <c r="G2443" s="664"/>
      <c r="H2443" s="688"/>
      <c r="I2443" s="688"/>
      <c r="J2443" s="688"/>
      <c r="K2443" s="688"/>
      <c r="L2443" s="664"/>
      <c r="M2443" s="664"/>
      <c r="N2443" s="664"/>
      <c r="O2443" s="378"/>
      <c r="P2443" s="190"/>
      <c r="Q2443" s="190"/>
      <c r="R2443" s="190"/>
      <c r="S2443" s="190"/>
      <c r="T2443" s="190"/>
      <c r="U2443" s="190"/>
      <c r="V2443" s="190"/>
      <c r="W2443" s="190"/>
      <c r="X2443" s="190"/>
      <c r="Y2443" s="191"/>
      <c r="Z2443" s="191"/>
      <c r="AA2443" s="191"/>
      <c r="AB2443" s="190"/>
      <c r="AC2443" s="192"/>
      <c r="AD2443" s="201">
        <v>20</v>
      </c>
      <c r="AE2443" s="202" t="s">
        <v>367</v>
      </c>
      <c r="AF2443" s="203" t="s">
        <v>52</v>
      </c>
      <c r="AG2443" s="201" t="s">
        <v>35</v>
      </c>
      <c r="AH2443" s="204">
        <f t="shared" si="18"/>
        <v>26</v>
      </c>
      <c r="AI2443" s="205"/>
      <c r="AJ2443" s="204"/>
      <c r="AK2443" s="206">
        <f t="shared" si="15"/>
        <v>26</v>
      </c>
      <c r="AL2443" s="207"/>
      <c r="AM2443" s="141">
        <v>14</v>
      </c>
      <c r="AN2443" s="208" t="s">
        <v>388</v>
      </c>
      <c r="AO2443" s="667"/>
    </row>
    <row r="2444" spans="1:58" s="668" customFormat="1" ht="34.5" x14ac:dyDescent="0.2">
      <c r="A2444" s="663"/>
      <c r="B2444" s="663"/>
      <c r="C2444" s="663"/>
      <c r="D2444" s="663"/>
      <c r="E2444" s="664"/>
      <c r="F2444" s="688"/>
      <c r="G2444" s="664"/>
      <c r="H2444" s="688"/>
      <c r="I2444" s="688"/>
      <c r="J2444" s="688"/>
      <c r="K2444" s="688"/>
      <c r="L2444" s="664"/>
      <c r="M2444" s="664"/>
      <c r="N2444" s="664"/>
      <c r="O2444" s="378"/>
      <c r="P2444" s="190"/>
      <c r="Q2444" s="190"/>
      <c r="R2444" s="190"/>
      <c r="S2444" s="190"/>
      <c r="T2444" s="190"/>
      <c r="U2444" s="190"/>
      <c r="V2444" s="190"/>
      <c r="W2444" s="190"/>
      <c r="X2444" s="190"/>
      <c r="Y2444" s="191"/>
      <c r="Z2444" s="191"/>
      <c r="AA2444" s="191"/>
      <c r="AB2444" s="190"/>
      <c r="AC2444" s="192"/>
      <c r="AD2444" s="201">
        <v>21</v>
      </c>
      <c r="AE2444" s="202" t="s">
        <v>367</v>
      </c>
      <c r="AF2444" s="203" t="s">
        <v>52</v>
      </c>
      <c r="AG2444" s="201" t="s">
        <v>35</v>
      </c>
      <c r="AH2444" s="204">
        <f t="shared" si="18"/>
        <v>26</v>
      </c>
      <c r="AI2444" s="205"/>
      <c r="AJ2444" s="204"/>
      <c r="AK2444" s="206">
        <f t="shared" si="15"/>
        <v>26</v>
      </c>
      <c r="AL2444" s="207"/>
      <c r="AM2444" s="141">
        <v>14</v>
      </c>
      <c r="AN2444" s="208" t="s">
        <v>389</v>
      </c>
      <c r="AO2444" s="667"/>
    </row>
    <row r="2445" spans="1:58" s="668" customFormat="1" ht="34.5" x14ac:dyDescent="0.2">
      <c r="A2445" s="663"/>
      <c r="B2445" s="663"/>
      <c r="C2445" s="663"/>
      <c r="D2445" s="663"/>
      <c r="E2445" s="664"/>
      <c r="F2445" s="688"/>
      <c r="G2445" s="664"/>
      <c r="H2445" s="688"/>
      <c r="I2445" s="688"/>
      <c r="J2445" s="688"/>
      <c r="K2445" s="688"/>
      <c r="L2445" s="664"/>
      <c r="M2445" s="664"/>
      <c r="N2445" s="664"/>
      <c r="O2445" s="378"/>
      <c r="P2445" s="190"/>
      <c r="Q2445" s="190"/>
      <c r="R2445" s="190"/>
      <c r="S2445" s="190"/>
      <c r="T2445" s="190"/>
      <c r="U2445" s="190"/>
      <c r="V2445" s="190"/>
      <c r="W2445" s="190"/>
      <c r="X2445" s="190"/>
      <c r="Y2445" s="191"/>
      <c r="Z2445" s="191"/>
      <c r="AA2445" s="191"/>
      <c r="AB2445" s="190"/>
      <c r="AC2445" s="192"/>
      <c r="AD2445" s="201">
        <v>22</v>
      </c>
      <c r="AE2445" s="202" t="s">
        <v>367</v>
      </c>
      <c r="AF2445" s="203" t="s">
        <v>52</v>
      </c>
      <c r="AG2445" s="201" t="s">
        <v>35</v>
      </c>
      <c r="AH2445" s="204">
        <f t="shared" si="18"/>
        <v>26</v>
      </c>
      <c r="AI2445" s="205"/>
      <c r="AJ2445" s="204"/>
      <c r="AK2445" s="206">
        <f t="shared" si="15"/>
        <v>26</v>
      </c>
      <c r="AL2445" s="207"/>
      <c r="AM2445" s="141">
        <v>14</v>
      </c>
      <c r="AN2445" s="208" t="s">
        <v>390</v>
      </c>
      <c r="AO2445" s="667"/>
    </row>
    <row r="2446" spans="1:58" s="668" customFormat="1" ht="34.5" x14ac:dyDescent="0.2">
      <c r="A2446" s="663"/>
      <c r="B2446" s="663"/>
      <c r="C2446" s="663"/>
      <c r="D2446" s="663"/>
      <c r="E2446" s="664"/>
      <c r="F2446" s="688"/>
      <c r="G2446" s="664"/>
      <c r="H2446" s="688"/>
      <c r="I2446" s="688"/>
      <c r="J2446" s="688"/>
      <c r="K2446" s="688"/>
      <c r="L2446" s="664"/>
      <c r="M2446" s="664"/>
      <c r="N2446" s="664"/>
      <c r="O2446" s="378"/>
      <c r="P2446" s="190"/>
      <c r="Q2446" s="190"/>
      <c r="R2446" s="190"/>
      <c r="S2446" s="190"/>
      <c r="T2446" s="190"/>
      <c r="U2446" s="190"/>
      <c r="V2446" s="190"/>
      <c r="W2446" s="190"/>
      <c r="X2446" s="190"/>
      <c r="Y2446" s="191"/>
      <c r="Z2446" s="191"/>
      <c r="AA2446" s="191"/>
      <c r="AB2446" s="190"/>
      <c r="AC2446" s="192"/>
      <c r="AD2446" s="201">
        <v>23</v>
      </c>
      <c r="AE2446" s="202" t="s">
        <v>367</v>
      </c>
      <c r="AF2446" s="203" t="s">
        <v>52</v>
      </c>
      <c r="AG2446" s="201" t="s">
        <v>35</v>
      </c>
      <c r="AH2446" s="204">
        <f t="shared" si="18"/>
        <v>26</v>
      </c>
      <c r="AI2446" s="205"/>
      <c r="AJ2446" s="204"/>
      <c r="AK2446" s="206">
        <f t="shared" si="15"/>
        <v>26</v>
      </c>
      <c r="AL2446" s="207"/>
      <c r="AM2446" s="141">
        <v>14</v>
      </c>
      <c r="AN2446" s="208" t="s">
        <v>391</v>
      </c>
      <c r="AO2446" s="667"/>
    </row>
    <row r="2447" spans="1:58" s="668" customFormat="1" ht="34.5" x14ac:dyDescent="0.2">
      <c r="A2447" s="663"/>
      <c r="B2447" s="663"/>
      <c r="C2447" s="663"/>
      <c r="D2447" s="663"/>
      <c r="E2447" s="664"/>
      <c r="F2447" s="688"/>
      <c r="G2447" s="664"/>
      <c r="H2447" s="688"/>
      <c r="I2447" s="688"/>
      <c r="J2447" s="688"/>
      <c r="K2447" s="688"/>
      <c r="L2447" s="664"/>
      <c r="M2447" s="664"/>
      <c r="N2447" s="664"/>
      <c r="O2447" s="378"/>
      <c r="P2447" s="190"/>
      <c r="Q2447" s="190"/>
      <c r="R2447" s="190"/>
      <c r="S2447" s="190"/>
      <c r="T2447" s="190"/>
      <c r="U2447" s="190"/>
      <c r="V2447" s="190"/>
      <c r="W2447" s="190"/>
      <c r="X2447" s="190"/>
      <c r="Y2447" s="191"/>
      <c r="Z2447" s="191"/>
      <c r="AA2447" s="191"/>
      <c r="AB2447" s="190"/>
      <c r="AC2447" s="192"/>
      <c r="AD2447" s="209">
        <v>24</v>
      </c>
      <c r="AE2447" s="210" t="s">
        <v>367</v>
      </c>
      <c r="AF2447" s="211" t="s">
        <v>52</v>
      </c>
      <c r="AG2447" s="209" t="s">
        <v>35</v>
      </c>
      <c r="AH2447" s="212">
        <f t="shared" si="18"/>
        <v>26</v>
      </c>
      <c r="AI2447" s="213"/>
      <c r="AJ2447" s="212"/>
      <c r="AK2447" s="214">
        <f t="shared" si="15"/>
        <v>26</v>
      </c>
      <c r="AL2447" s="215"/>
      <c r="AM2447" s="141">
        <v>14</v>
      </c>
      <c r="AN2447" s="216" t="s">
        <v>392</v>
      </c>
      <c r="AO2447" s="667"/>
    </row>
    <row r="2448" spans="1:58" s="668" customFormat="1" ht="34.5" x14ac:dyDescent="0.2">
      <c r="A2448" s="663"/>
      <c r="B2448" s="663"/>
      <c r="C2448" s="663"/>
      <c r="D2448" s="663"/>
      <c r="E2448" s="664"/>
      <c r="F2448" s="688"/>
      <c r="G2448" s="664"/>
      <c r="H2448" s="688"/>
      <c r="I2448" s="688"/>
      <c r="J2448" s="688"/>
      <c r="K2448" s="688"/>
      <c r="L2448" s="664"/>
      <c r="M2448" s="664"/>
      <c r="N2448" s="664"/>
      <c r="O2448" s="378"/>
      <c r="P2448" s="190"/>
      <c r="Q2448" s="190"/>
      <c r="R2448" s="190"/>
      <c r="S2448" s="190"/>
      <c r="T2448" s="190"/>
      <c r="U2448" s="190"/>
      <c r="V2448" s="190"/>
      <c r="W2448" s="190"/>
      <c r="X2448" s="190"/>
      <c r="Y2448" s="191"/>
      <c r="Z2448" s="191"/>
      <c r="AA2448" s="191"/>
      <c r="AB2448" s="190"/>
      <c r="AC2448" s="192"/>
      <c r="AD2448" s="209">
        <v>25</v>
      </c>
      <c r="AE2448" s="210" t="s">
        <v>367</v>
      </c>
      <c r="AF2448" s="211" t="s">
        <v>52</v>
      </c>
      <c r="AG2448" s="209" t="s">
        <v>35</v>
      </c>
      <c r="AH2448" s="212">
        <f t="shared" si="18"/>
        <v>26</v>
      </c>
      <c r="AI2448" s="213"/>
      <c r="AJ2448" s="212"/>
      <c r="AK2448" s="214">
        <f t="shared" si="15"/>
        <v>26</v>
      </c>
      <c r="AL2448" s="215"/>
      <c r="AM2448" s="141">
        <v>14</v>
      </c>
      <c r="AN2448" s="216" t="s">
        <v>393</v>
      </c>
      <c r="AO2448" s="667"/>
    </row>
    <row r="2449" spans="1:41" s="668" customFormat="1" ht="34.5" x14ac:dyDescent="0.2">
      <c r="A2449" s="663"/>
      <c r="B2449" s="663"/>
      <c r="C2449" s="663"/>
      <c r="D2449" s="663"/>
      <c r="E2449" s="664"/>
      <c r="F2449" s="688"/>
      <c r="G2449" s="664"/>
      <c r="H2449" s="688"/>
      <c r="I2449" s="688"/>
      <c r="J2449" s="688"/>
      <c r="K2449" s="688"/>
      <c r="L2449" s="664"/>
      <c r="M2449" s="664"/>
      <c r="N2449" s="664"/>
      <c r="O2449" s="378"/>
      <c r="P2449" s="190"/>
      <c r="Q2449" s="190"/>
      <c r="R2449" s="190"/>
      <c r="S2449" s="190"/>
      <c r="T2449" s="190"/>
      <c r="U2449" s="190"/>
      <c r="V2449" s="190"/>
      <c r="W2449" s="190"/>
      <c r="X2449" s="190"/>
      <c r="Y2449" s="191"/>
      <c r="Z2449" s="191"/>
      <c r="AA2449" s="191"/>
      <c r="AB2449" s="190"/>
      <c r="AC2449" s="192"/>
      <c r="AD2449" s="209">
        <v>26</v>
      </c>
      <c r="AE2449" s="210" t="s">
        <v>367</v>
      </c>
      <c r="AF2449" s="211" t="s">
        <v>52</v>
      </c>
      <c r="AG2449" s="209" t="s">
        <v>35</v>
      </c>
      <c r="AH2449" s="212">
        <f t="shared" si="18"/>
        <v>26</v>
      </c>
      <c r="AI2449" s="213"/>
      <c r="AJ2449" s="212"/>
      <c r="AK2449" s="214">
        <f t="shared" si="15"/>
        <v>26</v>
      </c>
      <c r="AL2449" s="215"/>
      <c r="AM2449" s="141">
        <v>14</v>
      </c>
      <c r="AN2449" s="216" t="s">
        <v>394</v>
      </c>
      <c r="AO2449" s="667"/>
    </row>
    <row r="2450" spans="1:41" s="668" customFormat="1" ht="34.5" x14ac:dyDescent="0.2">
      <c r="A2450" s="663"/>
      <c r="B2450" s="663"/>
      <c r="C2450" s="663"/>
      <c r="D2450" s="663"/>
      <c r="E2450" s="664"/>
      <c r="F2450" s="688"/>
      <c r="G2450" s="664"/>
      <c r="H2450" s="688"/>
      <c r="I2450" s="688"/>
      <c r="J2450" s="688"/>
      <c r="K2450" s="688"/>
      <c r="L2450" s="664"/>
      <c r="M2450" s="664"/>
      <c r="N2450" s="664"/>
      <c r="O2450" s="378"/>
      <c r="P2450" s="190"/>
      <c r="Q2450" s="190"/>
      <c r="R2450" s="190"/>
      <c r="S2450" s="190"/>
      <c r="T2450" s="190"/>
      <c r="U2450" s="190"/>
      <c r="V2450" s="190"/>
      <c r="W2450" s="190"/>
      <c r="X2450" s="190"/>
      <c r="Y2450" s="191"/>
      <c r="Z2450" s="191"/>
      <c r="AA2450" s="191"/>
      <c r="AB2450" s="190"/>
      <c r="AC2450" s="192"/>
      <c r="AD2450" s="209">
        <v>27</v>
      </c>
      <c r="AE2450" s="210" t="s">
        <v>367</v>
      </c>
      <c r="AF2450" s="211" t="s">
        <v>52</v>
      </c>
      <c r="AG2450" s="209" t="s">
        <v>35</v>
      </c>
      <c r="AH2450" s="212">
        <f t="shared" si="18"/>
        <v>26</v>
      </c>
      <c r="AI2450" s="213"/>
      <c r="AJ2450" s="212"/>
      <c r="AK2450" s="214">
        <f t="shared" si="15"/>
        <v>26</v>
      </c>
      <c r="AL2450" s="215"/>
      <c r="AM2450" s="141">
        <v>14</v>
      </c>
      <c r="AN2450" s="216" t="s">
        <v>395</v>
      </c>
      <c r="AO2450" s="667"/>
    </row>
    <row r="2451" spans="1:41" s="668" customFormat="1" ht="34.5" x14ac:dyDescent="0.2">
      <c r="A2451" s="663"/>
      <c r="B2451" s="663"/>
      <c r="C2451" s="663"/>
      <c r="D2451" s="663"/>
      <c r="E2451" s="664"/>
      <c r="F2451" s="688"/>
      <c r="G2451" s="664"/>
      <c r="H2451" s="688"/>
      <c r="I2451" s="688"/>
      <c r="J2451" s="688"/>
      <c r="K2451" s="688"/>
      <c r="L2451" s="664"/>
      <c r="M2451" s="664"/>
      <c r="N2451" s="664"/>
      <c r="O2451" s="378"/>
      <c r="P2451" s="190"/>
      <c r="Q2451" s="190"/>
      <c r="R2451" s="190"/>
      <c r="S2451" s="190"/>
      <c r="T2451" s="190"/>
      <c r="U2451" s="190"/>
      <c r="V2451" s="190"/>
      <c r="W2451" s="190"/>
      <c r="X2451" s="190"/>
      <c r="Y2451" s="191"/>
      <c r="Z2451" s="191"/>
      <c r="AA2451" s="191"/>
      <c r="AB2451" s="190"/>
      <c r="AC2451" s="192"/>
      <c r="AD2451" s="217">
        <v>28</v>
      </c>
      <c r="AE2451" s="218" t="s">
        <v>367</v>
      </c>
      <c r="AF2451" s="219" t="s">
        <v>52</v>
      </c>
      <c r="AG2451" s="217" t="s">
        <v>35</v>
      </c>
      <c r="AH2451" s="220">
        <f>(4*10)+(4*11)</f>
        <v>84</v>
      </c>
      <c r="AI2451" s="221"/>
      <c r="AJ2451" s="222">
        <f>AH2451</f>
        <v>84</v>
      </c>
      <c r="AK2451" s="223"/>
      <c r="AL2451" s="224"/>
      <c r="AM2451" s="217">
        <v>14</v>
      </c>
      <c r="AN2451" s="225" t="s">
        <v>396</v>
      </c>
      <c r="AO2451" s="667"/>
    </row>
    <row r="2452" spans="1:41" s="668" customFormat="1" ht="34.5" x14ac:dyDescent="0.2">
      <c r="A2452" s="663"/>
      <c r="B2452" s="663"/>
      <c r="C2452" s="663"/>
      <c r="D2452" s="663"/>
      <c r="E2452" s="664"/>
      <c r="F2452" s="688"/>
      <c r="G2452" s="664"/>
      <c r="H2452" s="688"/>
      <c r="I2452" s="688"/>
      <c r="J2452" s="688"/>
      <c r="K2452" s="688"/>
      <c r="L2452" s="664"/>
      <c r="M2452" s="664"/>
      <c r="N2452" s="664"/>
      <c r="O2452" s="378"/>
      <c r="P2452" s="190"/>
      <c r="Q2452" s="190"/>
      <c r="R2452" s="190"/>
      <c r="S2452" s="190"/>
      <c r="T2452" s="190"/>
      <c r="U2452" s="190"/>
      <c r="V2452" s="190"/>
      <c r="W2452" s="190"/>
      <c r="X2452" s="190"/>
      <c r="Y2452" s="191"/>
      <c r="Z2452" s="191"/>
      <c r="AA2452" s="191"/>
      <c r="AB2452" s="190"/>
      <c r="AC2452" s="192"/>
      <c r="AD2452" s="174">
        <v>29</v>
      </c>
      <c r="AE2452" s="175" t="s">
        <v>367</v>
      </c>
      <c r="AF2452" s="176" t="s">
        <v>52</v>
      </c>
      <c r="AG2452" s="174" t="s">
        <v>35</v>
      </c>
      <c r="AH2452" s="226">
        <v>46.67</v>
      </c>
      <c r="AI2452" s="227"/>
      <c r="AJ2452" s="226"/>
      <c r="AK2452" s="180">
        <f t="shared" si="15"/>
        <v>46.67</v>
      </c>
      <c r="AL2452" s="228"/>
      <c r="AM2452" s="174">
        <v>11</v>
      </c>
      <c r="AN2452" s="181" t="s">
        <v>397</v>
      </c>
      <c r="AO2452" s="667" t="s">
        <v>1025</v>
      </c>
    </row>
    <row r="2453" spans="1:41" s="668" customFormat="1" ht="34.5" x14ac:dyDescent="0.2">
      <c r="A2453" s="663"/>
      <c r="B2453" s="663"/>
      <c r="C2453" s="663"/>
      <c r="D2453" s="663"/>
      <c r="E2453" s="664"/>
      <c r="F2453" s="688"/>
      <c r="G2453" s="664"/>
      <c r="H2453" s="688"/>
      <c r="I2453" s="688"/>
      <c r="J2453" s="688"/>
      <c r="K2453" s="688"/>
      <c r="L2453" s="664"/>
      <c r="M2453" s="664"/>
      <c r="N2453" s="664"/>
      <c r="O2453" s="378"/>
      <c r="P2453" s="190"/>
      <c r="Q2453" s="190"/>
      <c r="R2453" s="190"/>
      <c r="S2453" s="190"/>
      <c r="T2453" s="190"/>
      <c r="U2453" s="190"/>
      <c r="V2453" s="190"/>
      <c r="W2453" s="190"/>
      <c r="X2453" s="190"/>
      <c r="Y2453" s="191"/>
      <c r="Z2453" s="191"/>
      <c r="AA2453" s="191"/>
      <c r="AB2453" s="190"/>
      <c r="AC2453" s="192"/>
      <c r="AD2453" s="174">
        <v>30</v>
      </c>
      <c r="AE2453" s="175" t="s">
        <v>367</v>
      </c>
      <c r="AF2453" s="176" t="s">
        <v>52</v>
      </c>
      <c r="AG2453" s="174" t="s">
        <v>35</v>
      </c>
      <c r="AH2453" s="226">
        <v>46.67</v>
      </c>
      <c r="AI2453" s="227"/>
      <c r="AJ2453" s="226"/>
      <c r="AK2453" s="180">
        <f t="shared" si="15"/>
        <v>46.67</v>
      </c>
      <c r="AL2453" s="228"/>
      <c r="AM2453" s="174">
        <v>11</v>
      </c>
      <c r="AN2453" s="181" t="s">
        <v>398</v>
      </c>
      <c r="AO2453" s="667"/>
    </row>
    <row r="2454" spans="1:41" s="668" customFormat="1" ht="34.5" x14ac:dyDescent="0.2">
      <c r="A2454" s="663"/>
      <c r="B2454" s="663"/>
      <c r="C2454" s="663"/>
      <c r="D2454" s="663"/>
      <c r="E2454" s="664"/>
      <c r="F2454" s="688"/>
      <c r="G2454" s="664"/>
      <c r="H2454" s="688"/>
      <c r="I2454" s="688"/>
      <c r="J2454" s="688"/>
      <c r="K2454" s="688"/>
      <c r="L2454" s="664"/>
      <c r="M2454" s="664"/>
      <c r="N2454" s="664"/>
      <c r="O2454" s="378"/>
      <c r="P2454" s="190"/>
      <c r="Q2454" s="190"/>
      <c r="R2454" s="190"/>
      <c r="S2454" s="190"/>
      <c r="T2454" s="190"/>
      <c r="U2454" s="190"/>
      <c r="V2454" s="190"/>
      <c r="W2454" s="190"/>
      <c r="X2454" s="190"/>
      <c r="Y2454" s="191"/>
      <c r="Z2454" s="191"/>
      <c r="AA2454" s="191"/>
      <c r="AB2454" s="190"/>
      <c r="AC2454" s="192"/>
      <c r="AD2454" s="174">
        <v>31</v>
      </c>
      <c r="AE2454" s="175" t="s">
        <v>367</v>
      </c>
      <c r="AF2454" s="176" t="s">
        <v>52</v>
      </c>
      <c r="AG2454" s="174" t="s">
        <v>35</v>
      </c>
      <c r="AH2454" s="226">
        <v>46.67</v>
      </c>
      <c r="AI2454" s="227"/>
      <c r="AJ2454" s="226"/>
      <c r="AK2454" s="180">
        <f t="shared" si="15"/>
        <v>46.67</v>
      </c>
      <c r="AL2454" s="228"/>
      <c r="AM2454" s="174">
        <v>11</v>
      </c>
      <c r="AN2454" s="181" t="s">
        <v>399</v>
      </c>
      <c r="AO2454" s="667"/>
    </row>
    <row r="2455" spans="1:41" s="668" customFormat="1" ht="34.5" x14ac:dyDescent="0.2">
      <c r="A2455" s="663"/>
      <c r="B2455" s="663"/>
      <c r="C2455" s="663"/>
      <c r="D2455" s="663"/>
      <c r="E2455" s="664"/>
      <c r="F2455" s="688"/>
      <c r="G2455" s="664"/>
      <c r="H2455" s="688"/>
      <c r="I2455" s="688"/>
      <c r="J2455" s="688"/>
      <c r="K2455" s="688"/>
      <c r="L2455" s="664"/>
      <c r="M2455" s="664"/>
      <c r="N2455" s="664"/>
      <c r="O2455" s="378"/>
      <c r="P2455" s="190"/>
      <c r="Q2455" s="190"/>
      <c r="R2455" s="190"/>
      <c r="S2455" s="190"/>
      <c r="T2455" s="190"/>
      <c r="U2455" s="190"/>
      <c r="V2455" s="190"/>
      <c r="W2455" s="190"/>
      <c r="X2455" s="190"/>
      <c r="Y2455" s="191"/>
      <c r="Z2455" s="191"/>
      <c r="AA2455" s="191"/>
      <c r="AB2455" s="190"/>
      <c r="AC2455" s="192"/>
      <c r="AD2455" s="174">
        <v>32</v>
      </c>
      <c r="AE2455" s="175" t="s">
        <v>367</v>
      </c>
      <c r="AF2455" s="176" t="s">
        <v>52</v>
      </c>
      <c r="AG2455" s="174" t="s">
        <v>35</v>
      </c>
      <c r="AH2455" s="226">
        <v>46.67</v>
      </c>
      <c r="AI2455" s="227"/>
      <c r="AJ2455" s="226"/>
      <c r="AK2455" s="180">
        <f t="shared" si="15"/>
        <v>46.67</v>
      </c>
      <c r="AL2455" s="228"/>
      <c r="AM2455" s="174">
        <v>11</v>
      </c>
      <c r="AN2455" s="181" t="s">
        <v>400</v>
      </c>
      <c r="AO2455" s="667"/>
    </row>
    <row r="2456" spans="1:41" s="668" customFormat="1" ht="34.5" x14ac:dyDescent="0.2">
      <c r="A2456" s="663"/>
      <c r="B2456" s="663"/>
      <c r="C2456" s="663"/>
      <c r="D2456" s="663"/>
      <c r="E2456" s="664"/>
      <c r="F2456" s="688"/>
      <c r="G2456" s="664"/>
      <c r="H2456" s="688"/>
      <c r="I2456" s="688"/>
      <c r="J2456" s="688"/>
      <c r="K2456" s="688"/>
      <c r="L2456" s="664"/>
      <c r="M2456" s="664"/>
      <c r="N2456" s="664"/>
      <c r="O2456" s="378"/>
      <c r="P2456" s="190"/>
      <c r="Q2456" s="190"/>
      <c r="R2456" s="190"/>
      <c r="S2456" s="190"/>
      <c r="T2456" s="190"/>
      <c r="U2456" s="190"/>
      <c r="V2456" s="190"/>
      <c r="W2456" s="190"/>
      <c r="X2456" s="190"/>
      <c r="Y2456" s="191"/>
      <c r="Z2456" s="191"/>
      <c r="AA2456" s="191"/>
      <c r="AB2456" s="190"/>
      <c r="AC2456" s="192"/>
      <c r="AD2456" s="174">
        <v>33</v>
      </c>
      <c r="AE2456" s="175" t="s">
        <v>367</v>
      </c>
      <c r="AF2456" s="176" t="s">
        <v>52</v>
      </c>
      <c r="AG2456" s="174" t="s">
        <v>35</v>
      </c>
      <c r="AH2456" s="226">
        <v>46.67</v>
      </c>
      <c r="AI2456" s="227"/>
      <c r="AJ2456" s="226"/>
      <c r="AK2456" s="180">
        <f t="shared" si="15"/>
        <v>46.67</v>
      </c>
      <c r="AL2456" s="228"/>
      <c r="AM2456" s="174">
        <v>11</v>
      </c>
      <c r="AN2456" s="181" t="s">
        <v>401</v>
      </c>
      <c r="AO2456" s="667"/>
    </row>
    <row r="2457" spans="1:41" s="668" customFormat="1" ht="34.5" x14ac:dyDescent="0.2">
      <c r="A2457" s="663"/>
      <c r="B2457" s="663"/>
      <c r="C2457" s="663"/>
      <c r="D2457" s="663"/>
      <c r="E2457" s="664"/>
      <c r="F2457" s="688"/>
      <c r="G2457" s="664"/>
      <c r="H2457" s="688"/>
      <c r="I2457" s="688"/>
      <c r="J2457" s="688"/>
      <c r="K2457" s="688"/>
      <c r="L2457" s="664"/>
      <c r="M2457" s="664"/>
      <c r="N2457" s="664"/>
      <c r="O2457" s="378"/>
      <c r="P2457" s="190"/>
      <c r="Q2457" s="190"/>
      <c r="R2457" s="190"/>
      <c r="S2457" s="190"/>
      <c r="T2457" s="190"/>
      <c r="U2457" s="190"/>
      <c r="V2457" s="190"/>
      <c r="W2457" s="190"/>
      <c r="X2457" s="190"/>
      <c r="Y2457" s="191"/>
      <c r="Z2457" s="191"/>
      <c r="AA2457" s="191"/>
      <c r="AB2457" s="190"/>
      <c r="AC2457" s="192"/>
      <c r="AD2457" s="174">
        <v>34</v>
      </c>
      <c r="AE2457" s="175" t="s">
        <v>367</v>
      </c>
      <c r="AF2457" s="176" t="s">
        <v>52</v>
      </c>
      <c r="AG2457" s="174" t="s">
        <v>35</v>
      </c>
      <c r="AH2457" s="226">
        <v>46.67</v>
      </c>
      <c r="AI2457" s="227"/>
      <c r="AJ2457" s="226"/>
      <c r="AK2457" s="180">
        <f t="shared" si="15"/>
        <v>46.67</v>
      </c>
      <c r="AL2457" s="228"/>
      <c r="AM2457" s="174">
        <v>11</v>
      </c>
      <c r="AN2457" s="181" t="s">
        <v>402</v>
      </c>
      <c r="AO2457" s="667"/>
    </row>
    <row r="2458" spans="1:41" s="668" customFormat="1" ht="34.5" x14ac:dyDescent="0.2">
      <c r="A2458" s="663"/>
      <c r="B2458" s="663"/>
      <c r="C2458" s="663"/>
      <c r="D2458" s="663"/>
      <c r="E2458" s="664"/>
      <c r="F2458" s="688"/>
      <c r="G2458" s="664"/>
      <c r="H2458" s="688"/>
      <c r="I2458" s="688"/>
      <c r="J2458" s="688"/>
      <c r="K2458" s="688"/>
      <c r="L2458" s="664"/>
      <c r="M2458" s="664"/>
      <c r="N2458" s="664"/>
      <c r="O2458" s="378"/>
      <c r="P2458" s="190"/>
      <c r="Q2458" s="190"/>
      <c r="R2458" s="190"/>
      <c r="S2458" s="190"/>
      <c r="T2458" s="190"/>
      <c r="U2458" s="190"/>
      <c r="V2458" s="190"/>
      <c r="W2458" s="190"/>
      <c r="X2458" s="190"/>
      <c r="Y2458" s="191"/>
      <c r="Z2458" s="191"/>
      <c r="AA2458" s="191"/>
      <c r="AB2458" s="190"/>
      <c r="AC2458" s="192"/>
      <c r="AD2458" s="229">
        <v>35</v>
      </c>
      <c r="AE2458" s="230" t="s">
        <v>367</v>
      </c>
      <c r="AF2458" s="231" t="s">
        <v>52</v>
      </c>
      <c r="AG2458" s="229" t="s">
        <v>35</v>
      </c>
      <c r="AH2458" s="232">
        <v>53.33</v>
      </c>
      <c r="AI2458" s="233"/>
      <c r="AJ2458" s="232"/>
      <c r="AK2458" s="234">
        <f t="shared" si="15"/>
        <v>53.33</v>
      </c>
      <c r="AL2458" s="235"/>
      <c r="AM2458" s="229">
        <v>11</v>
      </c>
      <c r="AN2458" s="236" t="s">
        <v>403</v>
      </c>
      <c r="AO2458" s="667" t="s">
        <v>1026</v>
      </c>
    </row>
    <row r="2459" spans="1:41" s="668" customFormat="1" ht="34.5" x14ac:dyDescent="0.2">
      <c r="A2459" s="663"/>
      <c r="B2459" s="663"/>
      <c r="C2459" s="663"/>
      <c r="D2459" s="663"/>
      <c r="E2459" s="664"/>
      <c r="F2459" s="688"/>
      <c r="G2459" s="664"/>
      <c r="H2459" s="688"/>
      <c r="I2459" s="688"/>
      <c r="J2459" s="688"/>
      <c r="K2459" s="688"/>
      <c r="L2459" s="664"/>
      <c r="M2459" s="664"/>
      <c r="N2459" s="664"/>
      <c r="O2459" s="378"/>
      <c r="P2459" s="190"/>
      <c r="Q2459" s="190"/>
      <c r="R2459" s="190"/>
      <c r="S2459" s="190"/>
      <c r="T2459" s="190"/>
      <c r="U2459" s="190"/>
      <c r="V2459" s="190"/>
      <c r="W2459" s="190"/>
      <c r="X2459" s="190"/>
      <c r="Y2459" s="191"/>
      <c r="Z2459" s="191"/>
      <c r="AA2459" s="191"/>
      <c r="AB2459" s="190"/>
      <c r="AC2459" s="192"/>
      <c r="AD2459" s="229">
        <v>36</v>
      </c>
      <c r="AE2459" s="230" t="s">
        <v>367</v>
      </c>
      <c r="AF2459" s="231" t="s">
        <v>52</v>
      </c>
      <c r="AG2459" s="229" t="s">
        <v>35</v>
      </c>
      <c r="AH2459" s="232">
        <v>53.33</v>
      </c>
      <c r="AI2459" s="233"/>
      <c r="AJ2459" s="232"/>
      <c r="AK2459" s="234">
        <f t="shared" si="15"/>
        <v>53.33</v>
      </c>
      <c r="AL2459" s="235"/>
      <c r="AM2459" s="229">
        <v>11</v>
      </c>
      <c r="AN2459" s="236" t="s">
        <v>404</v>
      </c>
      <c r="AO2459" s="667"/>
    </row>
    <row r="2460" spans="1:41" s="668" customFormat="1" ht="34.5" x14ac:dyDescent="0.2">
      <c r="A2460" s="663"/>
      <c r="B2460" s="663"/>
      <c r="C2460" s="663"/>
      <c r="D2460" s="663"/>
      <c r="E2460" s="664"/>
      <c r="F2460" s="688"/>
      <c r="G2460" s="664"/>
      <c r="H2460" s="688"/>
      <c r="I2460" s="688"/>
      <c r="J2460" s="688"/>
      <c r="K2460" s="688"/>
      <c r="L2460" s="664"/>
      <c r="M2460" s="664"/>
      <c r="N2460" s="664"/>
      <c r="O2460" s="378"/>
      <c r="P2460" s="190"/>
      <c r="Q2460" s="190"/>
      <c r="R2460" s="190"/>
      <c r="S2460" s="190"/>
      <c r="T2460" s="190"/>
      <c r="U2460" s="190"/>
      <c r="V2460" s="190"/>
      <c r="W2460" s="190"/>
      <c r="X2460" s="190"/>
      <c r="Y2460" s="191"/>
      <c r="Z2460" s="191"/>
      <c r="AA2460" s="191"/>
      <c r="AB2460" s="190"/>
      <c r="AC2460" s="192"/>
      <c r="AD2460" s="229">
        <v>37</v>
      </c>
      <c r="AE2460" s="230" t="s">
        <v>367</v>
      </c>
      <c r="AF2460" s="231" t="s">
        <v>52</v>
      </c>
      <c r="AG2460" s="229" t="s">
        <v>35</v>
      </c>
      <c r="AH2460" s="232">
        <v>53.33</v>
      </c>
      <c r="AI2460" s="233"/>
      <c r="AJ2460" s="232"/>
      <c r="AK2460" s="234">
        <f t="shared" si="15"/>
        <v>53.33</v>
      </c>
      <c r="AL2460" s="235"/>
      <c r="AM2460" s="229">
        <v>11</v>
      </c>
      <c r="AN2460" s="236" t="s">
        <v>405</v>
      </c>
      <c r="AO2460" s="667"/>
    </row>
    <row r="2461" spans="1:41" s="668" customFormat="1" ht="34.5" x14ac:dyDescent="0.2">
      <c r="A2461" s="663"/>
      <c r="B2461" s="663"/>
      <c r="C2461" s="663"/>
      <c r="D2461" s="663"/>
      <c r="E2461" s="664"/>
      <c r="F2461" s="688"/>
      <c r="G2461" s="664"/>
      <c r="H2461" s="688"/>
      <c r="I2461" s="688"/>
      <c r="J2461" s="688"/>
      <c r="K2461" s="688"/>
      <c r="L2461" s="664"/>
      <c r="M2461" s="664"/>
      <c r="N2461" s="664"/>
      <c r="O2461" s="378"/>
      <c r="P2461" s="190"/>
      <c r="Q2461" s="190"/>
      <c r="R2461" s="190"/>
      <c r="S2461" s="190"/>
      <c r="T2461" s="190"/>
      <c r="U2461" s="190"/>
      <c r="V2461" s="190"/>
      <c r="W2461" s="190"/>
      <c r="X2461" s="190"/>
      <c r="Y2461" s="191"/>
      <c r="Z2461" s="191"/>
      <c r="AA2461" s="191"/>
      <c r="AB2461" s="190"/>
      <c r="AC2461" s="192"/>
      <c r="AD2461" s="229">
        <v>38</v>
      </c>
      <c r="AE2461" s="230" t="s">
        <v>367</v>
      </c>
      <c r="AF2461" s="231" t="s">
        <v>52</v>
      </c>
      <c r="AG2461" s="229" t="s">
        <v>35</v>
      </c>
      <c r="AH2461" s="232">
        <v>53.33</v>
      </c>
      <c r="AI2461" s="233"/>
      <c r="AJ2461" s="232"/>
      <c r="AK2461" s="234">
        <f t="shared" si="15"/>
        <v>53.33</v>
      </c>
      <c r="AL2461" s="235"/>
      <c r="AM2461" s="229">
        <v>11</v>
      </c>
      <c r="AN2461" s="236" t="s">
        <v>406</v>
      </c>
      <c r="AO2461" s="667"/>
    </row>
    <row r="2462" spans="1:41" s="668" customFormat="1" ht="34.5" x14ac:dyDescent="0.2">
      <c r="A2462" s="663"/>
      <c r="B2462" s="663"/>
      <c r="C2462" s="663"/>
      <c r="D2462" s="663"/>
      <c r="E2462" s="664"/>
      <c r="F2462" s="688"/>
      <c r="G2462" s="664"/>
      <c r="H2462" s="688"/>
      <c r="I2462" s="688"/>
      <c r="J2462" s="688"/>
      <c r="K2462" s="688"/>
      <c r="L2462" s="664"/>
      <c r="M2462" s="664"/>
      <c r="N2462" s="664"/>
      <c r="O2462" s="378"/>
      <c r="P2462" s="190"/>
      <c r="Q2462" s="190"/>
      <c r="R2462" s="190"/>
      <c r="S2462" s="190"/>
      <c r="T2462" s="190"/>
      <c r="U2462" s="190"/>
      <c r="V2462" s="190"/>
      <c r="W2462" s="190"/>
      <c r="X2462" s="190"/>
      <c r="Y2462" s="191"/>
      <c r="Z2462" s="191"/>
      <c r="AA2462" s="191"/>
      <c r="AB2462" s="190"/>
      <c r="AC2462" s="192"/>
      <c r="AD2462" s="229">
        <v>39</v>
      </c>
      <c r="AE2462" s="230" t="s">
        <v>367</v>
      </c>
      <c r="AF2462" s="231" t="s">
        <v>52</v>
      </c>
      <c r="AG2462" s="229" t="s">
        <v>35</v>
      </c>
      <c r="AH2462" s="232">
        <v>53.33</v>
      </c>
      <c r="AI2462" s="233"/>
      <c r="AJ2462" s="232"/>
      <c r="AK2462" s="234">
        <f t="shared" si="15"/>
        <v>53.33</v>
      </c>
      <c r="AL2462" s="235"/>
      <c r="AM2462" s="229">
        <v>11</v>
      </c>
      <c r="AN2462" s="236" t="s">
        <v>407</v>
      </c>
      <c r="AO2462" s="667"/>
    </row>
    <row r="2463" spans="1:41" s="668" customFormat="1" ht="34.5" x14ac:dyDescent="0.2">
      <c r="A2463" s="663"/>
      <c r="B2463" s="663"/>
      <c r="C2463" s="663"/>
      <c r="D2463" s="663"/>
      <c r="E2463" s="664"/>
      <c r="F2463" s="688"/>
      <c r="G2463" s="664"/>
      <c r="H2463" s="688"/>
      <c r="I2463" s="688"/>
      <c r="J2463" s="688"/>
      <c r="K2463" s="688"/>
      <c r="L2463" s="664"/>
      <c r="M2463" s="664"/>
      <c r="N2463" s="664"/>
      <c r="O2463" s="378"/>
      <c r="P2463" s="190"/>
      <c r="Q2463" s="190"/>
      <c r="R2463" s="190"/>
      <c r="S2463" s="190"/>
      <c r="T2463" s="190"/>
      <c r="U2463" s="190"/>
      <c r="V2463" s="190"/>
      <c r="W2463" s="190"/>
      <c r="X2463" s="190"/>
      <c r="Y2463" s="191"/>
      <c r="Z2463" s="191"/>
      <c r="AA2463" s="191"/>
      <c r="AB2463" s="190"/>
      <c r="AC2463" s="192"/>
      <c r="AD2463" s="229">
        <v>40</v>
      </c>
      <c r="AE2463" s="230" t="s">
        <v>367</v>
      </c>
      <c r="AF2463" s="231" t="s">
        <v>52</v>
      </c>
      <c r="AG2463" s="229" t="s">
        <v>35</v>
      </c>
      <c r="AH2463" s="232">
        <v>53.33</v>
      </c>
      <c r="AI2463" s="233"/>
      <c r="AJ2463" s="232"/>
      <c r="AK2463" s="234">
        <f t="shared" si="15"/>
        <v>53.33</v>
      </c>
      <c r="AL2463" s="235"/>
      <c r="AM2463" s="229">
        <v>11</v>
      </c>
      <c r="AN2463" s="236" t="s">
        <v>408</v>
      </c>
      <c r="AO2463" s="667"/>
    </row>
    <row r="2464" spans="1:41" s="668" customFormat="1" ht="34.5" x14ac:dyDescent="0.2">
      <c r="A2464" s="663"/>
      <c r="B2464" s="663"/>
      <c r="C2464" s="663"/>
      <c r="D2464" s="663"/>
      <c r="E2464" s="664"/>
      <c r="F2464" s="688"/>
      <c r="G2464" s="664"/>
      <c r="H2464" s="688"/>
      <c r="I2464" s="688"/>
      <c r="J2464" s="688"/>
      <c r="K2464" s="688"/>
      <c r="L2464" s="664"/>
      <c r="M2464" s="664"/>
      <c r="N2464" s="664"/>
      <c r="O2464" s="378"/>
      <c r="P2464" s="190"/>
      <c r="Q2464" s="190"/>
      <c r="R2464" s="190"/>
      <c r="S2464" s="190"/>
      <c r="T2464" s="190"/>
      <c r="U2464" s="190"/>
      <c r="V2464" s="190"/>
      <c r="W2464" s="190"/>
      <c r="X2464" s="190"/>
      <c r="Y2464" s="191"/>
      <c r="Z2464" s="191"/>
      <c r="AA2464" s="191"/>
      <c r="AB2464" s="190"/>
      <c r="AC2464" s="192"/>
      <c r="AD2464" s="229">
        <v>41</v>
      </c>
      <c r="AE2464" s="230" t="s">
        <v>367</v>
      </c>
      <c r="AF2464" s="231" t="s">
        <v>52</v>
      </c>
      <c r="AG2464" s="229" t="s">
        <v>35</v>
      </c>
      <c r="AH2464" s="232">
        <v>53.33</v>
      </c>
      <c r="AI2464" s="233"/>
      <c r="AJ2464" s="232"/>
      <c r="AK2464" s="234">
        <f t="shared" si="15"/>
        <v>53.33</v>
      </c>
      <c r="AL2464" s="235"/>
      <c r="AM2464" s="229">
        <v>11</v>
      </c>
      <c r="AN2464" s="236" t="s">
        <v>409</v>
      </c>
      <c r="AO2464" s="667"/>
    </row>
    <row r="2465" spans="1:41" s="668" customFormat="1" ht="34.5" x14ac:dyDescent="0.2">
      <c r="A2465" s="663"/>
      <c r="B2465" s="663"/>
      <c r="C2465" s="663"/>
      <c r="D2465" s="663"/>
      <c r="E2465" s="664"/>
      <c r="F2465" s="688"/>
      <c r="G2465" s="664"/>
      <c r="H2465" s="688"/>
      <c r="I2465" s="688"/>
      <c r="J2465" s="688"/>
      <c r="K2465" s="688"/>
      <c r="L2465" s="664"/>
      <c r="M2465" s="664"/>
      <c r="N2465" s="664"/>
      <c r="O2465" s="378"/>
      <c r="P2465" s="190"/>
      <c r="Q2465" s="190"/>
      <c r="R2465" s="190"/>
      <c r="S2465" s="190"/>
      <c r="T2465" s="190"/>
      <c r="U2465" s="190"/>
      <c r="V2465" s="190"/>
      <c r="W2465" s="190"/>
      <c r="X2465" s="190"/>
      <c r="Y2465" s="191"/>
      <c r="Z2465" s="191"/>
      <c r="AA2465" s="191"/>
      <c r="AB2465" s="190"/>
      <c r="AC2465" s="192"/>
      <c r="AD2465" s="229">
        <v>42</v>
      </c>
      <c r="AE2465" s="230" t="s">
        <v>367</v>
      </c>
      <c r="AF2465" s="231" t="s">
        <v>52</v>
      </c>
      <c r="AG2465" s="229" t="s">
        <v>35</v>
      </c>
      <c r="AH2465" s="232">
        <v>53.33</v>
      </c>
      <c r="AI2465" s="233"/>
      <c r="AJ2465" s="232"/>
      <c r="AK2465" s="234">
        <f t="shared" si="15"/>
        <v>53.33</v>
      </c>
      <c r="AL2465" s="235"/>
      <c r="AM2465" s="229">
        <v>11</v>
      </c>
      <c r="AN2465" s="236" t="s">
        <v>410</v>
      </c>
      <c r="AO2465" s="667"/>
    </row>
    <row r="2466" spans="1:41" s="668" customFormat="1" ht="34.5" x14ac:dyDescent="0.2">
      <c r="A2466" s="663"/>
      <c r="B2466" s="663"/>
      <c r="C2466" s="663"/>
      <c r="D2466" s="663"/>
      <c r="E2466" s="664"/>
      <c r="F2466" s="688"/>
      <c r="G2466" s="664"/>
      <c r="H2466" s="688"/>
      <c r="I2466" s="688"/>
      <c r="J2466" s="688"/>
      <c r="K2466" s="688"/>
      <c r="L2466" s="664"/>
      <c r="M2466" s="664"/>
      <c r="N2466" s="664"/>
      <c r="O2466" s="378"/>
      <c r="P2466" s="190"/>
      <c r="Q2466" s="190"/>
      <c r="R2466" s="190"/>
      <c r="S2466" s="190"/>
      <c r="T2466" s="190"/>
      <c r="U2466" s="190"/>
      <c r="V2466" s="190"/>
      <c r="W2466" s="190"/>
      <c r="X2466" s="190"/>
      <c r="Y2466" s="191"/>
      <c r="Z2466" s="191"/>
      <c r="AA2466" s="191"/>
      <c r="AB2466" s="190"/>
      <c r="AC2466" s="192"/>
      <c r="AD2466" s="229">
        <v>43</v>
      </c>
      <c r="AE2466" s="230" t="s">
        <v>367</v>
      </c>
      <c r="AF2466" s="231" t="s">
        <v>52</v>
      </c>
      <c r="AG2466" s="229" t="s">
        <v>35</v>
      </c>
      <c r="AH2466" s="232">
        <v>53.33</v>
      </c>
      <c r="AI2466" s="233"/>
      <c r="AJ2466" s="232"/>
      <c r="AK2466" s="234">
        <f t="shared" si="15"/>
        <v>53.33</v>
      </c>
      <c r="AL2466" s="235"/>
      <c r="AM2466" s="229">
        <v>11</v>
      </c>
      <c r="AN2466" s="236" t="s">
        <v>411</v>
      </c>
      <c r="AO2466" s="667"/>
    </row>
    <row r="2467" spans="1:41" s="668" customFormat="1" ht="34.5" x14ac:dyDescent="0.2">
      <c r="A2467" s="663"/>
      <c r="B2467" s="663"/>
      <c r="C2467" s="663"/>
      <c r="D2467" s="663"/>
      <c r="E2467" s="664"/>
      <c r="F2467" s="688"/>
      <c r="G2467" s="664"/>
      <c r="H2467" s="688"/>
      <c r="I2467" s="688"/>
      <c r="J2467" s="688"/>
      <c r="K2467" s="688"/>
      <c r="L2467" s="664"/>
      <c r="M2467" s="664"/>
      <c r="N2467" s="664"/>
      <c r="O2467" s="378"/>
      <c r="P2467" s="190"/>
      <c r="Q2467" s="190"/>
      <c r="R2467" s="190"/>
      <c r="S2467" s="190"/>
      <c r="T2467" s="190"/>
      <c r="U2467" s="190"/>
      <c r="V2467" s="190"/>
      <c r="W2467" s="190"/>
      <c r="X2467" s="190"/>
      <c r="Y2467" s="191"/>
      <c r="Z2467" s="191"/>
      <c r="AA2467" s="191"/>
      <c r="AB2467" s="190"/>
      <c r="AC2467" s="192"/>
      <c r="AD2467" s="237">
        <v>44</v>
      </c>
      <c r="AE2467" s="238" t="s">
        <v>367</v>
      </c>
      <c r="AF2467" s="239" t="s">
        <v>52</v>
      </c>
      <c r="AG2467" s="237" t="s">
        <v>35</v>
      </c>
      <c r="AH2467" s="240">
        <f>5*3</f>
        <v>15</v>
      </c>
      <c r="AI2467" s="241"/>
      <c r="AJ2467" s="240"/>
      <c r="AK2467" s="242">
        <f t="shared" si="15"/>
        <v>15</v>
      </c>
      <c r="AL2467" s="243"/>
      <c r="AM2467" s="237">
        <v>11</v>
      </c>
      <c r="AN2467" s="244" t="s">
        <v>412</v>
      </c>
      <c r="AO2467" s="667"/>
    </row>
    <row r="2468" spans="1:41" s="668" customFormat="1" ht="34.5" x14ac:dyDescent="0.2">
      <c r="A2468" s="663"/>
      <c r="B2468" s="663"/>
      <c r="C2468" s="663"/>
      <c r="D2468" s="663"/>
      <c r="E2468" s="664"/>
      <c r="F2468" s="688"/>
      <c r="G2468" s="664"/>
      <c r="H2468" s="688"/>
      <c r="I2468" s="688"/>
      <c r="J2468" s="688"/>
      <c r="K2468" s="688"/>
      <c r="L2468" s="664"/>
      <c r="M2468" s="664"/>
      <c r="N2468" s="664"/>
      <c r="O2468" s="378"/>
      <c r="P2468" s="190"/>
      <c r="Q2468" s="190"/>
      <c r="R2468" s="190"/>
      <c r="S2468" s="190"/>
      <c r="T2468" s="190"/>
      <c r="U2468" s="190"/>
      <c r="V2468" s="190"/>
      <c r="W2468" s="190"/>
      <c r="X2468" s="190"/>
      <c r="Y2468" s="191"/>
      <c r="Z2468" s="191"/>
      <c r="AA2468" s="191"/>
      <c r="AB2468" s="190"/>
      <c r="AC2468" s="192"/>
      <c r="AD2468" s="237">
        <v>45</v>
      </c>
      <c r="AE2468" s="238" t="s">
        <v>367</v>
      </c>
      <c r="AF2468" s="239" t="s">
        <v>52</v>
      </c>
      <c r="AG2468" s="237" t="s">
        <v>35</v>
      </c>
      <c r="AH2468" s="240">
        <f>5*3</f>
        <v>15</v>
      </c>
      <c r="AI2468" s="241"/>
      <c r="AJ2468" s="240"/>
      <c r="AK2468" s="242">
        <f t="shared" si="15"/>
        <v>15</v>
      </c>
      <c r="AL2468" s="243"/>
      <c r="AM2468" s="237">
        <v>11</v>
      </c>
      <c r="AN2468" s="244" t="s">
        <v>413</v>
      </c>
      <c r="AO2468" s="667"/>
    </row>
    <row r="2469" spans="1:41" s="668" customFormat="1" ht="34.5" x14ac:dyDescent="0.2">
      <c r="A2469" s="663"/>
      <c r="B2469" s="663"/>
      <c r="C2469" s="663"/>
      <c r="D2469" s="663"/>
      <c r="E2469" s="664"/>
      <c r="F2469" s="688"/>
      <c r="G2469" s="664"/>
      <c r="H2469" s="688"/>
      <c r="I2469" s="688"/>
      <c r="J2469" s="688"/>
      <c r="K2469" s="688"/>
      <c r="L2469" s="664"/>
      <c r="M2469" s="664"/>
      <c r="N2469" s="664"/>
      <c r="O2469" s="378"/>
      <c r="P2469" s="190"/>
      <c r="Q2469" s="190"/>
      <c r="R2469" s="190"/>
      <c r="S2469" s="190"/>
      <c r="T2469" s="190"/>
      <c r="U2469" s="190"/>
      <c r="V2469" s="190"/>
      <c r="W2469" s="190"/>
      <c r="X2469" s="190"/>
      <c r="Y2469" s="191"/>
      <c r="Z2469" s="191"/>
      <c r="AA2469" s="191"/>
      <c r="AB2469" s="190"/>
      <c r="AC2469" s="192"/>
      <c r="AD2469" s="237">
        <v>46</v>
      </c>
      <c r="AE2469" s="238" t="s">
        <v>367</v>
      </c>
      <c r="AF2469" s="239" t="s">
        <v>52</v>
      </c>
      <c r="AG2469" s="237" t="s">
        <v>35</v>
      </c>
      <c r="AH2469" s="240">
        <f>5*3</f>
        <v>15</v>
      </c>
      <c r="AI2469" s="241"/>
      <c r="AJ2469" s="240"/>
      <c r="AK2469" s="242">
        <f t="shared" si="15"/>
        <v>15</v>
      </c>
      <c r="AL2469" s="243"/>
      <c r="AM2469" s="237">
        <v>11</v>
      </c>
      <c r="AN2469" s="244" t="s">
        <v>414</v>
      </c>
      <c r="AO2469" s="667"/>
    </row>
    <row r="2470" spans="1:41" s="668" customFormat="1" ht="34.5" x14ac:dyDescent="0.2">
      <c r="A2470" s="663"/>
      <c r="B2470" s="663"/>
      <c r="C2470" s="663"/>
      <c r="D2470" s="663"/>
      <c r="E2470" s="664"/>
      <c r="F2470" s="688"/>
      <c r="G2470" s="664"/>
      <c r="H2470" s="688"/>
      <c r="I2470" s="688"/>
      <c r="J2470" s="688"/>
      <c r="K2470" s="688"/>
      <c r="L2470" s="664"/>
      <c r="M2470" s="664"/>
      <c r="N2470" s="664"/>
      <c r="O2470" s="378"/>
      <c r="P2470" s="190"/>
      <c r="Q2470" s="190"/>
      <c r="R2470" s="190"/>
      <c r="S2470" s="190"/>
      <c r="T2470" s="190"/>
      <c r="U2470" s="190"/>
      <c r="V2470" s="190"/>
      <c r="W2470" s="190"/>
      <c r="X2470" s="190"/>
      <c r="Y2470" s="191"/>
      <c r="Z2470" s="191"/>
      <c r="AA2470" s="191"/>
      <c r="AB2470" s="190"/>
      <c r="AC2470" s="192"/>
      <c r="AD2470" s="193">
        <v>47</v>
      </c>
      <c r="AE2470" s="194" t="s">
        <v>367</v>
      </c>
      <c r="AF2470" s="195" t="s">
        <v>52</v>
      </c>
      <c r="AG2470" s="193" t="s">
        <v>35</v>
      </c>
      <c r="AH2470" s="196">
        <v>600</v>
      </c>
      <c r="AI2470" s="197"/>
      <c r="AJ2470" s="196"/>
      <c r="AK2470" s="198">
        <f t="shared" si="15"/>
        <v>600</v>
      </c>
      <c r="AL2470" s="199"/>
      <c r="AM2470" s="193">
        <v>3</v>
      </c>
      <c r="AN2470" s="200" t="s">
        <v>415</v>
      </c>
      <c r="AO2470" s="667" t="s">
        <v>1027</v>
      </c>
    </row>
    <row r="2471" spans="1:41" s="668" customFormat="1" ht="34.5" x14ac:dyDescent="0.2">
      <c r="A2471" s="663"/>
      <c r="B2471" s="663"/>
      <c r="C2471" s="663"/>
      <c r="D2471" s="663"/>
      <c r="E2471" s="664"/>
      <c r="F2471" s="688"/>
      <c r="G2471" s="664"/>
      <c r="H2471" s="688"/>
      <c r="I2471" s="688"/>
      <c r="J2471" s="688"/>
      <c r="K2471" s="688"/>
      <c r="L2471" s="664"/>
      <c r="M2471" s="664"/>
      <c r="N2471" s="664"/>
      <c r="O2471" s="378"/>
      <c r="P2471" s="190"/>
      <c r="Q2471" s="190"/>
      <c r="R2471" s="190"/>
      <c r="S2471" s="190"/>
      <c r="T2471" s="190"/>
      <c r="U2471" s="190"/>
      <c r="V2471" s="190"/>
      <c r="W2471" s="190"/>
      <c r="X2471" s="190"/>
      <c r="Y2471" s="191"/>
      <c r="Z2471" s="191"/>
      <c r="AA2471" s="191"/>
      <c r="AB2471" s="190"/>
      <c r="AC2471" s="192"/>
      <c r="AD2471" s="174">
        <v>48</v>
      </c>
      <c r="AE2471" s="175" t="s">
        <v>367</v>
      </c>
      <c r="AF2471" s="176" t="s">
        <v>52</v>
      </c>
      <c r="AG2471" s="174" t="s">
        <v>35</v>
      </c>
      <c r="AH2471" s="226">
        <f>2*2</f>
        <v>4</v>
      </c>
      <c r="AI2471" s="227"/>
      <c r="AJ2471" s="226"/>
      <c r="AK2471" s="180">
        <f t="shared" si="15"/>
        <v>4</v>
      </c>
      <c r="AL2471" s="228"/>
      <c r="AM2471" s="174">
        <v>11</v>
      </c>
      <c r="AN2471" s="181" t="s">
        <v>300</v>
      </c>
      <c r="AO2471" s="667"/>
    </row>
    <row r="2472" spans="1:41" s="668" customFormat="1" ht="34.5" x14ac:dyDescent="0.2">
      <c r="A2472" s="663"/>
      <c r="B2472" s="663"/>
      <c r="C2472" s="663"/>
      <c r="D2472" s="663"/>
      <c r="E2472" s="664"/>
      <c r="F2472" s="688"/>
      <c r="G2472" s="664"/>
      <c r="H2472" s="688"/>
      <c r="I2472" s="688"/>
      <c r="J2472" s="688"/>
      <c r="K2472" s="688"/>
      <c r="L2472" s="664"/>
      <c r="M2472" s="664"/>
      <c r="N2472" s="664"/>
      <c r="O2472" s="378"/>
      <c r="P2472" s="190"/>
      <c r="Q2472" s="190"/>
      <c r="R2472" s="190"/>
      <c r="S2472" s="190"/>
      <c r="T2472" s="190"/>
      <c r="U2472" s="190"/>
      <c r="V2472" s="190"/>
      <c r="W2472" s="190"/>
      <c r="X2472" s="190"/>
      <c r="Y2472" s="191"/>
      <c r="Z2472" s="191"/>
      <c r="AA2472" s="191"/>
      <c r="AB2472" s="190"/>
      <c r="AC2472" s="192"/>
      <c r="AD2472" s="182">
        <v>49</v>
      </c>
      <c r="AE2472" s="183" t="s">
        <v>367</v>
      </c>
      <c r="AF2472" s="184" t="s">
        <v>52</v>
      </c>
      <c r="AG2472" s="182" t="s">
        <v>35</v>
      </c>
      <c r="AH2472" s="245">
        <v>25</v>
      </c>
      <c r="AI2472" s="246"/>
      <c r="AJ2472" s="245"/>
      <c r="AK2472" s="188">
        <f t="shared" si="15"/>
        <v>25</v>
      </c>
      <c r="AL2472" s="247"/>
      <c r="AM2472" s="182">
        <v>11</v>
      </c>
      <c r="AN2472" s="189" t="s">
        <v>416</v>
      </c>
      <c r="AO2472" s="667"/>
    </row>
    <row r="2473" spans="1:41" s="668" customFormat="1" ht="34.5" x14ac:dyDescent="0.2">
      <c r="A2473" s="663"/>
      <c r="B2473" s="663"/>
      <c r="C2473" s="663"/>
      <c r="D2473" s="663"/>
      <c r="E2473" s="664"/>
      <c r="F2473" s="688"/>
      <c r="G2473" s="664"/>
      <c r="H2473" s="688"/>
      <c r="I2473" s="688"/>
      <c r="J2473" s="688"/>
      <c r="K2473" s="688"/>
      <c r="L2473" s="664"/>
      <c r="M2473" s="664"/>
      <c r="N2473" s="664"/>
      <c r="O2473" s="378"/>
      <c r="P2473" s="190"/>
      <c r="Q2473" s="190"/>
      <c r="R2473" s="190"/>
      <c r="S2473" s="190"/>
      <c r="T2473" s="190"/>
      <c r="U2473" s="190"/>
      <c r="V2473" s="190"/>
      <c r="W2473" s="190"/>
      <c r="X2473" s="190"/>
      <c r="Y2473" s="191"/>
      <c r="Z2473" s="191"/>
      <c r="AA2473" s="191"/>
      <c r="AB2473" s="190"/>
      <c r="AC2473" s="192"/>
      <c r="AD2473" s="217">
        <v>50</v>
      </c>
      <c r="AE2473" s="218" t="s">
        <v>367</v>
      </c>
      <c r="AF2473" s="219" t="s">
        <v>52</v>
      </c>
      <c r="AG2473" s="217" t="s">
        <v>35</v>
      </c>
      <c r="AH2473" s="220">
        <v>265</v>
      </c>
      <c r="AI2473" s="221"/>
      <c r="AJ2473" s="220"/>
      <c r="AK2473" s="223">
        <f t="shared" si="15"/>
        <v>265</v>
      </c>
      <c r="AL2473" s="224"/>
      <c r="AM2473" s="217">
        <v>9</v>
      </c>
      <c r="AN2473" s="225" t="s">
        <v>417</v>
      </c>
      <c r="AO2473" s="667"/>
    </row>
    <row r="2474" spans="1:41" s="668" customFormat="1" ht="24" x14ac:dyDescent="0.2">
      <c r="A2474" s="663"/>
      <c r="B2474" s="663"/>
      <c r="C2474" s="663"/>
      <c r="D2474" s="663"/>
      <c r="E2474" s="664"/>
      <c r="F2474" s="688"/>
      <c r="G2474" s="664"/>
      <c r="H2474" s="688"/>
      <c r="I2474" s="688"/>
      <c r="J2474" s="688"/>
      <c r="K2474" s="688"/>
      <c r="L2474" s="664"/>
      <c r="M2474" s="664"/>
      <c r="N2474" s="664"/>
      <c r="O2474" s="378"/>
      <c r="P2474" s="190">
        <v>302</v>
      </c>
      <c r="Q2474" s="159" t="s">
        <v>39</v>
      </c>
      <c r="R2474" s="158" t="s">
        <v>418</v>
      </c>
      <c r="S2474" s="158"/>
      <c r="T2474" s="158"/>
      <c r="U2474" s="160" t="s">
        <v>141</v>
      </c>
      <c r="V2474" s="160">
        <v>0</v>
      </c>
      <c r="W2474" s="160">
        <v>0</v>
      </c>
      <c r="X2474" s="160">
        <v>25</v>
      </c>
      <c r="Y2474" s="161">
        <f>V2474*400+W2474*100+X2474</f>
        <v>25</v>
      </c>
      <c r="Z2474" s="191"/>
      <c r="AA2474" s="191"/>
      <c r="AB2474" s="190"/>
      <c r="AC2474" s="192"/>
      <c r="AD2474" s="160"/>
      <c r="AE2474" s="190"/>
      <c r="AF2474" s="190"/>
      <c r="AG2474" s="190"/>
      <c r="AH2474" s="248"/>
      <c r="AI2474" s="191"/>
      <c r="AJ2474" s="248"/>
      <c r="AK2474" s="249"/>
      <c r="AL2474" s="190"/>
      <c r="AM2474" s="190"/>
      <c r="AN2474" s="250"/>
      <c r="AO2474" s="667"/>
    </row>
    <row r="2475" spans="1:41" s="668" customFormat="1" ht="24" x14ac:dyDescent="0.2">
      <c r="A2475" s="663"/>
      <c r="B2475" s="663"/>
      <c r="C2475" s="663"/>
      <c r="D2475" s="663"/>
      <c r="E2475" s="664"/>
      <c r="F2475" s="688"/>
      <c r="G2475" s="664"/>
      <c r="H2475" s="688"/>
      <c r="I2475" s="688"/>
      <c r="J2475" s="688"/>
      <c r="K2475" s="688"/>
      <c r="L2475" s="664"/>
      <c r="M2475" s="664"/>
      <c r="N2475" s="664"/>
      <c r="O2475" s="378"/>
      <c r="P2475" s="190">
        <v>303</v>
      </c>
      <c r="Q2475" s="159" t="s">
        <v>39</v>
      </c>
      <c r="R2475" s="158" t="s">
        <v>418</v>
      </c>
      <c r="S2475" s="158"/>
      <c r="T2475" s="158"/>
      <c r="U2475" s="160" t="s">
        <v>141</v>
      </c>
      <c r="V2475" s="160">
        <v>0</v>
      </c>
      <c r="W2475" s="160">
        <v>0</v>
      </c>
      <c r="X2475" s="160">
        <v>60</v>
      </c>
      <c r="Y2475" s="161">
        <f>V2475*400+W2475*100+X2475</f>
        <v>60</v>
      </c>
      <c r="Z2475" s="191"/>
      <c r="AA2475" s="191"/>
      <c r="AB2475" s="190"/>
      <c r="AC2475" s="192"/>
      <c r="AD2475" s="190"/>
      <c r="AE2475" s="190"/>
      <c r="AF2475" s="190"/>
      <c r="AG2475" s="190"/>
      <c r="AH2475" s="248"/>
      <c r="AI2475" s="191"/>
      <c r="AJ2475" s="248"/>
      <c r="AK2475" s="251"/>
      <c r="AL2475" s="190"/>
      <c r="AM2475" s="190"/>
      <c r="AN2475" s="250"/>
      <c r="AO2475" s="667"/>
    </row>
    <row r="2476" spans="1:41" s="668" customFormat="1" ht="24" x14ac:dyDescent="0.2">
      <c r="A2476" s="663"/>
      <c r="B2476" s="663"/>
      <c r="C2476" s="663"/>
      <c r="D2476" s="663"/>
      <c r="E2476" s="664"/>
      <c r="F2476" s="688"/>
      <c r="G2476" s="664"/>
      <c r="H2476" s="688"/>
      <c r="I2476" s="688"/>
      <c r="J2476" s="688"/>
      <c r="K2476" s="688"/>
      <c r="L2476" s="664"/>
      <c r="M2476" s="664"/>
      <c r="N2476" s="664"/>
      <c r="O2476" s="378"/>
      <c r="P2476" s="190">
        <v>304</v>
      </c>
      <c r="Q2476" s="159" t="s">
        <v>39</v>
      </c>
      <c r="R2476" s="158" t="s">
        <v>419</v>
      </c>
      <c r="S2476" s="158"/>
      <c r="T2476" s="158"/>
      <c r="U2476" s="160" t="s">
        <v>141</v>
      </c>
      <c r="V2476" s="160">
        <v>10</v>
      </c>
      <c r="W2476" s="160">
        <v>0</v>
      </c>
      <c r="X2476" s="160">
        <v>0</v>
      </c>
      <c r="Y2476" s="161">
        <f>V2476*400+W2476*100+X2476</f>
        <v>4000</v>
      </c>
      <c r="Z2476" s="191"/>
      <c r="AA2476" s="191"/>
      <c r="AB2476" s="190"/>
      <c r="AC2476" s="192"/>
      <c r="AD2476" s="190"/>
      <c r="AE2476" s="190"/>
      <c r="AF2476" s="190"/>
      <c r="AG2476" s="190"/>
      <c r="AH2476" s="248"/>
      <c r="AI2476" s="191"/>
      <c r="AJ2476" s="248"/>
      <c r="AK2476" s="251"/>
      <c r="AL2476" s="190"/>
      <c r="AM2476" s="190"/>
      <c r="AN2476" s="250"/>
      <c r="AO2476" s="667"/>
    </row>
    <row r="2477" spans="1:41" s="668" customFormat="1" ht="24" x14ac:dyDescent="0.2">
      <c r="A2477" s="663"/>
      <c r="B2477" s="663"/>
      <c r="C2477" s="663"/>
      <c r="D2477" s="663"/>
      <c r="E2477" s="664"/>
      <c r="F2477" s="688"/>
      <c r="G2477" s="664"/>
      <c r="H2477" s="688"/>
      <c r="I2477" s="688"/>
      <c r="J2477" s="688"/>
      <c r="K2477" s="688"/>
      <c r="L2477" s="664"/>
      <c r="M2477" s="664"/>
      <c r="N2477" s="664"/>
      <c r="O2477" s="378"/>
      <c r="P2477" s="190">
        <v>305</v>
      </c>
      <c r="Q2477" s="159" t="s">
        <v>39</v>
      </c>
      <c r="R2477" s="158" t="s">
        <v>420</v>
      </c>
      <c r="S2477" s="158"/>
      <c r="T2477" s="158"/>
      <c r="U2477" s="160" t="s">
        <v>141</v>
      </c>
      <c r="V2477" s="160">
        <v>3</v>
      </c>
      <c r="W2477" s="160">
        <v>0</v>
      </c>
      <c r="X2477" s="160">
        <v>0</v>
      </c>
      <c r="Y2477" s="161">
        <f>V2477*400+W2477*100+X2477</f>
        <v>1200</v>
      </c>
      <c r="Z2477" s="191"/>
      <c r="AA2477" s="191"/>
      <c r="AB2477" s="190"/>
      <c r="AC2477" s="192"/>
      <c r="AD2477" s="190"/>
      <c r="AE2477" s="190"/>
      <c r="AF2477" s="190"/>
      <c r="AG2477" s="190"/>
      <c r="AH2477" s="248"/>
      <c r="AI2477" s="191"/>
      <c r="AJ2477" s="248"/>
      <c r="AK2477" s="251"/>
      <c r="AL2477" s="190"/>
      <c r="AM2477" s="190"/>
      <c r="AN2477" s="250"/>
      <c r="AO2477" s="667"/>
    </row>
    <row r="2478" spans="1:41" s="691" customFormat="1" ht="24" x14ac:dyDescent="0.2">
      <c r="A2478" s="375"/>
      <c r="B2478" s="375"/>
      <c r="C2478" s="375"/>
      <c r="D2478" s="375"/>
      <c r="E2478" s="677"/>
      <c r="F2478" s="689"/>
      <c r="G2478" s="677"/>
      <c r="H2478" s="689"/>
      <c r="I2478" s="689"/>
      <c r="J2478" s="689"/>
      <c r="K2478" s="689"/>
      <c r="L2478" s="677"/>
      <c r="M2478" s="677"/>
      <c r="N2478" s="677"/>
      <c r="O2478" s="375"/>
      <c r="P2478" s="252">
        <v>306</v>
      </c>
      <c r="Q2478" s="159" t="s">
        <v>39</v>
      </c>
      <c r="R2478" s="252" t="s">
        <v>421</v>
      </c>
      <c r="S2478" s="252"/>
      <c r="T2478" s="252"/>
      <c r="U2478" s="160" t="s">
        <v>141</v>
      </c>
      <c r="V2478" s="190">
        <v>0</v>
      </c>
      <c r="W2478" s="190">
        <v>2</v>
      </c>
      <c r="X2478" s="190">
        <v>7</v>
      </c>
      <c r="Y2478" s="191">
        <f>V2478*400+W2478*100+X2478</f>
        <v>207</v>
      </c>
      <c r="Z2478" s="253"/>
      <c r="AA2478" s="253"/>
      <c r="AB2478" s="252"/>
      <c r="AC2478" s="253"/>
      <c r="AD2478" s="190"/>
      <c r="AE2478" s="252"/>
      <c r="AF2478" s="252"/>
      <c r="AG2478" s="190"/>
      <c r="AH2478" s="248"/>
      <c r="AI2478" s="253"/>
      <c r="AJ2478" s="254"/>
      <c r="AK2478" s="251"/>
      <c r="AL2478" s="252"/>
      <c r="AM2478" s="190"/>
      <c r="AN2478" s="250"/>
      <c r="AO2478" s="690"/>
    </row>
    <row r="2479" spans="1:41" s="663" customFormat="1" ht="22.5" customHeight="1" x14ac:dyDescent="0.2">
      <c r="E2479" s="664"/>
      <c r="F2479" s="665"/>
      <c r="G2479" s="665"/>
      <c r="H2479" s="665"/>
      <c r="I2479" s="665"/>
      <c r="J2479" s="665"/>
      <c r="K2479" s="665"/>
      <c r="L2479" s="665"/>
      <c r="M2479" s="665"/>
      <c r="N2479" s="665"/>
      <c r="O2479" s="378"/>
      <c r="P2479" s="692" t="s">
        <v>460</v>
      </c>
      <c r="Q2479" s="693"/>
      <c r="R2479" s="693"/>
      <c r="S2479" s="693"/>
      <c r="T2479" s="693"/>
      <c r="U2479" s="738"/>
      <c r="V2479" s="1173" t="str">
        <f>B2488</f>
        <v>นาย</v>
      </c>
      <c r="W2479" s="1173"/>
      <c r="X2479" s="1174" t="str">
        <f>C2488</f>
        <v>อัศวิน</v>
      </c>
      <c r="Y2479" s="1174"/>
      <c r="Z2479" s="1174" t="str">
        <f>D2488</f>
        <v>จันทร์ทัง</v>
      </c>
      <c r="AA2479" s="1174"/>
      <c r="AB2479" s="1174"/>
      <c r="AC2479" s="1175"/>
      <c r="AD2479" s="694" t="s">
        <v>461</v>
      </c>
      <c r="AE2479" s="739"/>
      <c r="AF2479" s="695"/>
      <c r="AG2479" s="739" t="str">
        <f>B2488</f>
        <v>นาย</v>
      </c>
      <c r="AH2479" s="739" t="str">
        <f>C2488</f>
        <v>อัศวิน</v>
      </c>
      <c r="AI2479" s="739"/>
      <c r="AJ2479" s="739" t="str">
        <f>D2488</f>
        <v>จันทร์ทัง</v>
      </c>
      <c r="AK2479" s="739"/>
      <c r="AL2479" s="739"/>
      <c r="AM2479" s="739"/>
      <c r="AN2479" s="696"/>
      <c r="AO2479" s="667"/>
    </row>
    <row r="2480" spans="1:41" s="663" customFormat="1" ht="22.5" customHeight="1" x14ac:dyDescent="0.2">
      <c r="E2480" s="664"/>
      <c r="F2480" s="665"/>
      <c r="G2480" s="665"/>
      <c r="H2480" s="665"/>
      <c r="I2480" s="665"/>
      <c r="J2480" s="665"/>
      <c r="K2480" s="665"/>
      <c r="L2480" s="665"/>
      <c r="M2480" s="665"/>
      <c r="N2480" s="665"/>
      <c r="O2480" s="378"/>
      <c r="P2480" s="697" t="s">
        <v>462</v>
      </c>
      <c r="Q2480" s="698"/>
      <c r="R2480" s="698"/>
      <c r="S2480" s="1176" t="str">
        <f>E2488</f>
        <v>152</v>
      </c>
      <c r="T2480" s="990"/>
      <c r="U2480" s="735" t="str">
        <f>F2488</f>
        <v>หมูที่</v>
      </c>
      <c r="V2480" s="1177" t="str">
        <f>G2488</f>
        <v>13</v>
      </c>
      <c r="W2480" s="1177"/>
      <c r="X2480" s="736"/>
      <c r="Y2480" s="699"/>
      <c r="Z2480" s="700" t="str">
        <f>H2488</f>
        <v>ถนน</v>
      </c>
      <c r="AA2480" s="701"/>
      <c r="AB2480" s="698"/>
      <c r="AC2480" s="702"/>
      <c r="AD2480" s="1170" t="str">
        <f>E2487</f>
        <v>บ้านเลขที่</v>
      </c>
      <c r="AE2480" s="1169"/>
      <c r="AF2480" s="1169"/>
      <c r="AG2480" s="703" t="str">
        <f>E2488</f>
        <v>152</v>
      </c>
      <c r="AH2480" s="743"/>
      <c r="AI2480" s="737" t="str">
        <f>F2488</f>
        <v>หมูที่</v>
      </c>
      <c r="AJ2480" s="737" t="str">
        <f>G2488</f>
        <v>13</v>
      </c>
      <c r="AK2480" s="743"/>
      <c r="AL2480" s="737" t="str">
        <f>H2488</f>
        <v>ถนน</v>
      </c>
      <c r="AM2480" s="743"/>
      <c r="AN2480" s="704"/>
      <c r="AO2480" s="667"/>
    </row>
    <row r="2481" spans="1:58" s="663" customFormat="1" ht="22.5" customHeight="1" x14ac:dyDescent="0.2">
      <c r="E2481" s="664"/>
      <c r="F2481" s="665"/>
      <c r="G2481" s="665"/>
      <c r="H2481" s="665"/>
      <c r="I2481" s="665"/>
      <c r="J2481" s="665"/>
      <c r="K2481" s="665"/>
      <c r="L2481" s="665"/>
      <c r="M2481" s="665"/>
      <c r="N2481" s="665"/>
      <c r="O2481" s="378"/>
      <c r="P2481" s="697" t="s">
        <v>463</v>
      </c>
      <c r="Q2481" s="698"/>
      <c r="R2481" s="698"/>
      <c r="S2481" s="698"/>
      <c r="T2481" s="698"/>
      <c r="U2481" s="1168" t="str">
        <f>I2488</f>
        <v>ตำบลตะขบ</v>
      </c>
      <c r="V2481" s="1169"/>
      <c r="W2481" s="1169"/>
      <c r="X2481" s="1169"/>
      <c r="Y2481" s="699"/>
      <c r="Z2481" s="705" t="str">
        <f>J2488</f>
        <v>อำเภอปักธงชัย</v>
      </c>
      <c r="AA2481" s="701"/>
      <c r="AB2481" s="698"/>
      <c r="AC2481" s="698"/>
      <c r="AD2481" s="1170" t="s">
        <v>463</v>
      </c>
      <c r="AE2481" s="1169"/>
      <c r="AF2481" s="1169"/>
      <c r="AG2481" s="1169"/>
      <c r="AH2481" s="1169"/>
      <c r="AI2481" s="737" t="str">
        <f>I2488</f>
        <v>ตำบลตะขบ</v>
      </c>
      <c r="AJ2481" s="743"/>
      <c r="AK2481" s="743"/>
      <c r="AL2481" s="737" t="str">
        <f>J2488</f>
        <v>อำเภอปักธงชัย</v>
      </c>
      <c r="AM2481" s="743"/>
      <c r="AN2481" s="704"/>
      <c r="AO2481" s="667"/>
    </row>
    <row r="2482" spans="1:58" s="663" customFormat="1" ht="22.5" customHeight="1" x14ac:dyDescent="0.2">
      <c r="E2482" s="664"/>
      <c r="F2482" s="665"/>
      <c r="G2482" s="665"/>
      <c r="H2482" s="665"/>
      <c r="I2482" s="665"/>
      <c r="J2482" s="665"/>
      <c r="K2482" s="665"/>
      <c r="L2482" s="665"/>
      <c r="M2482" s="665"/>
      <c r="N2482" s="665"/>
      <c r="O2482" s="378"/>
      <c r="P2482" s="469" t="str">
        <f>K2488</f>
        <v>จังหวัดนครราชสีมา</v>
      </c>
      <c r="Q2482" s="470"/>
      <c r="R2482" s="470"/>
      <c r="S2482" s="470"/>
      <c r="T2482" s="470"/>
      <c r="U2482" s="751" t="s">
        <v>464</v>
      </c>
      <c r="V2482" s="751"/>
      <c r="W2482" s="751"/>
      <c r="X2482" s="751"/>
      <c r="Y2482" s="706"/>
      <c r="Z2482" s="470"/>
      <c r="AA2482" s="472"/>
      <c r="AB2482" s="470"/>
      <c r="AC2482" s="470"/>
      <c r="AD2482" s="1171" t="str">
        <f>K2488</f>
        <v>จังหวัดนครราชสีมา</v>
      </c>
      <c r="AE2482" s="1172"/>
      <c r="AF2482" s="1172"/>
      <c r="AG2482" s="1172"/>
      <c r="AH2482" s="1172"/>
      <c r="AI2482" s="1172"/>
      <c r="AJ2482" s="1172"/>
      <c r="AK2482" s="707"/>
      <c r="AL2482" s="707" t="s">
        <v>464</v>
      </c>
      <c r="AM2482" s="707"/>
      <c r="AN2482" s="708"/>
      <c r="AO2482" s="667"/>
    </row>
    <row r="2483" spans="1:58" s="676" customFormat="1" ht="22.5" customHeight="1" x14ac:dyDescent="0.2">
      <c r="A2483" s="666"/>
      <c r="B2483" s="666"/>
      <c r="C2483" s="666"/>
      <c r="D2483" s="666"/>
      <c r="E2483" s="376"/>
      <c r="F2483" s="377"/>
      <c r="G2483" s="377"/>
      <c r="H2483" s="377"/>
      <c r="I2483" s="377"/>
      <c r="J2483" s="377"/>
      <c r="K2483" s="377"/>
      <c r="L2483" s="377"/>
      <c r="M2483" s="377"/>
      <c r="N2483" s="377"/>
      <c r="O2483" s="378"/>
      <c r="P2483" s="1133" t="s">
        <v>5</v>
      </c>
      <c r="Q2483" s="1134"/>
      <c r="R2483" s="1134"/>
      <c r="S2483" s="1134"/>
      <c r="T2483" s="1134"/>
      <c r="U2483" s="1134"/>
      <c r="V2483" s="1134"/>
      <c r="W2483" s="1134"/>
      <c r="X2483" s="1134"/>
      <c r="Y2483" s="1134"/>
      <c r="Z2483" s="1134"/>
      <c r="AA2483" s="1134"/>
      <c r="AB2483" s="1134"/>
      <c r="AC2483" s="1135"/>
      <c r="AD2483" s="1133" t="s">
        <v>6</v>
      </c>
      <c r="AE2483" s="1134"/>
      <c r="AF2483" s="1134"/>
      <c r="AG2483" s="1134"/>
      <c r="AH2483" s="1134"/>
      <c r="AI2483" s="1134"/>
      <c r="AJ2483" s="1134"/>
      <c r="AK2483" s="1134"/>
      <c r="AL2483" s="1134"/>
      <c r="AM2483" s="1134"/>
      <c r="AN2483" s="1135"/>
      <c r="AO2483" s="667"/>
    </row>
    <row r="2484" spans="1:58" s="676" customFormat="1" ht="24.75" customHeight="1" x14ac:dyDescent="0.2">
      <c r="A2484" s="666"/>
      <c r="B2484" s="666"/>
      <c r="C2484" s="666"/>
      <c r="D2484" s="666"/>
      <c r="E2484" s="376"/>
      <c r="F2484" s="377"/>
      <c r="G2484" s="377"/>
      <c r="H2484" s="377"/>
      <c r="I2484" s="377"/>
      <c r="J2484" s="377"/>
      <c r="K2484" s="377"/>
      <c r="L2484" s="377"/>
      <c r="M2484" s="377"/>
      <c r="N2484" s="377"/>
      <c r="O2484" s="378"/>
      <c r="P2484" s="1128" t="s">
        <v>7</v>
      </c>
      <c r="Q2484" s="1128" t="s">
        <v>8</v>
      </c>
      <c r="R2484" s="1128" t="s">
        <v>9</v>
      </c>
      <c r="S2484" s="1131" t="s">
        <v>10</v>
      </c>
      <c r="T2484" s="1132"/>
      <c r="U2484" s="1128" t="s">
        <v>11</v>
      </c>
      <c r="V2484" s="1133" t="s">
        <v>12</v>
      </c>
      <c r="W2484" s="1134"/>
      <c r="X2484" s="1135"/>
      <c r="Y2484" s="1133" t="s">
        <v>13</v>
      </c>
      <c r="Z2484" s="1134"/>
      <c r="AA2484" s="1134"/>
      <c r="AB2484" s="1134"/>
      <c r="AC2484" s="1135"/>
      <c r="AD2484" s="1128" t="s">
        <v>7</v>
      </c>
      <c r="AE2484" s="1128" t="s">
        <v>14</v>
      </c>
      <c r="AF2484" s="1160" t="s">
        <v>15</v>
      </c>
      <c r="AG2484" s="1128" t="s">
        <v>16</v>
      </c>
      <c r="AH2484" s="1163" t="s">
        <v>17</v>
      </c>
      <c r="AI2484" s="1133" t="s">
        <v>18</v>
      </c>
      <c r="AJ2484" s="1134"/>
      <c r="AK2484" s="1134"/>
      <c r="AL2484" s="1135"/>
      <c r="AM2484" s="1128" t="s">
        <v>19</v>
      </c>
      <c r="AN2484" s="1151" t="s">
        <v>20</v>
      </c>
      <c r="AO2484" s="667"/>
    </row>
    <row r="2485" spans="1:58" s="676" customFormat="1" ht="24.75" customHeight="1" x14ac:dyDescent="0.2">
      <c r="A2485" s="666"/>
      <c r="B2485" s="666"/>
      <c r="C2485" s="666"/>
      <c r="D2485" s="666"/>
      <c r="E2485" s="376"/>
      <c r="F2485" s="377"/>
      <c r="G2485" s="377"/>
      <c r="H2485" s="377"/>
      <c r="I2485" s="377"/>
      <c r="J2485" s="377"/>
      <c r="K2485" s="377"/>
      <c r="L2485" s="377"/>
      <c r="M2485" s="377"/>
      <c r="N2485" s="377"/>
      <c r="O2485" s="378"/>
      <c r="P2485" s="1129"/>
      <c r="Q2485" s="1129"/>
      <c r="R2485" s="1129"/>
      <c r="S2485" s="1128" t="s">
        <v>21</v>
      </c>
      <c r="T2485" s="1128" t="s">
        <v>22</v>
      </c>
      <c r="U2485" s="1129"/>
      <c r="V2485" s="1154" t="s">
        <v>23</v>
      </c>
      <c r="W2485" s="1154" t="s">
        <v>24</v>
      </c>
      <c r="X2485" s="1154" t="s">
        <v>25</v>
      </c>
      <c r="Y2485" s="1157" t="s">
        <v>26</v>
      </c>
      <c r="Z2485" s="1128" t="s">
        <v>27</v>
      </c>
      <c r="AA2485" s="1128" t="s">
        <v>28</v>
      </c>
      <c r="AB2485" s="1128" t="s">
        <v>29</v>
      </c>
      <c r="AC2485" s="1128" t="s">
        <v>30</v>
      </c>
      <c r="AD2485" s="1129"/>
      <c r="AE2485" s="1129"/>
      <c r="AF2485" s="1161"/>
      <c r="AG2485" s="1129"/>
      <c r="AH2485" s="1164"/>
      <c r="AI2485" s="1128" t="s">
        <v>31</v>
      </c>
      <c r="AJ2485" s="1163" t="s">
        <v>27</v>
      </c>
      <c r="AK2485" s="1145" t="s">
        <v>28</v>
      </c>
      <c r="AL2485" s="1128" t="s">
        <v>29</v>
      </c>
      <c r="AM2485" s="1129"/>
      <c r="AN2485" s="1152"/>
      <c r="AO2485" s="667"/>
    </row>
    <row r="2486" spans="1:58" s="676" customFormat="1" ht="53.25" customHeight="1" x14ac:dyDescent="0.2">
      <c r="A2486" s="666"/>
      <c r="B2486" s="666"/>
      <c r="C2486" s="666"/>
      <c r="D2486" s="666"/>
      <c r="E2486" s="376"/>
      <c r="F2486" s="377"/>
      <c r="G2486" s="377"/>
      <c r="H2486" s="377"/>
      <c r="I2486" s="377"/>
      <c r="J2486" s="377"/>
      <c r="K2486" s="377"/>
      <c r="L2486" s="377"/>
      <c r="M2486" s="377"/>
      <c r="N2486" s="377"/>
      <c r="O2486" s="378"/>
      <c r="P2486" s="1129"/>
      <c r="Q2486" s="1129"/>
      <c r="R2486" s="1129"/>
      <c r="S2486" s="1129"/>
      <c r="T2486" s="1129"/>
      <c r="U2486" s="1129"/>
      <c r="V2486" s="1155"/>
      <c r="W2486" s="1155"/>
      <c r="X2486" s="1155"/>
      <c r="Y2486" s="1158"/>
      <c r="Z2486" s="1129"/>
      <c r="AA2486" s="1129"/>
      <c r="AB2486" s="1129"/>
      <c r="AC2486" s="1129"/>
      <c r="AD2486" s="1129"/>
      <c r="AE2486" s="1129"/>
      <c r="AF2486" s="1161"/>
      <c r="AG2486" s="1129"/>
      <c r="AH2486" s="1164"/>
      <c r="AI2486" s="1129"/>
      <c r="AJ2486" s="1164"/>
      <c r="AK2486" s="1146"/>
      <c r="AL2486" s="1129"/>
      <c r="AM2486" s="1129"/>
      <c r="AN2486" s="1152"/>
      <c r="AO2486" s="667"/>
    </row>
    <row r="2487" spans="1:58" s="676" customFormat="1" ht="32.25" customHeight="1" x14ac:dyDescent="0.2">
      <c r="A2487" s="666" t="s">
        <v>465</v>
      </c>
      <c r="B2487" s="378" t="s">
        <v>466</v>
      </c>
      <c r="C2487" s="375" t="s">
        <v>467</v>
      </c>
      <c r="D2487" s="375" t="s">
        <v>468</v>
      </c>
      <c r="E2487" s="375" t="s">
        <v>469</v>
      </c>
      <c r="F2487" s="375"/>
      <c r="G2487" s="375" t="s">
        <v>470</v>
      </c>
      <c r="H2487" s="375" t="s">
        <v>471</v>
      </c>
      <c r="I2487" s="375" t="s">
        <v>472</v>
      </c>
      <c r="J2487" s="375" t="s">
        <v>473</v>
      </c>
      <c r="K2487" s="375" t="s">
        <v>474</v>
      </c>
      <c r="L2487" s="677" t="s">
        <v>475</v>
      </c>
      <c r="M2487" s="376" t="s">
        <v>476</v>
      </c>
      <c r="N2487" s="376" t="s">
        <v>477</v>
      </c>
      <c r="O2487" s="378" t="s">
        <v>478</v>
      </c>
      <c r="P2487" s="1130"/>
      <c r="Q2487" s="1130"/>
      <c r="R2487" s="1130"/>
      <c r="S2487" s="1130"/>
      <c r="T2487" s="1130"/>
      <c r="U2487" s="1130"/>
      <c r="V2487" s="1156"/>
      <c r="W2487" s="1156"/>
      <c r="X2487" s="1156"/>
      <c r="Y2487" s="1159"/>
      <c r="Z2487" s="1130"/>
      <c r="AA2487" s="1130"/>
      <c r="AB2487" s="1130"/>
      <c r="AC2487" s="1130"/>
      <c r="AD2487" s="1130"/>
      <c r="AE2487" s="1130"/>
      <c r="AF2487" s="1162"/>
      <c r="AG2487" s="1130"/>
      <c r="AH2487" s="1165"/>
      <c r="AI2487" s="1130"/>
      <c r="AJ2487" s="1165"/>
      <c r="AK2487" s="1147"/>
      <c r="AL2487" s="1130"/>
      <c r="AM2487" s="1130"/>
      <c r="AN2487" s="1153"/>
      <c r="AO2487" s="667"/>
    </row>
    <row r="2488" spans="1:58" s="712" customFormat="1" ht="37.5" x14ac:dyDescent="0.2">
      <c r="A2488" s="663"/>
      <c r="B2488" s="663" t="s">
        <v>479</v>
      </c>
      <c r="C2488" s="663" t="s">
        <v>1028</v>
      </c>
      <c r="D2488" s="663" t="s">
        <v>1029</v>
      </c>
      <c r="E2488" s="664" t="s">
        <v>1030</v>
      </c>
      <c r="F2488" s="665" t="s">
        <v>510</v>
      </c>
      <c r="G2488" s="664" t="s">
        <v>722</v>
      </c>
      <c r="H2488" s="688" t="s">
        <v>471</v>
      </c>
      <c r="I2488" s="665" t="s">
        <v>483</v>
      </c>
      <c r="J2488" s="665" t="s">
        <v>484</v>
      </c>
      <c r="K2488" s="665" t="s">
        <v>485</v>
      </c>
      <c r="L2488" s="664">
        <v>30150</v>
      </c>
      <c r="M2488" s="664"/>
      <c r="N2488" s="664"/>
      <c r="O2488" s="378"/>
      <c r="P2488" s="255">
        <v>307</v>
      </c>
      <c r="Q2488" s="256" t="s">
        <v>39</v>
      </c>
      <c r="R2488" s="255"/>
      <c r="S2488" s="255"/>
      <c r="T2488" s="255"/>
      <c r="U2488" s="257" t="s">
        <v>141</v>
      </c>
      <c r="V2488" s="257">
        <v>17</v>
      </c>
      <c r="W2488" s="257">
        <v>0</v>
      </c>
      <c r="X2488" s="257">
        <v>0</v>
      </c>
      <c r="Y2488" s="258">
        <f>V2488*400+W2488*100+X2488-Z2488-AA2488</f>
        <v>6579.6875</v>
      </c>
      <c r="Z2488" s="259">
        <f>AJ2489/4</f>
        <v>6.5625</v>
      </c>
      <c r="AA2488" s="259">
        <f>AK2490+AK2491+AK2492+AK2493+AK2494+AK2495+AK2496+AK2497+AK2498+AK2499+AK2500+AK2501+AK2502/4</f>
        <v>213.75</v>
      </c>
      <c r="AB2488" s="255"/>
      <c r="AC2488" s="259"/>
      <c r="AD2488" s="257"/>
      <c r="AE2488" s="1181" t="s">
        <v>1031</v>
      </c>
      <c r="AF2488" s="1182"/>
      <c r="AG2488" s="1182"/>
      <c r="AH2488" s="1182"/>
      <c r="AI2488" s="1182"/>
      <c r="AJ2488" s="1182"/>
      <c r="AK2488" s="1182"/>
      <c r="AL2488" s="1182"/>
      <c r="AM2488" s="1183"/>
      <c r="AN2488" s="260"/>
      <c r="AO2488" s="709"/>
      <c r="AP2488" s="710"/>
      <c r="AQ2488" s="710"/>
      <c r="AR2488" s="710"/>
      <c r="AS2488" s="710"/>
      <c r="AT2488" s="710"/>
      <c r="AU2488" s="710"/>
      <c r="AV2488" s="710"/>
      <c r="AW2488" s="710"/>
      <c r="AX2488" s="710"/>
      <c r="AY2488" s="710"/>
      <c r="AZ2488" s="710"/>
      <c r="BA2488" s="710"/>
      <c r="BB2488" s="710"/>
      <c r="BC2488" s="710"/>
      <c r="BD2488" s="710"/>
      <c r="BE2488" s="710"/>
      <c r="BF2488" s="711"/>
    </row>
    <row r="2489" spans="1:58" s="668" customFormat="1" ht="37.5" x14ac:dyDescent="0.2">
      <c r="A2489" s="663"/>
      <c r="B2489" s="663"/>
      <c r="C2489" s="663"/>
      <c r="D2489" s="663"/>
      <c r="E2489" s="664"/>
      <c r="F2489" s="688"/>
      <c r="G2489" s="664"/>
      <c r="H2489" s="688"/>
      <c r="I2489" s="688"/>
      <c r="J2489" s="688"/>
      <c r="K2489" s="688"/>
      <c r="L2489" s="664"/>
      <c r="M2489" s="664"/>
      <c r="N2489" s="664"/>
      <c r="O2489" s="378"/>
      <c r="P2489" s="255"/>
      <c r="Q2489" s="255"/>
      <c r="R2489" s="255"/>
      <c r="S2489" s="255"/>
      <c r="T2489" s="255"/>
      <c r="U2489" s="257"/>
      <c r="V2489" s="257"/>
      <c r="W2489" s="257"/>
      <c r="X2489" s="257"/>
      <c r="Y2489" s="261"/>
      <c r="Z2489" s="259"/>
      <c r="AA2489" s="259"/>
      <c r="AB2489" s="255"/>
      <c r="AC2489" s="259"/>
      <c r="AD2489" s="257">
        <v>1</v>
      </c>
      <c r="AE2489" s="255">
        <v>152</v>
      </c>
      <c r="AF2489" s="262" t="s">
        <v>52</v>
      </c>
      <c r="AG2489" s="257" t="s">
        <v>35</v>
      </c>
      <c r="AH2489" s="258">
        <v>26.25</v>
      </c>
      <c r="AI2489" s="259"/>
      <c r="AJ2489" s="259">
        <f>7.5*3.5</f>
        <v>26.25</v>
      </c>
      <c r="AK2489" s="263"/>
      <c r="AL2489" s="255"/>
      <c r="AM2489" s="257">
        <v>2</v>
      </c>
      <c r="AN2489" s="264" t="s">
        <v>396</v>
      </c>
      <c r="AO2489" s="667"/>
    </row>
    <row r="2490" spans="1:58" s="668" customFormat="1" ht="56.25" x14ac:dyDescent="0.2">
      <c r="A2490" s="663"/>
      <c r="B2490" s="663"/>
      <c r="C2490" s="663"/>
      <c r="D2490" s="663"/>
      <c r="E2490" s="664"/>
      <c r="F2490" s="688"/>
      <c r="G2490" s="664"/>
      <c r="H2490" s="688"/>
      <c r="I2490" s="688"/>
      <c r="J2490" s="688"/>
      <c r="K2490" s="688"/>
      <c r="L2490" s="664"/>
      <c r="M2490" s="664"/>
      <c r="N2490" s="664"/>
      <c r="O2490" s="378"/>
      <c r="P2490" s="255"/>
      <c r="Q2490" s="255"/>
      <c r="R2490" s="255"/>
      <c r="S2490" s="255"/>
      <c r="T2490" s="255"/>
      <c r="U2490" s="257"/>
      <c r="V2490" s="257"/>
      <c r="W2490" s="257"/>
      <c r="X2490" s="257"/>
      <c r="Y2490" s="261"/>
      <c r="Z2490" s="259"/>
      <c r="AA2490" s="259"/>
      <c r="AB2490" s="255"/>
      <c r="AC2490" s="259"/>
      <c r="AD2490" s="257">
        <v>2</v>
      </c>
      <c r="AE2490" s="255">
        <v>152</v>
      </c>
      <c r="AF2490" s="262" t="s">
        <v>55</v>
      </c>
      <c r="AG2490" s="257" t="s">
        <v>35</v>
      </c>
      <c r="AH2490" s="261">
        <f>3*4</f>
        <v>12</v>
      </c>
      <c r="AI2490" s="259"/>
      <c r="AJ2490" s="265"/>
      <c r="AK2490" s="263">
        <f>3*4</f>
        <v>12</v>
      </c>
      <c r="AL2490" s="255"/>
      <c r="AM2490" s="257">
        <v>2</v>
      </c>
      <c r="AN2490" s="264" t="s">
        <v>422</v>
      </c>
      <c r="AO2490" s="667"/>
    </row>
    <row r="2491" spans="1:58" s="668" customFormat="1" ht="24" x14ac:dyDescent="0.2">
      <c r="A2491" s="663"/>
      <c r="B2491" s="663"/>
      <c r="C2491" s="663"/>
      <c r="D2491" s="663"/>
      <c r="E2491" s="664"/>
      <c r="F2491" s="688"/>
      <c r="G2491" s="664"/>
      <c r="H2491" s="688"/>
      <c r="I2491" s="688"/>
      <c r="J2491" s="688"/>
      <c r="K2491" s="688"/>
      <c r="L2491" s="664"/>
      <c r="M2491" s="664"/>
      <c r="N2491" s="664"/>
      <c r="O2491" s="378"/>
      <c r="P2491" s="255"/>
      <c r="Q2491" s="255"/>
      <c r="R2491" s="255"/>
      <c r="S2491" s="255"/>
      <c r="T2491" s="255"/>
      <c r="U2491" s="257"/>
      <c r="V2491" s="257"/>
      <c r="W2491" s="257"/>
      <c r="X2491" s="257"/>
      <c r="Y2491" s="261"/>
      <c r="Z2491" s="259"/>
      <c r="AA2491" s="259"/>
      <c r="AB2491" s="255"/>
      <c r="AC2491" s="259"/>
      <c r="AD2491" s="257">
        <v>3</v>
      </c>
      <c r="AE2491" s="255">
        <v>152</v>
      </c>
      <c r="AF2491" s="262" t="s">
        <v>75</v>
      </c>
      <c r="AG2491" s="257" t="s">
        <v>35</v>
      </c>
      <c r="AH2491" s="261">
        <f>4*7.5</f>
        <v>30</v>
      </c>
      <c r="AI2491" s="259"/>
      <c r="AJ2491" s="265"/>
      <c r="AK2491" s="263">
        <f>4*7.5</f>
        <v>30</v>
      </c>
      <c r="AL2491" s="255"/>
      <c r="AM2491" s="257">
        <v>2</v>
      </c>
      <c r="AN2491" s="260" t="s">
        <v>76</v>
      </c>
      <c r="AO2491" s="667"/>
    </row>
    <row r="2492" spans="1:58" s="668" customFormat="1" ht="24" x14ac:dyDescent="0.2">
      <c r="A2492" s="663"/>
      <c r="B2492" s="663"/>
      <c r="C2492" s="663"/>
      <c r="D2492" s="663"/>
      <c r="E2492" s="664"/>
      <c r="F2492" s="688"/>
      <c r="G2492" s="664"/>
      <c r="H2492" s="688"/>
      <c r="I2492" s="688"/>
      <c r="J2492" s="688"/>
      <c r="K2492" s="688"/>
      <c r="L2492" s="664"/>
      <c r="M2492" s="664"/>
      <c r="N2492" s="664"/>
      <c r="O2492" s="378"/>
      <c r="P2492" s="255"/>
      <c r="Q2492" s="255"/>
      <c r="R2492" s="255"/>
      <c r="S2492" s="255"/>
      <c r="T2492" s="255"/>
      <c r="U2492" s="257"/>
      <c r="V2492" s="257"/>
      <c r="W2492" s="257"/>
      <c r="X2492" s="257"/>
      <c r="Y2492" s="261"/>
      <c r="Z2492" s="259"/>
      <c r="AA2492" s="259"/>
      <c r="AB2492" s="255"/>
      <c r="AC2492" s="259"/>
      <c r="AD2492" s="257">
        <v>4</v>
      </c>
      <c r="AE2492" s="255">
        <v>152</v>
      </c>
      <c r="AF2492" s="262" t="s">
        <v>75</v>
      </c>
      <c r="AG2492" s="257" t="s">
        <v>35</v>
      </c>
      <c r="AH2492" s="261">
        <f>3*4</f>
        <v>12</v>
      </c>
      <c r="AI2492" s="259"/>
      <c r="AJ2492" s="265"/>
      <c r="AK2492" s="263">
        <f>3*4</f>
        <v>12</v>
      </c>
      <c r="AL2492" s="255"/>
      <c r="AM2492" s="257">
        <v>2</v>
      </c>
      <c r="AN2492" s="260" t="s">
        <v>76</v>
      </c>
      <c r="AO2492" s="667"/>
    </row>
    <row r="2493" spans="1:58" s="668" customFormat="1" ht="24" x14ac:dyDescent="0.2">
      <c r="A2493" s="663"/>
      <c r="B2493" s="663"/>
      <c r="C2493" s="663"/>
      <c r="D2493" s="663"/>
      <c r="E2493" s="664"/>
      <c r="F2493" s="688"/>
      <c r="G2493" s="664"/>
      <c r="H2493" s="688"/>
      <c r="I2493" s="688"/>
      <c r="J2493" s="688"/>
      <c r="K2493" s="688"/>
      <c r="L2493" s="664"/>
      <c r="M2493" s="664"/>
      <c r="N2493" s="664"/>
      <c r="O2493" s="378"/>
      <c r="P2493" s="255"/>
      <c r="Q2493" s="255"/>
      <c r="R2493" s="255"/>
      <c r="S2493" s="255"/>
      <c r="T2493" s="255"/>
      <c r="U2493" s="257"/>
      <c r="V2493" s="257"/>
      <c r="W2493" s="257"/>
      <c r="X2493" s="257"/>
      <c r="Y2493" s="261"/>
      <c r="Z2493" s="259"/>
      <c r="AA2493" s="259"/>
      <c r="AB2493" s="255"/>
      <c r="AC2493" s="259"/>
      <c r="AD2493" s="257">
        <v>5</v>
      </c>
      <c r="AE2493" s="255">
        <v>152</v>
      </c>
      <c r="AF2493" s="262" t="s">
        <v>75</v>
      </c>
      <c r="AG2493" s="257" t="s">
        <v>35</v>
      </c>
      <c r="AH2493" s="261">
        <f>3*4</f>
        <v>12</v>
      </c>
      <c r="AI2493" s="259"/>
      <c r="AJ2493" s="265"/>
      <c r="AK2493" s="263">
        <f>3*4</f>
        <v>12</v>
      </c>
      <c r="AL2493" s="255"/>
      <c r="AM2493" s="257">
        <v>2</v>
      </c>
      <c r="AN2493" s="260" t="s">
        <v>79</v>
      </c>
      <c r="AO2493" s="667"/>
    </row>
    <row r="2494" spans="1:58" s="668" customFormat="1" ht="37.5" x14ac:dyDescent="0.2">
      <c r="A2494" s="663"/>
      <c r="B2494" s="663"/>
      <c r="C2494" s="663"/>
      <c r="D2494" s="663"/>
      <c r="E2494" s="664"/>
      <c r="F2494" s="688"/>
      <c r="G2494" s="664"/>
      <c r="H2494" s="688"/>
      <c r="I2494" s="688"/>
      <c r="J2494" s="688"/>
      <c r="K2494" s="688"/>
      <c r="L2494" s="664"/>
      <c r="M2494" s="664"/>
      <c r="N2494" s="664"/>
      <c r="O2494" s="378"/>
      <c r="P2494" s="255"/>
      <c r="Q2494" s="255"/>
      <c r="R2494" s="255"/>
      <c r="S2494" s="255"/>
      <c r="T2494" s="255"/>
      <c r="U2494" s="257"/>
      <c r="V2494" s="257"/>
      <c r="W2494" s="257"/>
      <c r="X2494" s="257"/>
      <c r="Y2494" s="261"/>
      <c r="Z2494" s="259"/>
      <c r="AA2494" s="259"/>
      <c r="AB2494" s="255"/>
      <c r="AC2494" s="259"/>
      <c r="AD2494" s="257">
        <v>6</v>
      </c>
      <c r="AE2494" s="255">
        <v>152</v>
      </c>
      <c r="AF2494" s="262" t="s">
        <v>423</v>
      </c>
      <c r="AG2494" s="257" t="s">
        <v>35</v>
      </c>
      <c r="AH2494" s="261">
        <f>7*4</f>
        <v>28</v>
      </c>
      <c r="AI2494" s="259"/>
      <c r="AJ2494" s="265"/>
      <c r="AK2494" s="263">
        <f>7*4</f>
        <v>28</v>
      </c>
      <c r="AL2494" s="255"/>
      <c r="AM2494" s="257">
        <v>2</v>
      </c>
      <c r="AN2494" s="260" t="s">
        <v>79</v>
      </c>
      <c r="AO2494" s="667"/>
    </row>
    <row r="2495" spans="1:58" s="668" customFormat="1" ht="37.5" x14ac:dyDescent="0.2">
      <c r="A2495" s="663"/>
      <c r="B2495" s="663"/>
      <c r="C2495" s="663"/>
      <c r="D2495" s="663"/>
      <c r="E2495" s="664"/>
      <c r="F2495" s="688"/>
      <c r="G2495" s="664"/>
      <c r="H2495" s="688"/>
      <c r="I2495" s="688"/>
      <c r="J2495" s="688"/>
      <c r="K2495" s="688"/>
      <c r="L2495" s="664"/>
      <c r="M2495" s="664"/>
      <c r="N2495" s="664"/>
      <c r="O2495" s="378"/>
      <c r="P2495" s="255"/>
      <c r="Q2495" s="255"/>
      <c r="R2495" s="255"/>
      <c r="S2495" s="255"/>
      <c r="T2495" s="255"/>
      <c r="U2495" s="257"/>
      <c r="V2495" s="257"/>
      <c r="W2495" s="257"/>
      <c r="X2495" s="257"/>
      <c r="Y2495" s="261"/>
      <c r="Z2495" s="259"/>
      <c r="AA2495" s="259"/>
      <c r="AB2495" s="255"/>
      <c r="AC2495" s="259"/>
      <c r="AD2495" s="257">
        <v>7</v>
      </c>
      <c r="AE2495" s="255">
        <v>152</v>
      </c>
      <c r="AF2495" s="262" t="s">
        <v>424</v>
      </c>
      <c r="AG2495" s="257" t="s">
        <v>35</v>
      </c>
      <c r="AH2495" s="261">
        <f>7*4</f>
        <v>28</v>
      </c>
      <c r="AI2495" s="259"/>
      <c r="AJ2495" s="265"/>
      <c r="AK2495" s="263">
        <f>7*4</f>
        <v>28</v>
      </c>
      <c r="AL2495" s="255"/>
      <c r="AM2495" s="257">
        <v>2</v>
      </c>
      <c r="AN2495" s="260" t="s">
        <v>79</v>
      </c>
      <c r="AO2495" s="667"/>
    </row>
    <row r="2496" spans="1:58" s="668" customFormat="1" ht="37.5" x14ac:dyDescent="0.2">
      <c r="A2496" s="663"/>
      <c r="B2496" s="663"/>
      <c r="C2496" s="663"/>
      <c r="D2496" s="663"/>
      <c r="E2496" s="664"/>
      <c r="F2496" s="688"/>
      <c r="G2496" s="664"/>
      <c r="H2496" s="688"/>
      <c r="I2496" s="688"/>
      <c r="J2496" s="688"/>
      <c r="K2496" s="688"/>
      <c r="L2496" s="664"/>
      <c r="M2496" s="664"/>
      <c r="N2496" s="664"/>
      <c r="O2496" s="378"/>
      <c r="P2496" s="255"/>
      <c r="Q2496" s="255"/>
      <c r="R2496" s="255"/>
      <c r="S2496" s="255"/>
      <c r="T2496" s="255"/>
      <c r="U2496" s="257"/>
      <c r="V2496" s="257"/>
      <c r="W2496" s="257"/>
      <c r="X2496" s="257"/>
      <c r="Y2496" s="261"/>
      <c r="Z2496" s="259"/>
      <c r="AA2496" s="259"/>
      <c r="AB2496" s="255"/>
      <c r="AC2496" s="259"/>
      <c r="AD2496" s="257">
        <v>8</v>
      </c>
      <c r="AE2496" s="255">
        <v>152</v>
      </c>
      <c r="AF2496" s="262" t="s">
        <v>425</v>
      </c>
      <c r="AG2496" s="257" t="s">
        <v>38</v>
      </c>
      <c r="AH2496" s="261">
        <f>5.5*3</f>
        <v>16.5</v>
      </c>
      <c r="AI2496" s="259"/>
      <c r="AJ2496" s="265"/>
      <c r="AK2496" s="263">
        <f>5.5*3</f>
        <v>16.5</v>
      </c>
      <c r="AL2496" s="255"/>
      <c r="AM2496" s="257">
        <v>2</v>
      </c>
      <c r="AN2496" s="260" t="s">
        <v>79</v>
      </c>
      <c r="AO2496" s="667"/>
    </row>
    <row r="2497" spans="1:41" s="668" customFormat="1" ht="37.5" x14ac:dyDescent="0.2">
      <c r="A2497" s="663"/>
      <c r="B2497" s="663"/>
      <c r="C2497" s="663"/>
      <c r="D2497" s="663"/>
      <c r="E2497" s="664"/>
      <c r="F2497" s="688"/>
      <c r="G2497" s="664"/>
      <c r="H2497" s="688"/>
      <c r="I2497" s="688"/>
      <c r="J2497" s="688"/>
      <c r="K2497" s="688"/>
      <c r="L2497" s="664"/>
      <c r="M2497" s="664"/>
      <c r="N2497" s="664"/>
      <c r="O2497" s="378"/>
      <c r="P2497" s="255"/>
      <c r="Q2497" s="255"/>
      <c r="R2497" s="255"/>
      <c r="S2497" s="255"/>
      <c r="T2497" s="255"/>
      <c r="U2497" s="257"/>
      <c r="V2497" s="257"/>
      <c r="W2497" s="257"/>
      <c r="X2497" s="257"/>
      <c r="Y2497" s="261"/>
      <c r="Z2497" s="259"/>
      <c r="AA2497" s="259"/>
      <c r="AB2497" s="255"/>
      <c r="AC2497" s="259"/>
      <c r="AD2497" s="257">
        <v>9</v>
      </c>
      <c r="AE2497" s="255">
        <v>152</v>
      </c>
      <c r="AF2497" s="262" t="s">
        <v>426</v>
      </c>
      <c r="AG2497" s="257"/>
      <c r="AH2497" s="261">
        <f t="shared" ref="AH2497:AH2500" si="19">5.5*3</f>
        <v>16.5</v>
      </c>
      <c r="AI2497" s="259"/>
      <c r="AJ2497" s="265"/>
      <c r="AK2497" s="263">
        <f t="shared" ref="AK2497:AK2500" si="20">5.5*3</f>
        <v>16.5</v>
      </c>
      <c r="AL2497" s="255"/>
      <c r="AM2497" s="257">
        <v>2</v>
      </c>
      <c r="AN2497" s="260" t="s">
        <v>79</v>
      </c>
      <c r="AO2497" s="667"/>
    </row>
    <row r="2498" spans="1:41" s="668" customFormat="1" ht="37.5" x14ac:dyDescent="0.2">
      <c r="A2498" s="663"/>
      <c r="B2498" s="663"/>
      <c r="C2498" s="663"/>
      <c r="D2498" s="663"/>
      <c r="E2498" s="664"/>
      <c r="F2498" s="688"/>
      <c r="G2498" s="664"/>
      <c r="H2498" s="688"/>
      <c r="I2498" s="688"/>
      <c r="J2498" s="688"/>
      <c r="K2498" s="688"/>
      <c r="L2498" s="664"/>
      <c r="M2498" s="664"/>
      <c r="N2498" s="664"/>
      <c r="O2498" s="378"/>
      <c r="P2498" s="255"/>
      <c r="Q2498" s="255"/>
      <c r="R2498" s="255"/>
      <c r="S2498" s="255"/>
      <c r="T2498" s="255"/>
      <c r="U2498" s="257"/>
      <c r="V2498" s="257"/>
      <c r="W2498" s="257"/>
      <c r="X2498" s="257"/>
      <c r="Y2498" s="261"/>
      <c r="Z2498" s="259"/>
      <c r="AA2498" s="259"/>
      <c r="AB2498" s="255"/>
      <c r="AC2498" s="259"/>
      <c r="AD2498" s="257">
        <v>10</v>
      </c>
      <c r="AE2498" s="255">
        <v>152</v>
      </c>
      <c r="AF2498" s="262" t="s">
        <v>427</v>
      </c>
      <c r="AG2498" s="257" t="s">
        <v>38</v>
      </c>
      <c r="AH2498" s="261">
        <f t="shared" si="19"/>
        <v>16.5</v>
      </c>
      <c r="AI2498" s="259"/>
      <c r="AJ2498" s="265"/>
      <c r="AK2498" s="263">
        <f t="shared" si="20"/>
        <v>16.5</v>
      </c>
      <c r="AL2498" s="255"/>
      <c r="AM2498" s="257">
        <v>2</v>
      </c>
      <c r="AN2498" s="260" t="s">
        <v>79</v>
      </c>
      <c r="AO2498" s="667"/>
    </row>
    <row r="2499" spans="1:41" s="668" customFormat="1" ht="37.5" x14ac:dyDescent="0.2">
      <c r="A2499" s="663"/>
      <c r="B2499" s="663"/>
      <c r="C2499" s="663"/>
      <c r="D2499" s="663"/>
      <c r="E2499" s="664"/>
      <c r="F2499" s="688"/>
      <c r="G2499" s="664"/>
      <c r="H2499" s="688"/>
      <c r="I2499" s="688"/>
      <c r="J2499" s="688"/>
      <c r="K2499" s="688"/>
      <c r="L2499" s="664"/>
      <c r="M2499" s="664"/>
      <c r="N2499" s="664"/>
      <c r="O2499" s="378"/>
      <c r="P2499" s="255"/>
      <c r="Q2499" s="255"/>
      <c r="R2499" s="255"/>
      <c r="S2499" s="255"/>
      <c r="T2499" s="255"/>
      <c r="U2499" s="257"/>
      <c r="V2499" s="257"/>
      <c r="W2499" s="257"/>
      <c r="X2499" s="257"/>
      <c r="Y2499" s="261"/>
      <c r="Z2499" s="259"/>
      <c r="AA2499" s="259"/>
      <c r="AB2499" s="255"/>
      <c r="AC2499" s="259"/>
      <c r="AD2499" s="257">
        <v>11</v>
      </c>
      <c r="AE2499" s="255">
        <v>152</v>
      </c>
      <c r="AF2499" s="262" t="s">
        <v>427</v>
      </c>
      <c r="AG2499" s="257" t="s">
        <v>38</v>
      </c>
      <c r="AH2499" s="261">
        <f t="shared" si="19"/>
        <v>16.5</v>
      </c>
      <c r="AI2499" s="259"/>
      <c r="AJ2499" s="265"/>
      <c r="AK2499" s="263">
        <f t="shared" si="20"/>
        <v>16.5</v>
      </c>
      <c r="AL2499" s="255"/>
      <c r="AM2499" s="257">
        <v>2</v>
      </c>
      <c r="AN2499" s="260" t="s">
        <v>79</v>
      </c>
      <c r="AO2499" s="667"/>
    </row>
    <row r="2500" spans="1:41" s="668" customFormat="1" ht="37.5" x14ac:dyDescent="0.2">
      <c r="A2500" s="663"/>
      <c r="B2500" s="663"/>
      <c r="C2500" s="663"/>
      <c r="D2500" s="663"/>
      <c r="E2500" s="664"/>
      <c r="F2500" s="688"/>
      <c r="G2500" s="664"/>
      <c r="H2500" s="688"/>
      <c r="I2500" s="688"/>
      <c r="J2500" s="688"/>
      <c r="K2500" s="688"/>
      <c r="L2500" s="664"/>
      <c r="M2500" s="664"/>
      <c r="N2500" s="664"/>
      <c r="O2500" s="378"/>
      <c r="P2500" s="255"/>
      <c r="Q2500" s="255"/>
      <c r="R2500" s="255"/>
      <c r="S2500" s="255"/>
      <c r="T2500" s="255"/>
      <c r="U2500" s="257"/>
      <c r="V2500" s="257"/>
      <c r="W2500" s="257"/>
      <c r="X2500" s="257"/>
      <c r="Y2500" s="261"/>
      <c r="Z2500" s="259"/>
      <c r="AA2500" s="259"/>
      <c r="AB2500" s="255"/>
      <c r="AC2500" s="259"/>
      <c r="AD2500" s="257">
        <v>12</v>
      </c>
      <c r="AE2500" s="255">
        <v>152</v>
      </c>
      <c r="AF2500" s="262" t="s">
        <v>427</v>
      </c>
      <c r="AG2500" s="257" t="s">
        <v>38</v>
      </c>
      <c r="AH2500" s="261">
        <f t="shared" si="19"/>
        <v>16.5</v>
      </c>
      <c r="AI2500" s="259"/>
      <c r="AJ2500" s="265"/>
      <c r="AK2500" s="263">
        <f t="shared" si="20"/>
        <v>16.5</v>
      </c>
      <c r="AL2500" s="255"/>
      <c r="AM2500" s="257">
        <v>2</v>
      </c>
      <c r="AN2500" s="260" t="s">
        <v>79</v>
      </c>
      <c r="AO2500" s="667"/>
    </row>
    <row r="2501" spans="1:41" s="668" customFormat="1" ht="24" x14ac:dyDescent="0.2">
      <c r="A2501" s="663"/>
      <c r="B2501" s="663"/>
      <c r="C2501" s="663"/>
      <c r="D2501" s="663"/>
      <c r="E2501" s="664"/>
      <c r="F2501" s="688"/>
      <c r="G2501" s="664"/>
      <c r="H2501" s="688"/>
      <c r="I2501" s="688"/>
      <c r="J2501" s="688"/>
      <c r="K2501" s="688"/>
      <c r="L2501" s="664"/>
      <c r="M2501" s="664"/>
      <c r="N2501" s="664"/>
      <c r="O2501" s="378"/>
      <c r="P2501" s="255"/>
      <c r="Q2501" s="255"/>
      <c r="R2501" s="255"/>
      <c r="S2501" s="255"/>
      <c r="T2501" s="255"/>
      <c r="U2501" s="257"/>
      <c r="V2501" s="257"/>
      <c r="W2501" s="257"/>
      <c r="X2501" s="257"/>
      <c r="Y2501" s="261"/>
      <c r="Z2501" s="259"/>
      <c r="AA2501" s="259"/>
      <c r="AB2501" s="255"/>
      <c r="AC2501" s="259"/>
      <c r="AD2501" s="257">
        <v>13</v>
      </c>
      <c r="AE2501" s="255">
        <v>152</v>
      </c>
      <c r="AF2501" s="262" t="s">
        <v>75</v>
      </c>
      <c r="AG2501" s="257" t="s">
        <v>38</v>
      </c>
      <c r="AH2501" s="261">
        <f>2*4</f>
        <v>8</v>
      </c>
      <c r="AI2501" s="259"/>
      <c r="AJ2501" s="265"/>
      <c r="AK2501" s="263">
        <f>2*4</f>
        <v>8</v>
      </c>
      <c r="AL2501" s="255"/>
      <c r="AM2501" s="257">
        <v>2</v>
      </c>
      <c r="AN2501" s="260" t="s">
        <v>76</v>
      </c>
      <c r="AO2501" s="667"/>
    </row>
    <row r="2502" spans="1:41" s="668" customFormat="1" ht="24" x14ac:dyDescent="0.2">
      <c r="A2502" s="663"/>
      <c r="B2502" s="663"/>
      <c r="C2502" s="663"/>
      <c r="D2502" s="663"/>
      <c r="E2502" s="664"/>
      <c r="F2502" s="688"/>
      <c r="G2502" s="664"/>
      <c r="H2502" s="688"/>
      <c r="I2502" s="688"/>
      <c r="J2502" s="688"/>
      <c r="K2502" s="688"/>
      <c r="L2502" s="664"/>
      <c r="M2502" s="664"/>
      <c r="N2502" s="664"/>
      <c r="O2502" s="378"/>
      <c r="P2502" s="255"/>
      <c r="Q2502" s="255"/>
      <c r="R2502" s="255"/>
      <c r="S2502" s="255"/>
      <c r="T2502" s="255"/>
      <c r="U2502" s="257"/>
      <c r="V2502" s="257"/>
      <c r="W2502" s="257"/>
      <c r="X2502" s="257"/>
      <c r="Y2502" s="261"/>
      <c r="Z2502" s="259"/>
      <c r="AA2502" s="259"/>
      <c r="AB2502" s="255"/>
      <c r="AC2502" s="259"/>
      <c r="AD2502" s="257">
        <v>14</v>
      </c>
      <c r="AE2502" s="255">
        <v>152</v>
      </c>
      <c r="AF2502" s="262" t="s">
        <v>75</v>
      </c>
      <c r="AG2502" s="257" t="s">
        <v>38</v>
      </c>
      <c r="AH2502" s="261">
        <f>2.5*2</f>
        <v>5</v>
      </c>
      <c r="AI2502" s="259"/>
      <c r="AJ2502" s="265"/>
      <c r="AK2502" s="263">
        <f>2.5*2</f>
        <v>5</v>
      </c>
      <c r="AL2502" s="255"/>
      <c r="AM2502" s="257">
        <v>2</v>
      </c>
      <c r="AN2502" s="260" t="s">
        <v>76</v>
      </c>
      <c r="AO2502" s="667"/>
    </row>
    <row r="2503" spans="1:41" s="718" customFormat="1" ht="24" x14ac:dyDescent="0.2">
      <c r="A2503" s="713"/>
      <c r="B2503" s="713"/>
      <c r="C2503" s="713"/>
      <c r="D2503" s="713"/>
      <c r="E2503" s="714"/>
      <c r="F2503" s="715"/>
      <c r="G2503" s="714"/>
      <c r="H2503" s="715"/>
      <c r="I2503" s="715"/>
      <c r="J2503" s="715"/>
      <c r="K2503" s="715"/>
      <c r="L2503" s="714"/>
      <c r="M2503" s="714"/>
      <c r="N2503" s="714"/>
      <c r="O2503" s="716"/>
      <c r="P2503" s="266"/>
      <c r="Q2503" s="266"/>
      <c r="R2503" s="266"/>
      <c r="S2503" s="266"/>
      <c r="T2503" s="266"/>
      <c r="U2503" s="267"/>
      <c r="V2503" s="267"/>
      <c r="W2503" s="267"/>
      <c r="X2503" s="267"/>
      <c r="Y2503" s="268"/>
      <c r="Z2503" s="269"/>
      <c r="AA2503" s="269"/>
      <c r="AB2503" s="266"/>
      <c r="AC2503" s="269"/>
      <c r="AD2503" s="267"/>
      <c r="AE2503" s="266"/>
      <c r="AF2503" s="270"/>
      <c r="AG2503" s="267"/>
      <c r="AH2503" s="271"/>
      <c r="AI2503" s="269"/>
      <c r="AJ2503" s="272"/>
      <c r="AK2503" s="273"/>
      <c r="AL2503" s="266"/>
      <c r="AM2503" s="267"/>
      <c r="AN2503" s="274"/>
      <c r="AO2503" s="717"/>
    </row>
    <row r="2504" spans="1:41" s="663" customFormat="1" ht="22.5" customHeight="1" x14ac:dyDescent="0.2">
      <c r="E2504" s="664"/>
      <c r="F2504" s="665"/>
      <c r="G2504" s="665"/>
      <c r="H2504" s="665"/>
      <c r="I2504" s="665"/>
      <c r="J2504" s="665"/>
      <c r="K2504" s="665"/>
      <c r="L2504" s="665"/>
      <c r="M2504" s="665"/>
      <c r="N2504" s="665"/>
      <c r="O2504" s="378"/>
      <c r="P2504" s="345" t="s">
        <v>1032</v>
      </c>
      <c r="Q2504" s="346"/>
      <c r="R2504" s="346"/>
      <c r="S2504" s="346"/>
      <c r="T2504" s="346"/>
      <c r="U2504" s="730"/>
      <c r="V2504" s="1140" t="str">
        <f>B2513</f>
        <v>นาย</v>
      </c>
      <c r="W2504" s="1140"/>
      <c r="X2504" s="1013" t="str">
        <f>C2513</f>
        <v>ภานุมาศ</v>
      </c>
      <c r="Y2504" s="1013"/>
      <c r="Z2504" s="1013" t="str">
        <f>D2513</f>
        <v>มุสิกะ</v>
      </c>
      <c r="AA2504" s="1013"/>
      <c r="AB2504" s="1013"/>
      <c r="AC2504" s="1014"/>
      <c r="AD2504" s="1184" t="s">
        <v>461</v>
      </c>
      <c r="AE2504" s="1140"/>
      <c r="AF2504" s="1140"/>
      <c r="AG2504" s="730" t="str">
        <f>B2513</f>
        <v>นาย</v>
      </c>
      <c r="AH2504" s="730" t="str">
        <f>C2513</f>
        <v>ภานุมาศ</v>
      </c>
      <c r="AI2504" s="346"/>
      <c r="AJ2504" s="346" t="str">
        <f>D2513</f>
        <v>มุสิกะ</v>
      </c>
      <c r="AK2504" s="745"/>
      <c r="AL2504" s="346"/>
      <c r="AM2504" s="730"/>
      <c r="AN2504" s="669"/>
      <c r="AO2504" s="667"/>
    </row>
    <row r="2505" spans="1:41" s="663" customFormat="1" ht="22.5" customHeight="1" x14ac:dyDescent="0.2">
      <c r="E2505" s="664"/>
      <c r="F2505" s="665"/>
      <c r="G2505" s="665"/>
      <c r="H2505" s="665"/>
      <c r="I2505" s="665"/>
      <c r="J2505" s="665"/>
      <c r="K2505" s="665"/>
      <c r="L2505" s="665"/>
      <c r="M2505" s="665"/>
      <c r="N2505" s="665"/>
      <c r="O2505" s="378"/>
      <c r="P2505" s="307" t="s">
        <v>462</v>
      </c>
      <c r="Q2505" s="308"/>
      <c r="R2505" s="308"/>
      <c r="S2505" s="1007" t="str">
        <f>E2513</f>
        <v>164</v>
      </c>
      <c r="T2505" s="1008"/>
      <c r="U2505" s="733" t="str">
        <f>F2513</f>
        <v>หมู่ที่</v>
      </c>
      <c r="V2505" s="1136" t="str">
        <f>G2513</f>
        <v>13</v>
      </c>
      <c r="W2505" s="1136"/>
      <c r="X2505" s="728"/>
      <c r="Y2505" s="311"/>
      <c r="Z2505" s="312" t="str">
        <f>H2513</f>
        <v>ถนน</v>
      </c>
      <c r="AA2505" s="313"/>
      <c r="AB2505" s="308"/>
      <c r="AC2505" s="309"/>
      <c r="AD2505" s="1137" t="s">
        <v>462</v>
      </c>
      <c r="AE2505" s="993"/>
      <c r="AF2505" s="993"/>
      <c r="AG2505" s="732" t="str">
        <f>E2513</f>
        <v>164</v>
      </c>
      <c r="AH2505" s="728"/>
      <c r="AI2505" s="315" t="str">
        <f>F2513</f>
        <v>หมู่ที่</v>
      </c>
      <c r="AJ2505" s="727" t="str">
        <f>G2513</f>
        <v>13</v>
      </c>
      <c r="AK2505" s="748"/>
      <c r="AL2505" s="315" t="str">
        <f>H2513</f>
        <v>ถนน</v>
      </c>
      <c r="AM2505" s="728"/>
      <c r="AN2505" s="672"/>
      <c r="AO2505" s="667"/>
    </row>
    <row r="2506" spans="1:41" s="663" customFormat="1" ht="22.5" customHeight="1" x14ac:dyDescent="0.2">
      <c r="E2506" s="664"/>
      <c r="F2506" s="665"/>
      <c r="G2506" s="665"/>
      <c r="H2506" s="665"/>
      <c r="I2506" s="665"/>
      <c r="J2506" s="665"/>
      <c r="K2506" s="665"/>
      <c r="L2506" s="665"/>
      <c r="M2506" s="665"/>
      <c r="N2506" s="665"/>
      <c r="O2506" s="378"/>
      <c r="P2506" s="307" t="s">
        <v>463</v>
      </c>
      <c r="Q2506" s="308"/>
      <c r="R2506" s="308"/>
      <c r="S2506" s="308"/>
      <c r="T2506" s="308"/>
      <c r="U2506" s="1009" t="str">
        <f>I2513</f>
        <v>ตำบลตะขบ</v>
      </c>
      <c r="V2506" s="993"/>
      <c r="W2506" s="993"/>
      <c r="X2506" s="993"/>
      <c r="Y2506" s="311"/>
      <c r="Z2506" s="315" t="str">
        <f>J2513</f>
        <v>อำเภอปักธงชัย</v>
      </c>
      <c r="AA2506" s="313"/>
      <c r="AB2506" s="308"/>
      <c r="AC2506" s="308"/>
      <c r="AD2506" s="1137" t="s">
        <v>463</v>
      </c>
      <c r="AE2506" s="993"/>
      <c r="AF2506" s="993"/>
      <c r="AG2506" s="993"/>
      <c r="AH2506" s="728"/>
      <c r="AI2506" s="315" t="str">
        <f>I2513</f>
        <v>ตำบลตะขบ</v>
      </c>
      <c r="AJ2506" s="308"/>
      <c r="AK2506" s="748"/>
      <c r="AL2506" s="315" t="str">
        <f>J2513</f>
        <v>อำเภอปักธงชัย</v>
      </c>
      <c r="AM2506" s="728"/>
      <c r="AN2506" s="672"/>
      <c r="AO2506" s="667"/>
    </row>
    <row r="2507" spans="1:41" s="663" customFormat="1" ht="22.5" customHeight="1" x14ac:dyDescent="0.2">
      <c r="E2507" s="664"/>
      <c r="F2507" s="665"/>
      <c r="G2507" s="665"/>
      <c r="H2507" s="665"/>
      <c r="I2507" s="665"/>
      <c r="J2507" s="665"/>
      <c r="K2507" s="665"/>
      <c r="L2507" s="665"/>
      <c r="M2507" s="665"/>
      <c r="N2507" s="665"/>
      <c r="O2507" s="378"/>
      <c r="P2507" s="316" t="str">
        <f>K2513</f>
        <v>จังหวัดนครราชสีมา</v>
      </c>
      <c r="Q2507" s="317"/>
      <c r="R2507" s="317"/>
      <c r="S2507" s="317"/>
      <c r="T2507" s="317"/>
      <c r="U2507" s="744" t="s">
        <v>464</v>
      </c>
      <c r="V2507" s="744"/>
      <c r="W2507" s="744"/>
      <c r="X2507" s="744"/>
      <c r="Y2507" s="673"/>
      <c r="Z2507" s="317"/>
      <c r="AA2507" s="319"/>
      <c r="AB2507" s="317"/>
      <c r="AC2507" s="317"/>
      <c r="AD2507" s="1185" t="str">
        <f>K2513</f>
        <v>จังหวัดนครราชสีมา</v>
      </c>
      <c r="AE2507" s="1186"/>
      <c r="AF2507" s="1186"/>
      <c r="AG2507" s="1186"/>
      <c r="AH2507" s="317"/>
      <c r="AI2507" s="317" t="s">
        <v>464</v>
      </c>
      <c r="AJ2507" s="317"/>
      <c r="AK2507" s="674"/>
      <c r="AL2507" s="317"/>
      <c r="AM2507" s="744"/>
      <c r="AN2507" s="675"/>
      <c r="AO2507" s="667"/>
    </row>
    <row r="2508" spans="1:41" s="676" customFormat="1" ht="22.5" customHeight="1" x14ac:dyDescent="0.2">
      <c r="A2508" s="666"/>
      <c r="B2508" s="666"/>
      <c r="C2508" s="666"/>
      <c r="D2508" s="666"/>
      <c r="E2508" s="376"/>
      <c r="F2508" s="377"/>
      <c r="G2508" s="377"/>
      <c r="H2508" s="377"/>
      <c r="I2508" s="377"/>
      <c r="J2508" s="377"/>
      <c r="K2508" s="377"/>
      <c r="L2508" s="377"/>
      <c r="M2508" s="377"/>
      <c r="N2508" s="377"/>
      <c r="O2508" s="378"/>
      <c r="P2508" s="1133" t="s">
        <v>5</v>
      </c>
      <c r="Q2508" s="1134"/>
      <c r="R2508" s="1134"/>
      <c r="S2508" s="1134"/>
      <c r="T2508" s="1134"/>
      <c r="U2508" s="1134"/>
      <c r="V2508" s="1134"/>
      <c r="W2508" s="1134"/>
      <c r="X2508" s="1134"/>
      <c r="Y2508" s="1134"/>
      <c r="Z2508" s="1134"/>
      <c r="AA2508" s="1134"/>
      <c r="AB2508" s="1134"/>
      <c r="AC2508" s="1135"/>
      <c r="AD2508" s="1133" t="s">
        <v>6</v>
      </c>
      <c r="AE2508" s="1134"/>
      <c r="AF2508" s="1134"/>
      <c r="AG2508" s="1134"/>
      <c r="AH2508" s="1134"/>
      <c r="AI2508" s="1134"/>
      <c r="AJ2508" s="1134"/>
      <c r="AK2508" s="1134"/>
      <c r="AL2508" s="1134"/>
      <c r="AM2508" s="1134"/>
      <c r="AN2508" s="1135"/>
      <c r="AO2508" s="667"/>
    </row>
    <row r="2509" spans="1:41" s="676" customFormat="1" ht="24.75" customHeight="1" x14ac:dyDescent="0.2">
      <c r="A2509" s="666"/>
      <c r="B2509" s="666"/>
      <c r="C2509" s="666"/>
      <c r="D2509" s="666"/>
      <c r="E2509" s="376"/>
      <c r="F2509" s="377"/>
      <c r="G2509" s="377"/>
      <c r="H2509" s="377"/>
      <c r="I2509" s="377"/>
      <c r="J2509" s="377"/>
      <c r="K2509" s="377"/>
      <c r="L2509" s="377"/>
      <c r="M2509" s="377"/>
      <c r="N2509" s="377"/>
      <c r="O2509" s="378"/>
      <c r="P2509" s="1128" t="s">
        <v>7</v>
      </c>
      <c r="Q2509" s="1128" t="s">
        <v>8</v>
      </c>
      <c r="R2509" s="1128" t="s">
        <v>9</v>
      </c>
      <c r="S2509" s="1131" t="s">
        <v>10</v>
      </c>
      <c r="T2509" s="1132"/>
      <c r="U2509" s="1128" t="s">
        <v>11</v>
      </c>
      <c r="V2509" s="1133" t="s">
        <v>12</v>
      </c>
      <c r="W2509" s="1134"/>
      <c r="X2509" s="1135"/>
      <c r="Y2509" s="1133" t="s">
        <v>13</v>
      </c>
      <c r="Z2509" s="1134"/>
      <c r="AA2509" s="1134"/>
      <c r="AB2509" s="1134"/>
      <c r="AC2509" s="1135"/>
      <c r="AD2509" s="1128" t="s">
        <v>7</v>
      </c>
      <c r="AE2509" s="1128" t="s">
        <v>14</v>
      </c>
      <c r="AF2509" s="1160" t="s">
        <v>15</v>
      </c>
      <c r="AG2509" s="1128" t="s">
        <v>16</v>
      </c>
      <c r="AH2509" s="1163" t="s">
        <v>17</v>
      </c>
      <c r="AI2509" s="1133" t="s">
        <v>18</v>
      </c>
      <c r="AJ2509" s="1134"/>
      <c r="AK2509" s="1134"/>
      <c r="AL2509" s="1135"/>
      <c r="AM2509" s="1128" t="s">
        <v>19</v>
      </c>
      <c r="AN2509" s="1151" t="s">
        <v>20</v>
      </c>
      <c r="AO2509" s="667"/>
    </row>
    <row r="2510" spans="1:41" s="676" customFormat="1" ht="24.75" customHeight="1" x14ac:dyDescent="0.2">
      <c r="A2510" s="666"/>
      <c r="B2510" s="666"/>
      <c r="C2510" s="666"/>
      <c r="D2510" s="666"/>
      <c r="E2510" s="376"/>
      <c r="F2510" s="377"/>
      <c r="G2510" s="377"/>
      <c r="H2510" s="377"/>
      <c r="I2510" s="377"/>
      <c r="J2510" s="377"/>
      <c r="K2510" s="377"/>
      <c r="L2510" s="377"/>
      <c r="M2510" s="377"/>
      <c r="N2510" s="377"/>
      <c r="O2510" s="378"/>
      <c r="P2510" s="1129"/>
      <c r="Q2510" s="1129"/>
      <c r="R2510" s="1129"/>
      <c r="S2510" s="1128" t="s">
        <v>21</v>
      </c>
      <c r="T2510" s="1128" t="s">
        <v>22</v>
      </c>
      <c r="U2510" s="1129"/>
      <c r="V2510" s="1154" t="s">
        <v>23</v>
      </c>
      <c r="W2510" s="1154" t="s">
        <v>24</v>
      </c>
      <c r="X2510" s="1154" t="s">
        <v>25</v>
      </c>
      <c r="Y2510" s="1157" t="s">
        <v>26</v>
      </c>
      <c r="Z2510" s="1128" t="s">
        <v>27</v>
      </c>
      <c r="AA2510" s="1128" t="s">
        <v>28</v>
      </c>
      <c r="AB2510" s="1128" t="s">
        <v>29</v>
      </c>
      <c r="AC2510" s="1128" t="s">
        <v>30</v>
      </c>
      <c r="AD2510" s="1129"/>
      <c r="AE2510" s="1129"/>
      <c r="AF2510" s="1161"/>
      <c r="AG2510" s="1129"/>
      <c r="AH2510" s="1164"/>
      <c r="AI2510" s="1128" t="s">
        <v>31</v>
      </c>
      <c r="AJ2510" s="1142" t="s">
        <v>27</v>
      </c>
      <c r="AK2510" s="1145" t="s">
        <v>28</v>
      </c>
      <c r="AL2510" s="1128" t="s">
        <v>29</v>
      </c>
      <c r="AM2510" s="1129"/>
      <c r="AN2510" s="1152"/>
      <c r="AO2510" s="667"/>
    </row>
    <row r="2511" spans="1:41" s="676" customFormat="1" ht="53.25" customHeight="1" x14ac:dyDescent="0.2">
      <c r="A2511" s="666"/>
      <c r="B2511" s="666"/>
      <c r="C2511" s="666"/>
      <c r="D2511" s="666"/>
      <c r="E2511" s="376"/>
      <c r="F2511" s="377"/>
      <c r="G2511" s="377"/>
      <c r="H2511" s="377"/>
      <c r="I2511" s="377"/>
      <c r="J2511" s="377"/>
      <c r="K2511" s="377"/>
      <c r="L2511" s="377"/>
      <c r="M2511" s="377"/>
      <c r="N2511" s="377"/>
      <c r="O2511" s="378"/>
      <c r="P2511" s="1129"/>
      <c r="Q2511" s="1129"/>
      <c r="R2511" s="1129"/>
      <c r="S2511" s="1129"/>
      <c r="T2511" s="1129"/>
      <c r="U2511" s="1129"/>
      <c r="V2511" s="1155"/>
      <c r="W2511" s="1155"/>
      <c r="X2511" s="1155"/>
      <c r="Y2511" s="1158"/>
      <c r="Z2511" s="1129"/>
      <c r="AA2511" s="1129"/>
      <c r="AB2511" s="1129"/>
      <c r="AC2511" s="1129"/>
      <c r="AD2511" s="1129"/>
      <c r="AE2511" s="1129"/>
      <c r="AF2511" s="1161"/>
      <c r="AG2511" s="1129"/>
      <c r="AH2511" s="1164"/>
      <c r="AI2511" s="1129"/>
      <c r="AJ2511" s="1143"/>
      <c r="AK2511" s="1146"/>
      <c r="AL2511" s="1129"/>
      <c r="AM2511" s="1129"/>
      <c r="AN2511" s="1152"/>
      <c r="AO2511" s="667"/>
    </row>
    <row r="2512" spans="1:41" s="676" customFormat="1" ht="17.25" customHeight="1" x14ac:dyDescent="0.2">
      <c r="A2512" s="666" t="s">
        <v>465</v>
      </c>
      <c r="B2512" s="378" t="s">
        <v>466</v>
      </c>
      <c r="C2512" s="375" t="s">
        <v>467</v>
      </c>
      <c r="D2512" s="375" t="s">
        <v>468</v>
      </c>
      <c r="E2512" s="375" t="s">
        <v>469</v>
      </c>
      <c r="F2512" s="375"/>
      <c r="G2512" s="375" t="s">
        <v>470</v>
      </c>
      <c r="H2512" s="375" t="s">
        <v>471</v>
      </c>
      <c r="I2512" s="375" t="s">
        <v>472</v>
      </c>
      <c r="J2512" s="375" t="s">
        <v>473</v>
      </c>
      <c r="K2512" s="375" t="s">
        <v>474</v>
      </c>
      <c r="L2512" s="677" t="s">
        <v>475</v>
      </c>
      <c r="M2512" s="376" t="s">
        <v>476</v>
      </c>
      <c r="N2512" s="376" t="s">
        <v>477</v>
      </c>
      <c r="O2512" s="378" t="s">
        <v>478</v>
      </c>
      <c r="P2512" s="1130"/>
      <c r="Q2512" s="1130"/>
      <c r="R2512" s="1130"/>
      <c r="S2512" s="1130"/>
      <c r="T2512" s="1130"/>
      <c r="U2512" s="1130"/>
      <c r="V2512" s="1156"/>
      <c r="W2512" s="1156"/>
      <c r="X2512" s="1156"/>
      <c r="Y2512" s="1159"/>
      <c r="Z2512" s="1130"/>
      <c r="AA2512" s="1130"/>
      <c r="AB2512" s="1130"/>
      <c r="AC2512" s="1130"/>
      <c r="AD2512" s="1130"/>
      <c r="AE2512" s="1130"/>
      <c r="AF2512" s="1162"/>
      <c r="AG2512" s="1130"/>
      <c r="AH2512" s="1165"/>
      <c r="AI2512" s="1130"/>
      <c r="AJ2512" s="1144"/>
      <c r="AK2512" s="1147"/>
      <c r="AL2512" s="1130"/>
      <c r="AM2512" s="1130"/>
      <c r="AN2512" s="1153"/>
      <c r="AO2512" s="667"/>
    </row>
    <row r="2513" spans="1:58" s="684" customFormat="1" ht="37.5" x14ac:dyDescent="0.2">
      <c r="A2513" s="678"/>
      <c r="B2513" s="678" t="s">
        <v>479</v>
      </c>
      <c r="C2513" s="678" t="s">
        <v>1033</v>
      </c>
      <c r="D2513" s="678" t="s">
        <v>1034</v>
      </c>
      <c r="E2513" s="679" t="s">
        <v>534</v>
      </c>
      <c r="F2513" s="381" t="s">
        <v>482</v>
      </c>
      <c r="G2513" s="679" t="s">
        <v>722</v>
      </c>
      <c r="H2513" s="680" t="s">
        <v>471</v>
      </c>
      <c r="I2513" s="665" t="s">
        <v>483</v>
      </c>
      <c r="J2513" s="665" t="s">
        <v>484</v>
      </c>
      <c r="K2513" s="665" t="s">
        <v>485</v>
      </c>
      <c r="L2513" s="664">
        <v>30150</v>
      </c>
      <c r="M2513" s="679"/>
      <c r="N2513" s="679"/>
      <c r="O2513" s="384"/>
      <c r="P2513" s="275">
        <v>308</v>
      </c>
      <c r="Q2513" s="276" t="s">
        <v>39</v>
      </c>
      <c r="R2513" s="275"/>
      <c r="S2513" s="275"/>
      <c r="T2513" s="275"/>
      <c r="U2513" s="277" t="s">
        <v>141</v>
      </c>
      <c r="V2513" s="277">
        <v>17</v>
      </c>
      <c r="W2513" s="277">
        <v>0</v>
      </c>
      <c r="X2513" s="277">
        <v>0</v>
      </c>
      <c r="Y2513" s="278">
        <f>V2513*400+W2513*100+X2513-Z2513-AA2513</f>
        <v>6001</v>
      </c>
      <c r="Z2513" s="279">
        <f>AJ2514/4</f>
        <v>15</v>
      </c>
      <c r="AA2513" s="279">
        <f>AK2515+AK2516+AK2517+AK2518+AK2519+AK2520+AK2521+AK2522+AK2523+AK2524+AK2525+AK2526+AK2527+AK2528+AK2529/4</f>
        <v>784</v>
      </c>
      <c r="AB2513" s="275"/>
      <c r="AC2513" s="279"/>
      <c r="AD2513" s="277"/>
      <c r="AE2513" s="1187" t="s">
        <v>1035</v>
      </c>
      <c r="AF2513" s="1188"/>
      <c r="AG2513" s="1188"/>
      <c r="AH2513" s="1188"/>
      <c r="AI2513" s="1188"/>
      <c r="AJ2513" s="1188"/>
      <c r="AK2513" s="1188"/>
      <c r="AL2513" s="1188"/>
      <c r="AM2513" s="1189"/>
      <c r="AN2513" s="280"/>
      <c r="AO2513" s="681"/>
      <c r="AP2513" s="682"/>
      <c r="AQ2513" s="682"/>
      <c r="AR2513" s="682"/>
      <c r="AS2513" s="682"/>
      <c r="AT2513" s="682"/>
      <c r="AU2513" s="682"/>
      <c r="AV2513" s="682"/>
      <c r="AW2513" s="682"/>
      <c r="AX2513" s="682"/>
      <c r="AY2513" s="682"/>
      <c r="AZ2513" s="682"/>
      <c r="BA2513" s="682"/>
      <c r="BB2513" s="682"/>
      <c r="BC2513" s="682"/>
      <c r="BD2513" s="682"/>
      <c r="BE2513" s="682"/>
      <c r="BF2513" s="683"/>
    </row>
    <row r="2514" spans="1:58" s="668" customFormat="1" ht="37.5" x14ac:dyDescent="0.2">
      <c r="A2514" s="663"/>
      <c r="B2514" s="663"/>
      <c r="C2514" s="663"/>
      <c r="D2514" s="663"/>
      <c r="E2514" s="664"/>
      <c r="F2514" s="688"/>
      <c r="G2514" s="664"/>
      <c r="H2514" s="688"/>
      <c r="I2514" s="688"/>
      <c r="J2514" s="688"/>
      <c r="K2514" s="688"/>
      <c r="L2514" s="664"/>
      <c r="M2514" s="664"/>
      <c r="N2514" s="664"/>
      <c r="O2514" s="378"/>
      <c r="P2514" s="255"/>
      <c r="Q2514" s="255"/>
      <c r="R2514" s="255"/>
      <c r="S2514" s="255"/>
      <c r="T2514" s="255"/>
      <c r="U2514" s="257"/>
      <c r="V2514" s="257"/>
      <c r="W2514" s="257"/>
      <c r="X2514" s="257"/>
      <c r="Y2514" s="261"/>
      <c r="Z2514" s="259"/>
      <c r="AA2514" s="259"/>
      <c r="AB2514" s="255"/>
      <c r="AC2514" s="259"/>
      <c r="AD2514" s="257">
        <v>1</v>
      </c>
      <c r="AE2514" s="255">
        <v>164</v>
      </c>
      <c r="AF2514" s="262" t="s">
        <v>52</v>
      </c>
      <c r="AG2514" s="257" t="s">
        <v>35</v>
      </c>
      <c r="AH2514" s="258">
        <v>60</v>
      </c>
      <c r="AI2514" s="259"/>
      <c r="AJ2514" s="259">
        <v>60</v>
      </c>
      <c r="AK2514" s="263"/>
      <c r="AL2514" s="255"/>
      <c r="AM2514" s="257">
        <v>7</v>
      </c>
      <c r="AN2514" s="264" t="s">
        <v>428</v>
      </c>
      <c r="AO2514" s="667"/>
    </row>
    <row r="2515" spans="1:58" s="668" customFormat="1" ht="56.25" x14ac:dyDescent="0.2">
      <c r="A2515" s="663"/>
      <c r="B2515" s="663"/>
      <c r="C2515" s="663"/>
      <c r="D2515" s="663"/>
      <c r="E2515" s="664"/>
      <c r="F2515" s="688"/>
      <c r="G2515" s="664"/>
      <c r="H2515" s="688"/>
      <c r="I2515" s="688"/>
      <c r="J2515" s="688"/>
      <c r="K2515" s="688"/>
      <c r="L2515" s="664"/>
      <c r="M2515" s="664"/>
      <c r="N2515" s="664"/>
      <c r="O2515" s="378"/>
      <c r="P2515" s="255"/>
      <c r="Q2515" s="255"/>
      <c r="R2515" s="255"/>
      <c r="S2515" s="255"/>
      <c r="T2515" s="255"/>
      <c r="U2515" s="257"/>
      <c r="V2515" s="257"/>
      <c r="W2515" s="257"/>
      <c r="X2515" s="257"/>
      <c r="Y2515" s="261"/>
      <c r="Z2515" s="259"/>
      <c r="AA2515" s="259"/>
      <c r="AB2515" s="255"/>
      <c r="AC2515" s="259"/>
      <c r="AD2515" s="257">
        <v>2</v>
      </c>
      <c r="AE2515" s="255">
        <v>164</v>
      </c>
      <c r="AF2515" s="262" t="s">
        <v>55</v>
      </c>
      <c r="AG2515" s="257" t="s">
        <v>35</v>
      </c>
      <c r="AH2515" s="261">
        <v>12</v>
      </c>
      <c r="AI2515" s="259"/>
      <c r="AJ2515" s="265"/>
      <c r="AK2515" s="263">
        <v>12</v>
      </c>
      <c r="AL2515" s="255"/>
      <c r="AM2515" s="257">
        <v>2</v>
      </c>
      <c r="AN2515" s="264" t="s">
        <v>74</v>
      </c>
      <c r="AO2515" s="667"/>
    </row>
    <row r="2516" spans="1:58" s="668" customFormat="1" ht="37.5" x14ac:dyDescent="0.2">
      <c r="A2516" s="663"/>
      <c r="B2516" s="663"/>
      <c r="C2516" s="663"/>
      <c r="D2516" s="663"/>
      <c r="E2516" s="664"/>
      <c r="F2516" s="688"/>
      <c r="G2516" s="664"/>
      <c r="H2516" s="688"/>
      <c r="I2516" s="688"/>
      <c r="J2516" s="688"/>
      <c r="K2516" s="688"/>
      <c r="L2516" s="664"/>
      <c r="M2516" s="664"/>
      <c r="N2516" s="664"/>
      <c r="O2516" s="378"/>
      <c r="P2516" s="255"/>
      <c r="Q2516" s="255"/>
      <c r="R2516" s="255"/>
      <c r="S2516" s="255"/>
      <c r="T2516" s="255"/>
      <c r="U2516" s="257"/>
      <c r="V2516" s="257"/>
      <c r="W2516" s="257"/>
      <c r="X2516" s="257"/>
      <c r="Y2516" s="261"/>
      <c r="Z2516" s="259"/>
      <c r="AA2516" s="259"/>
      <c r="AB2516" s="255"/>
      <c r="AC2516" s="259"/>
      <c r="AD2516" s="257"/>
      <c r="AE2516" s="255"/>
      <c r="AF2516" s="262" t="s">
        <v>52</v>
      </c>
      <c r="AG2516" s="257" t="s">
        <v>35</v>
      </c>
      <c r="AH2516" s="261">
        <v>100</v>
      </c>
      <c r="AI2516" s="259"/>
      <c r="AJ2516" s="265"/>
      <c r="AK2516" s="263">
        <v>100</v>
      </c>
      <c r="AL2516" s="255"/>
      <c r="AM2516" s="257">
        <v>2</v>
      </c>
      <c r="AN2516" s="264" t="s">
        <v>429</v>
      </c>
      <c r="AO2516" s="667"/>
    </row>
    <row r="2517" spans="1:58" s="668" customFormat="1" ht="56.25" x14ac:dyDescent="0.2">
      <c r="A2517" s="663"/>
      <c r="B2517" s="663"/>
      <c r="C2517" s="663"/>
      <c r="D2517" s="663"/>
      <c r="E2517" s="664"/>
      <c r="F2517" s="688"/>
      <c r="G2517" s="664"/>
      <c r="H2517" s="688"/>
      <c r="I2517" s="688"/>
      <c r="J2517" s="688"/>
      <c r="K2517" s="688"/>
      <c r="L2517" s="664"/>
      <c r="M2517" s="664"/>
      <c r="N2517" s="664"/>
      <c r="O2517" s="378"/>
      <c r="P2517" s="255"/>
      <c r="Q2517" s="255"/>
      <c r="R2517" s="255"/>
      <c r="S2517" s="255"/>
      <c r="T2517" s="255"/>
      <c r="U2517" s="257"/>
      <c r="V2517" s="257"/>
      <c r="W2517" s="257"/>
      <c r="X2517" s="257"/>
      <c r="Y2517" s="261"/>
      <c r="Z2517" s="259"/>
      <c r="AA2517" s="259"/>
      <c r="AB2517" s="255"/>
      <c r="AC2517" s="259"/>
      <c r="AD2517" s="257"/>
      <c r="AE2517" s="255"/>
      <c r="AF2517" s="262" t="s">
        <v>75</v>
      </c>
      <c r="AG2517" s="257" t="s">
        <v>35</v>
      </c>
      <c r="AH2517" s="261">
        <v>24</v>
      </c>
      <c r="AI2517" s="259"/>
      <c r="AJ2517" s="265"/>
      <c r="AK2517" s="263">
        <v>24</v>
      </c>
      <c r="AL2517" s="255"/>
      <c r="AM2517" s="257">
        <v>2</v>
      </c>
      <c r="AN2517" s="264" t="s">
        <v>430</v>
      </c>
      <c r="AO2517" s="667"/>
    </row>
    <row r="2518" spans="1:58" s="668" customFormat="1" ht="24" x14ac:dyDescent="0.2">
      <c r="A2518" s="663"/>
      <c r="B2518" s="663"/>
      <c r="C2518" s="663"/>
      <c r="D2518" s="663"/>
      <c r="E2518" s="664"/>
      <c r="F2518" s="688"/>
      <c r="G2518" s="664"/>
      <c r="H2518" s="688"/>
      <c r="I2518" s="688"/>
      <c r="J2518" s="688"/>
      <c r="K2518" s="688"/>
      <c r="L2518" s="664"/>
      <c r="M2518" s="664"/>
      <c r="N2518" s="664"/>
      <c r="O2518" s="378"/>
      <c r="P2518" s="255"/>
      <c r="Q2518" s="255"/>
      <c r="R2518" s="255"/>
      <c r="S2518" s="255"/>
      <c r="T2518" s="255"/>
      <c r="U2518" s="257"/>
      <c r="V2518" s="257"/>
      <c r="W2518" s="257"/>
      <c r="X2518" s="257"/>
      <c r="Y2518" s="261"/>
      <c r="Z2518" s="259"/>
      <c r="AA2518" s="259"/>
      <c r="AB2518" s="255"/>
      <c r="AC2518" s="259"/>
      <c r="AD2518" s="257">
        <v>3</v>
      </c>
      <c r="AE2518" s="255">
        <v>164</v>
      </c>
      <c r="AF2518" s="262" t="s">
        <v>75</v>
      </c>
      <c r="AG2518" s="257" t="s">
        <v>35</v>
      </c>
      <c r="AH2518" s="261">
        <v>36</v>
      </c>
      <c r="AI2518" s="259"/>
      <c r="AJ2518" s="265"/>
      <c r="AK2518" s="263">
        <v>36</v>
      </c>
      <c r="AL2518" s="255"/>
      <c r="AM2518" s="257">
        <v>2</v>
      </c>
      <c r="AN2518" s="264" t="s">
        <v>431</v>
      </c>
      <c r="AO2518" s="667"/>
    </row>
    <row r="2519" spans="1:58" s="668" customFormat="1" ht="37.5" x14ac:dyDescent="0.2">
      <c r="A2519" s="663"/>
      <c r="B2519" s="663"/>
      <c r="C2519" s="663"/>
      <c r="D2519" s="663"/>
      <c r="E2519" s="664"/>
      <c r="F2519" s="688"/>
      <c r="G2519" s="664"/>
      <c r="H2519" s="688"/>
      <c r="I2519" s="688"/>
      <c r="J2519" s="688"/>
      <c r="K2519" s="688"/>
      <c r="L2519" s="664"/>
      <c r="M2519" s="664"/>
      <c r="N2519" s="664"/>
      <c r="O2519" s="378"/>
      <c r="P2519" s="255"/>
      <c r="Q2519" s="255"/>
      <c r="R2519" s="255"/>
      <c r="S2519" s="255"/>
      <c r="T2519" s="255"/>
      <c r="U2519" s="257"/>
      <c r="V2519" s="257"/>
      <c r="W2519" s="257"/>
      <c r="X2519" s="257"/>
      <c r="Y2519" s="261"/>
      <c r="Z2519" s="259"/>
      <c r="AA2519" s="259"/>
      <c r="AB2519" s="255"/>
      <c r="AC2519" s="259"/>
      <c r="AD2519" s="257">
        <v>4</v>
      </c>
      <c r="AE2519" s="255">
        <v>164</v>
      </c>
      <c r="AF2519" s="262" t="s">
        <v>52</v>
      </c>
      <c r="AG2519" s="257" t="s">
        <v>35</v>
      </c>
      <c r="AH2519" s="261">
        <v>50</v>
      </c>
      <c r="AI2519" s="259"/>
      <c r="AJ2519" s="265"/>
      <c r="AK2519" s="263">
        <v>50</v>
      </c>
      <c r="AL2519" s="255"/>
      <c r="AM2519" s="257">
        <v>7</v>
      </c>
      <c r="AN2519" s="264" t="s">
        <v>432</v>
      </c>
      <c r="AO2519" s="667"/>
    </row>
    <row r="2520" spans="1:58" s="668" customFormat="1" ht="37.5" x14ac:dyDescent="0.2">
      <c r="A2520" s="663"/>
      <c r="B2520" s="663"/>
      <c r="C2520" s="663"/>
      <c r="D2520" s="663"/>
      <c r="E2520" s="664"/>
      <c r="F2520" s="688"/>
      <c r="G2520" s="664"/>
      <c r="H2520" s="688"/>
      <c r="I2520" s="688"/>
      <c r="J2520" s="688"/>
      <c r="K2520" s="688"/>
      <c r="L2520" s="664"/>
      <c r="M2520" s="664"/>
      <c r="N2520" s="664"/>
      <c r="O2520" s="378"/>
      <c r="P2520" s="255"/>
      <c r="Q2520" s="255"/>
      <c r="R2520" s="255"/>
      <c r="S2520" s="255"/>
      <c r="T2520" s="255"/>
      <c r="U2520" s="257"/>
      <c r="V2520" s="257"/>
      <c r="W2520" s="257"/>
      <c r="X2520" s="257"/>
      <c r="Y2520" s="261"/>
      <c r="Z2520" s="259"/>
      <c r="AA2520" s="259"/>
      <c r="AB2520" s="255"/>
      <c r="AC2520" s="259"/>
      <c r="AD2520" s="257">
        <v>5</v>
      </c>
      <c r="AE2520" s="255">
        <v>164</v>
      </c>
      <c r="AF2520" s="262" t="s">
        <v>52</v>
      </c>
      <c r="AG2520" s="257" t="s">
        <v>35</v>
      </c>
      <c r="AH2520" s="261">
        <v>120</v>
      </c>
      <c r="AI2520" s="259"/>
      <c r="AJ2520" s="265"/>
      <c r="AK2520" s="263">
        <v>120</v>
      </c>
      <c r="AL2520" s="255"/>
      <c r="AM2520" s="257">
        <v>7</v>
      </c>
      <c r="AN2520" s="264" t="s">
        <v>433</v>
      </c>
      <c r="AO2520" s="667"/>
    </row>
    <row r="2521" spans="1:58" s="668" customFormat="1" ht="37.5" x14ac:dyDescent="0.2">
      <c r="A2521" s="663"/>
      <c r="B2521" s="663"/>
      <c r="C2521" s="663"/>
      <c r="D2521" s="663"/>
      <c r="E2521" s="664"/>
      <c r="F2521" s="688"/>
      <c r="G2521" s="664"/>
      <c r="H2521" s="688"/>
      <c r="I2521" s="688"/>
      <c r="J2521" s="688"/>
      <c r="K2521" s="688"/>
      <c r="L2521" s="664"/>
      <c r="M2521" s="664"/>
      <c r="N2521" s="664"/>
      <c r="O2521" s="378"/>
      <c r="P2521" s="255"/>
      <c r="Q2521" s="255"/>
      <c r="R2521" s="255"/>
      <c r="S2521" s="255"/>
      <c r="T2521" s="255"/>
      <c r="U2521" s="257"/>
      <c r="V2521" s="257"/>
      <c r="W2521" s="257"/>
      <c r="X2521" s="257"/>
      <c r="Y2521" s="261"/>
      <c r="Z2521" s="259"/>
      <c r="AA2521" s="259"/>
      <c r="AB2521" s="255"/>
      <c r="AC2521" s="259"/>
      <c r="AD2521" s="257">
        <v>6</v>
      </c>
      <c r="AE2521" s="255">
        <v>164</v>
      </c>
      <c r="AF2521" s="262" t="s">
        <v>52</v>
      </c>
      <c r="AG2521" s="257" t="s">
        <v>35</v>
      </c>
      <c r="AH2521" s="261">
        <v>54</v>
      </c>
      <c r="AI2521" s="259"/>
      <c r="AJ2521" s="265"/>
      <c r="AK2521" s="263">
        <v>54</v>
      </c>
      <c r="AL2521" s="255"/>
      <c r="AM2521" s="257">
        <v>7</v>
      </c>
      <c r="AN2521" s="264" t="s">
        <v>434</v>
      </c>
      <c r="AO2521" s="667"/>
    </row>
    <row r="2522" spans="1:58" s="668" customFormat="1" ht="37.5" x14ac:dyDescent="0.2">
      <c r="A2522" s="663"/>
      <c r="B2522" s="663"/>
      <c r="C2522" s="663"/>
      <c r="D2522" s="663"/>
      <c r="E2522" s="664"/>
      <c r="F2522" s="688"/>
      <c r="G2522" s="664"/>
      <c r="H2522" s="688"/>
      <c r="I2522" s="688"/>
      <c r="J2522" s="688"/>
      <c r="K2522" s="688"/>
      <c r="L2522" s="664"/>
      <c r="M2522" s="664"/>
      <c r="N2522" s="664"/>
      <c r="O2522" s="378"/>
      <c r="P2522" s="255"/>
      <c r="Q2522" s="255"/>
      <c r="R2522" s="255"/>
      <c r="S2522" s="255"/>
      <c r="T2522" s="255"/>
      <c r="U2522" s="257"/>
      <c r="V2522" s="257"/>
      <c r="W2522" s="257"/>
      <c r="X2522" s="257"/>
      <c r="Y2522" s="261"/>
      <c r="Z2522" s="259"/>
      <c r="AA2522" s="259"/>
      <c r="AB2522" s="255"/>
      <c r="AC2522" s="259"/>
      <c r="AD2522" s="257">
        <v>7</v>
      </c>
      <c r="AE2522" s="255">
        <v>164</v>
      </c>
      <c r="AF2522" s="262" t="s">
        <v>52</v>
      </c>
      <c r="AG2522" s="257" t="s">
        <v>35</v>
      </c>
      <c r="AH2522" s="261">
        <v>54</v>
      </c>
      <c r="AI2522" s="259"/>
      <c r="AJ2522" s="265"/>
      <c r="AK2522" s="263">
        <v>54</v>
      </c>
      <c r="AL2522" s="255"/>
      <c r="AM2522" s="257">
        <v>7</v>
      </c>
      <c r="AN2522" s="264" t="s">
        <v>435</v>
      </c>
      <c r="AO2522" s="667"/>
    </row>
    <row r="2523" spans="1:58" s="668" customFormat="1" ht="37.5" x14ac:dyDescent="0.2">
      <c r="A2523" s="663"/>
      <c r="B2523" s="663"/>
      <c r="C2523" s="663"/>
      <c r="D2523" s="663"/>
      <c r="E2523" s="664"/>
      <c r="F2523" s="688"/>
      <c r="G2523" s="664"/>
      <c r="H2523" s="688"/>
      <c r="I2523" s="688"/>
      <c r="J2523" s="688"/>
      <c r="K2523" s="688"/>
      <c r="L2523" s="664"/>
      <c r="M2523" s="664"/>
      <c r="N2523" s="664"/>
      <c r="O2523" s="378"/>
      <c r="P2523" s="255"/>
      <c r="Q2523" s="255"/>
      <c r="R2523" s="255"/>
      <c r="S2523" s="255"/>
      <c r="T2523" s="255"/>
      <c r="U2523" s="257"/>
      <c r="V2523" s="257"/>
      <c r="W2523" s="257"/>
      <c r="X2523" s="257"/>
      <c r="Y2523" s="261"/>
      <c r="Z2523" s="259"/>
      <c r="AA2523" s="259"/>
      <c r="AB2523" s="255"/>
      <c r="AC2523" s="259"/>
      <c r="AD2523" s="257">
        <v>8</v>
      </c>
      <c r="AE2523" s="255">
        <v>164</v>
      </c>
      <c r="AF2523" s="262" t="s">
        <v>52</v>
      </c>
      <c r="AG2523" s="257" t="s">
        <v>35</v>
      </c>
      <c r="AH2523" s="261">
        <v>54</v>
      </c>
      <c r="AI2523" s="259"/>
      <c r="AJ2523" s="265"/>
      <c r="AK2523" s="263">
        <v>54</v>
      </c>
      <c r="AL2523" s="255"/>
      <c r="AM2523" s="257">
        <v>7</v>
      </c>
      <c r="AN2523" s="264" t="s">
        <v>436</v>
      </c>
      <c r="AO2523" s="667"/>
    </row>
    <row r="2524" spans="1:58" s="668" customFormat="1" ht="37.5" x14ac:dyDescent="0.2">
      <c r="A2524" s="663"/>
      <c r="B2524" s="663"/>
      <c r="C2524" s="663"/>
      <c r="D2524" s="663"/>
      <c r="E2524" s="664"/>
      <c r="F2524" s="688"/>
      <c r="G2524" s="664"/>
      <c r="H2524" s="688"/>
      <c r="I2524" s="688"/>
      <c r="J2524" s="688"/>
      <c r="K2524" s="688"/>
      <c r="L2524" s="664"/>
      <c r="M2524" s="664"/>
      <c r="N2524" s="664"/>
      <c r="O2524" s="378"/>
      <c r="P2524" s="255"/>
      <c r="Q2524" s="255"/>
      <c r="R2524" s="255"/>
      <c r="S2524" s="255"/>
      <c r="T2524" s="255"/>
      <c r="U2524" s="257"/>
      <c r="V2524" s="257"/>
      <c r="W2524" s="257"/>
      <c r="X2524" s="257"/>
      <c r="Y2524" s="261"/>
      <c r="Z2524" s="259"/>
      <c r="AA2524" s="259"/>
      <c r="AB2524" s="255"/>
      <c r="AC2524" s="259"/>
      <c r="AD2524" s="257">
        <v>9</v>
      </c>
      <c r="AE2524" s="255">
        <v>164</v>
      </c>
      <c r="AF2524" s="262" t="s">
        <v>52</v>
      </c>
      <c r="AG2524" s="257" t="s">
        <v>35</v>
      </c>
      <c r="AH2524" s="261">
        <v>54</v>
      </c>
      <c r="AI2524" s="259"/>
      <c r="AJ2524" s="265"/>
      <c r="AK2524" s="263">
        <v>54</v>
      </c>
      <c r="AL2524" s="255"/>
      <c r="AM2524" s="257">
        <v>7</v>
      </c>
      <c r="AN2524" s="264" t="s">
        <v>437</v>
      </c>
      <c r="AO2524" s="667"/>
    </row>
    <row r="2525" spans="1:58" s="668" customFormat="1" ht="37.5" x14ac:dyDescent="0.2">
      <c r="A2525" s="663"/>
      <c r="B2525" s="663"/>
      <c r="C2525" s="663"/>
      <c r="D2525" s="663"/>
      <c r="E2525" s="664"/>
      <c r="F2525" s="688"/>
      <c r="G2525" s="664"/>
      <c r="H2525" s="688"/>
      <c r="I2525" s="688"/>
      <c r="J2525" s="688"/>
      <c r="K2525" s="688"/>
      <c r="L2525" s="664"/>
      <c r="M2525" s="664"/>
      <c r="N2525" s="664"/>
      <c r="O2525" s="378"/>
      <c r="P2525" s="255"/>
      <c r="Q2525" s="255"/>
      <c r="R2525" s="255"/>
      <c r="S2525" s="255"/>
      <c r="T2525" s="255"/>
      <c r="U2525" s="257"/>
      <c r="V2525" s="257"/>
      <c r="W2525" s="257"/>
      <c r="X2525" s="257"/>
      <c r="Y2525" s="261"/>
      <c r="Z2525" s="259"/>
      <c r="AA2525" s="259"/>
      <c r="AB2525" s="255"/>
      <c r="AC2525" s="259"/>
      <c r="AD2525" s="257">
        <v>10</v>
      </c>
      <c r="AE2525" s="255">
        <v>164</v>
      </c>
      <c r="AF2525" s="262" t="s">
        <v>52</v>
      </c>
      <c r="AG2525" s="281" t="s">
        <v>44</v>
      </c>
      <c r="AH2525" s="261">
        <v>54</v>
      </c>
      <c r="AI2525" s="259"/>
      <c r="AJ2525" s="265"/>
      <c r="AK2525" s="263">
        <v>54</v>
      </c>
      <c r="AL2525" s="255"/>
      <c r="AM2525" s="257">
        <v>5</v>
      </c>
      <c r="AN2525" s="264" t="s">
        <v>438</v>
      </c>
      <c r="AO2525" s="667"/>
    </row>
    <row r="2526" spans="1:58" s="668" customFormat="1" ht="37.5" x14ac:dyDescent="0.2">
      <c r="A2526" s="663"/>
      <c r="B2526" s="663"/>
      <c r="C2526" s="663"/>
      <c r="D2526" s="663"/>
      <c r="E2526" s="664"/>
      <c r="F2526" s="688"/>
      <c r="G2526" s="664"/>
      <c r="H2526" s="688"/>
      <c r="I2526" s="688"/>
      <c r="J2526" s="688"/>
      <c r="K2526" s="688"/>
      <c r="L2526" s="664"/>
      <c r="M2526" s="664"/>
      <c r="N2526" s="664"/>
      <c r="O2526" s="378"/>
      <c r="P2526" s="255"/>
      <c r="Q2526" s="255"/>
      <c r="R2526" s="255"/>
      <c r="S2526" s="255"/>
      <c r="T2526" s="255"/>
      <c r="U2526" s="257"/>
      <c r="V2526" s="257"/>
      <c r="W2526" s="257"/>
      <c r="X2526" s="257"/>
      <c r="Y2526" s="261"/>
      <c r="Z2526" s="259"/>
      <c r="AA2526" s="259"/>
      <c r="AB2526" s="255"/>
      <c r="AC2526" s="259"/>
      <c r="AD2526" s="257">
        <v>11</v>
      </c>
      <c r="AE2526" s="255">
        <v>164</v>
      </c>
      <c r="AF2526" s="262" t="s">
        <v>52</v>
      </c>
      <c r="AG2526" s="281" t="s">
        <v>44</v>
      </c>
      <c r="AH2526" s="261">
        <v>54</v>
      </c>
      <c r="AI2526" s="259"/>
      <c r="AJ2526" s="265"/>
      <c r="AK2526" s="263">
        <v>54</v>
      </c>
      <c r="AL2526" s="255"/>
      <c r="AM2526" s="257">
        <v>5</v>
      </c>
      <c r="AN2526" s="264" t="s">
        <v>439</v>
      </c>
      <c r="AO2526" s="667"/>
    </row>
    <row r="2527" spans="1:58" s="668" customFormat="1" ht="37.5" x14ac:dyDescent="0.2">
      <c r="A2527" s="663"/>
      <c r="B2527" s="663"/>
      <c r="C2527" s="663"/>
      <c r="D2527" s="663"/>
      <c r="E2527" s="664"/>
      <c r="F2527" s="688"/>
      <c r="G2527" s="664"/>
      <c r="H2527" s="688"/>
      <c r="I2527" s="688"/>
      <c r="J2527" s="688"/>
      <c r="K2527" s="688"/>
      <c r="L2527" s="664"/>
      <c r="M2527" s="664"/>
      <c r="N2527" s="664"/>
      <c r="O2527" s="378"/>
      <c r="P2527" s="255"/>
      <c r="Q2527" s="255"/>
      <c r="R2527" s="255"/>
      <c r="S2527" s="255"/>
      <c r="T2527" s="255"/>
      <c r="U2527" s="257"/>
      <c r="V2527" s="257"/>
      <c r="W2527" s="257"/>
      <c r="X2527" s="257"/>
      <c r="Y2527" s="261"/>
      <c r="Z2527" s="259"/>
      <c r="AA2527" s="259"/>
      <c r="AB2527" s="255"/>
      <c r="AC2527" s="259"/>
      <c r="AD2527" s="257">
        <v>12</v>
      </c>
      <c r="AE2527" s="255">
        <v>164</v>
      </c>
      <c r="AF2527" s="262" t="s">
        <v>52</v>
      </c>
      <c r="AG2527" s="281" t="s">
        <v>44</v>
      </c>
      <c r="AH2527" s="261">
        <v>54</v>
      </c>
      <c r="AI2527" s="259"/>
      <c r="AJ2527" s="265"/>
      <c r="AK2527" s="263">
        <v>54</v>
      </c>
      <c r="AL2527" s="255"/>
      <c r="AM2527" s="257">
        <v>5</v>
      </c>
      <c r="AN2527" s="264" t="s">
        <v>440</v>
      </c>
      <c r="AO2527" s="667"/>
    </row>
    <row r="2528" spans="1:58" s="668" customFormat="1" ht="37.5" x14ac:dyDescent="0.2">
      <c r="A2528" s="663"/>
      <c r="B2528" s="663"/>
      <c r="C2528" s="663"/>
      <c r="D2528" s="663"/>
      <c r="E2528" s="664"/>
      <c r="F2528" s="688"/>
      <c r="G2528" s="664"/>
      <c r="H2528" s="688"/>
      <c r="I2528" s="688"/>
      <c r="J2528" s="688"/>
      <c r="K2528" s="688"/>
      <c r="L2528" s="664"/>
      <c r="M2528" s="664"/>
      <c r="N2528" s="664"/>
      <c r="O2528" s="378"/>
      <c r="P2528" s="255"/>
      <c r="Q2528" s="255"/>
      <c r="R2528" s="255"/>
      <c r="S2528" s="255"/>
      <c r="T2528" s="255"/>
      <c r="U2528" s="257"/>
      <c r="V2528" s="257"/>
      <c r="W2528" s="257"/>
      <c r="X2528" s="257"/>
      <c r="Y2528" s="261"/>
      <c r="Z2528" s="259"/>
      <c r="AA2528" s="259"/>
      <c r="AB2528" s="255"/>
      <c r="AC2528" s="259"/>
      <c r="AD2528" s="257">
        <v>13</v>
      </c>
      <c r="AE2528" s="255">
        <v>164</v>
      </c>
      <c r="AF2528" s="262" t="s">
        <v>52</v>
      </c>
      <c r="AG2528" s="281" t="s">
        <v>44</v>
      </c>
      <c r="AH2528" s="261">
        <v>54</v>
      </c>
      <c r="AI2528" s="259"/>
      <c r="AJ2528" s="265"/>
      <c r="AK2528" s="263">
        <v>54</v>
      </c>
      <c r="AL2528" s="255"/>
      <c r="AM2528" s="257">
        <v>5</v>
      </c>
      <c r="AN2528" s="264" t="s">
        <v>441</v>
      </c>
      <c r="AO2528" s="667"/>
    </row>
    <row r="2529" spans="1:58" s="668" customFormat="1" ht="56.25" x14ac:dyDescent="0.2">
      <c r="A2529" s="663"/>
      <c r="B2529" s="663"/>
      <c r="C2529" s="663"/>
      <c r="D2529" s="663"/>
      <c r="E2529" s="664"/>
      <c r="F2529" s="688"/>
      <c r="G2529" s="664"/>
      <c r="H2529" s="688"/>
      <c r="I2529" s="688"/>
      <c r="J2529" s="688"/>
      <c r="K2529" s="688"/>
      <c r="L2529" s="664"/>
      <c r="M2529" s="664"/>
      <c r="N2529" s="664"/>
      <c r="O2529" s="378"/>
      <c r="P2529" s="255"/>
      <c r="Q2529" s="255"/>
      <c r="R2529" s="255"/>
      <c r="S2529" s="255"/>
      <c r="T2529" s="255"/>
      <c r="U2529" s="257"/>
      <c r="V2529" s="257"/>
      <c r="W2529" s="257"/>
      <c r="X2529" s="257"/>
      <c r="Y2529" s="261"/>
      <c r="Z2529" s="259"/>
      <c r="AA2529" s="259"/>
      <c r="AB2529" s="255"/>
      <c r="AC2529" s="259"/>
      <c r="AD2529" s="257">
        <v>14</v>
      </c>
      <c r="AE2529" s="255">
        <v>164</v>
      </c>
      <c r="AF2529" s="262" t="s">
        <v>52</v>
      </c>
      <c r="AG2529" s="281" t="s">
        <v>44</v>
      </c>
      <c r="AH2529" s="261">
        <v>40</v>
      </c>
      <c r="AI2529" s="259"/>
      <c r="AJ2529" s="265"/>
      <c r="AK2529" s="263">
        <v>40</v>
      </c>
      <c r="AL2529" s="255"/>
      <c r="AM2529" s="257">
        <v>2</v>
      </c>
      <c r="AN2529" s="264" t="s">
        <v>442</v>
      </c>
      <c r="AO2529" s="667"/>
    </row>
    <row r="2530" spans="1:58" s="668" customFormat="1" ht="24" x14ac:dyDescent="0.2">
      <c r="A2530" s="663"/>
      <c r="B2530" s="663"/>
      <c r="C2530" s="663"/>
      <c r="D2530" s="663"/>
      <c r="E2530" s="664"/>
      <c r="F2530" s="688"/>
      <c r="G2530" s="664"/>
      <c r="H2530" s="688"/>
      <c r="I2530" s="688"/>
      <c r="J2530" s="688"/>
      <c r="K2530" s="688"/>
      <c r="L2530" s="664"/>
      <c r="M2530" s="664"/>
      <c r="N2530" s="664"/>
      <c r="O2530" s="378"/>
      <c r="P2530" s="255"/>
      <c r="Q2530" s="255"/>
      <c r="R2530" s="255"/>
      <c r="S2530" s="255"/>
      <c r="T2530" s="255"/>
      <c r="U2530" s="257"/>
      <c r="V2530" s="257"/>
      <c r="W2530" s="257"/>
      <c r="X2530" s="257"/>
      <c r="Y2530" s="261"/>
      <c r="Z2530" s="259"/>
      <c r="AA2530" s="259"/>
      <c r="AB2530" s="255"/>
      <c r="AC2530" s="259"/>
      <c r="AD2530" s="257"/>
      <c r="AE2530" s="255"/>
      <c r="AF2530" s="282"/>
      <c r="AG2530" s="257"/>
      <c r="AH2530" s="258"/>
      <c r="AI2530" s="259"/>
      <c r="AJ2530" s="265"/>
      <c r="AK2530" s="263"/>
      <c r="AL2530" s="255"/>
      <c r="AM2530" s="257"/>
      <c r="AN2530" s="260"/>
      <c r="AO2530" s="667"/>
    </row>
    <row r="2531" spans="1:58" s="663" customFormat="1" ht="22.5" customHeight="1" x14ac:dyDescent="0.2">
      <c r="E2531" s="664"/>
      <c r="F2531" s="665"/>
      <c r="G2531" s="665"/>
      <c r="H2531" s="665"/>
      <c r="I2531" s="665"/>
      <c r="J2531" s="665"/>
      <c r="K2531" s="665"/>
      <c r="L2531" s="665"/>
      <c r="M2531" s="665"/>
      <c r="N2531" s="665"/>
      <c r="O2531" s="378"/>
      <c r="P2531" s="345" t="s">
        <v>460</v>
      </c>
      <c r="Q2531" s="346"/>
      <c r="R2531" s="346"/>
      <c r="S2531" s="346"/>
      <c r="T2531" s="346"/>
      <c r="U2531" s="730"/>
      <c r="V2531" s="1140" t="str">
        <f>B2540</f>
        <v>นาย</v>
      </c>
      <c r="W2531" s="1140"/>
      <c r="X2531" s="1013" t="str">
        <f>C2540</f>
        <v>จีรพงษ์</v>
      </c>
      <c r="Y2531" s="1013"/>
      <c r="Z2531" s="1013" t="str">
        <f>D2540</f>
        <v>อินทร์จอหอ</v>
      </c>
      <c r="AA2531" s="1013"/>
      <c r="AB2531" s="1013"/>
      <c r="AC2531" s="1014"/>
      <c r="AD2531" s="742" t="s">
        <v>1036</v>
      </c>
      <c r="AE2531" s="730"/>
      <c r="AF2531" s="686"/>
      <c r="AG2531" s="730" t="str">
        <f>B2540</f>
        <v>นาย</v>
      </c>
      <c r="AH2531" s="730" t="str">
        <f>C2540</f>
        <v>จีรพงษ์</v>
      </c>
      <c r="AI2531" s="346"/>
      <c r="AJ2531" s="346" t="str">
        <f>D2540</f>
        <v>อินทร์จอหอ</v>
      </c>
      <c r="AK2531" s="745"/>
      <c r="AL2531" s="346"/>
      <c r="AM2531" s="730"/>
      <c r="AN2531" s="669"/>
      <c r="AO2531" s="667"/>
    </row>
    <row r="2532" spans="1:58" s="663" customFormat="1" ht="22.5" customHeight="1" x14ac:dyDescent="0.2">
      <c r="E2532" s="664"/>
      <c r="F2532" s="665"/>
      <c r="G2532" s="665"/>
      <c r="H2532" s="665"/>
      <c r="I2532" s="665"/>
      <c r="J2532" s="665"/>
      <c r="K2532" s="665"/>
      <c r="L2532" s="665"/>
      <c r="M2532" s="665"/>
      <c r="N2532" s="665"/>
      <c r="O2532" s="378"/>
      <c r="P2532" s="307" t="s">
        <v>462</v>
      </c>
      <c r="Q2532" s="308"/>
      <c r="R2532" s="308"/>
      <c r="S2532" s="1007" t="str">
        <f>E2540</f>
        <v>34</v>
      </c>
      <c r="T2532" s="1008"/>
      <c r="U2532" s="733" t="str">
        <f>F2540</f>
        <v>หมู่ที่</v>
      </c>
      <c r="V2532" s="1136" t="str">
        <f>G2540</f>
        <v>13</v>
      </c>
      <c r="W2532" s="1136"/>
      <c r="X2532" s="728"/>
      <c r="Y2532" s="311"/>
      <c r="Z2532" s="312" t="str">
        <f>H2540</f>
        <v>ถนน</v>
      </c>
      <c r="AA2532" s="313"/>
      <c r="AB2532" s="308"/>
      <c r="AC2532" s="309"/>
      <c r="AD2532" s="1137" t="str">
        <f>E2539</f>
        <v>บ้านเลขที่</v>
      </c>
      <c r="AE2532" s="993"/>
      <c r="AF2532" s="993"/>
      <c r="AG2532" s="671" t="str">
        <f>E2540</f>
        <v>34</v>
      </c>
      <c r="AH2532" s="740"/>
      <c r="AI2532" s="315" t="str">
        <f>F2540</f>
        <v>หมู่ที่</v>
      </c>
      <c r="AJ2532" s="727" t="str">
        <f>G2540</f>
        <v>13</v>
      </c>
      <c r="AK2532" s="748"/>
      <c r="AL2532" s="315" t="str">
        <f>H2540</f>
        <v>ถนน</v>
      </c>
      <c r="AM2532" s="728"/>
      <c r="AN2532" s="672"/>
      <c r="AO2532" s="667"/>
    </row>
    <row r="2533" spans="1:58" s="663" customFormat="1" ht="22.5" customHeight="1" x14ac:dyDescent="0.2">
      <c r="E2533" s="664"/>
      <c r="F2533" s="665"/>
      <c r="G2533" s="665"/>
      <c r="H2533" s="665"/>
      <c r="I2533" s="665"/>
      <c r="J2533" s="665"/>
      <c r="K2533" s="665"/>
      <c r="L2533" s="665"/>
      <c r="M2533" s="665"/>
      <c r="N2533" s="665"/>
      <c r="O2533" s="378"/>
      <c r="P2533" s="307" t="s">
        <v>463</v>
      </c>
      <c r="Q2533" s="308"/>
      <c r="R2533" s="308"/>
      <c r="S2533" s="308"/>
      <c r="T2533" s="308"/>
      <c r="U2533" s="1009" t="str">
        <f>I2540</f>
        <v>ตำบลตะขบ</v>
      </c>
      <c r="V2533" s="993"/>
      <c r="W2533" s="993"/>
      <c r="X2533" s="993"/>
      <c r="Y2533" s="311"/>
      <c r="Z2533" s="315" t="str">
        <f>J2540</f>
        <v>อำเภอปักธงชัย</v>
      </c>
      <c r="AA2533" s="313"/>
      <c r="AB2533" s="308"/>
      <c r="AC2533" s="308"/>
      <c r="AD2533" s="1137" t="s">
        <v>463</v>
      </c>
      <c r="AE2533" s="993"/>
      <c r="AF2533" s="993"/>
      <c r="AG2533" s="993"/>
      <c r="AH2533" s="740"/>
      <c r="AI2533" s="315" t="str">
        <f>I2540</f>
        <v>ตำบลตะขบ</v>
      </c>
      <c r="AJ2533" s="308"/>
      <c r="AK2533" s="748"/>
      <c r="AL2533" s="315" t="str">
        <f>J2540</f>
        <v>อำเภอปักธงชัย</v>
      </c>
      <c r="AM2533" s="728"/>
      <c r="AN2533" s="672"/>
      <c r="AO2533" s="667"/>
    </row>
    <row r="2534" spans="1:58" s="663" customFormat="1" ht="22.5" customHeight="1" x14ac:dyDescent="0.2">
      <c r="E2534" s="664"/>
      <c r="F2534" s="665"/>
      <c r="G2534" s="665"/>
      <c r="H2534" s="665"/>
      <c r="I2534" s="665"/>
      <c r="J2534" s="665"/>
      <c r="K2534" s="665"/>
      <c r="L2534" s="665"/>
      <c r="M2534" s="665"/>
      <c r="N2534" s="665"/>
      <c r="O2534" s="378"/>
      <c r="P2534" s="316" t="str">
        <f>K2540</f>
        <v>จังหวัดนครราชสีมา</v>
      </c>
      <c r="Q2534" s="317"/>
      <c r="R2534" s="317"/>
      <c r="S2534" s="317"/>
      <c r="T2534" s="317"/>
      <c r="U2534" s="744" t="s">
        <v>464</v>
      </c>
      <c r="V2534" s="744"/>
      <c r="W2534" s="744"/>
      <c r="X2534" s="744"/>
      <c r="Y2534" s="673"/>
      <c r="Z2534" s="317"/>
      <c r="AA2534" s="319"/>
      <c r="AB2534" s="317"/>
      <c r="AC2534" s="317"/>
      <c r="AD2534" s="1185" t="str">
        <f>K2540</f>
        <v>จังหวัดนครราชสีมา</v>
      </c>
      <c r="AE2534" s="1186"/>
      <c r="AF2534" s="1186"/>
      <c r="AG2534" s="1186"/>
      <c r="AH2534" s="1186"/>
      <c r="AI2534" s="317" t="s">
        <v>464</v>
      </c>
      <c r="AJ2534" s="317"/>
      <c r="AK2534" s="674"/>
      <c r="AL2534" s="317"/>
      <c r="AM2534" s="744"/>
      <c r="AN2534" s="675"/>
      <c r="AO2534" s="667"/>
    </row>
    <row r="2535" spans="1:58" s="676" customFormat="1" ht="22.5" customHeight="1" x14ac:dyDescent="0.2">
      <c r="A2535" s="666"/>
      <c r="B2535" s="666"/>
      <c r="C2535" s="666"/>
      <c r="D2535" s="666"/>
      <c r="E2535" s="376"/>
      <c r="F2535" s="377"/>
      <c r="G2535" s="377"/>
      <c r="H2535" s="377"/>
      <c r="I2535" s="377"/>
      <c r="J2535" s="377"/>
      <c r="K2535" s="377"/>
      <c r="L2535" s="377"/>
      <c r="M2535" s="377"/>
      <c r="N2535" s="377"/>
      <c r="O2535" s="378"/>
      <c r="P2535" s="1133" t="s">
        <v>5</v>
      </c>
      <c r="Q2535" s="1134"/>
      <c r="R2535" s="1134"/>
      <c r="S2535" s="1134"/>
      <c r="T2535" s="1134"/>
      <c r="U2535" s="1134"/>
      <c r="V2535" s="1134"/>
      <c r="W2535" s="1134"/>
      <c r="X2535" s="1134"/>
      <c r="Y2535" s="1134"/>
      <c r="Z2535" s="1134"/>
      <c r="AA2535" s="1134"/>
      <c r="AB2535" s="1134"/>
      <c r="AC2535" s="1135"/>
      <c r="AD2535" s="1133" t="s">
        <v>6</v>
      </c>
      <c r="AE2535" s="1134"/>
      <c r="AF2535" s="1134"/>
      <c r="AG2535" s="1134"/>
      <c r="AH2535" s="1134"/>
      <c r="AI2535" s="1134"/>
      <c r="AJ2535" s="1134"/>
      <c r="AK2535" s="1134"/>
      <c r="AL2535" s="1134"/>
      <c r="AM2535" s="1134"/>
      <c r="AN2535" s="1135"/>
      <c r="AO2535" s="667"/>
    </row>
    <row r="2536" spans="1:58" s="676" customFormat="1" ht="24.75" customHeight="1" x14ac:dyDescent="0.2">
      <c r="A2536" s="666"/>
      <c r="B2536" s="666"/>
      <c r="C2536" s="666"/>
      <c r="D2536" s="666"/>
      <c r="E2536" s="376"/>
      <c r="F2536" s="377"/>
      <c r="G2536" s="377"/>
      <c r="H2536" s="377"/>
      <c r="I2536" s="377"/>
      <c r="J2536" s="377"/>
      <c r="K2536" s="377"/>
      <c r="L2536" s="377"/>
      <c r="M2536" s="377"/>
      <c r="N2536" s="377"/>
      <c r="O2536" s="378"/>
      <c r="P2536" s="1128" t="s">
        <v>7</v>
      </c>
      <c r="Q2536" s="1128" t="s">
        <v>8</v>
      </c>
      <c r="R2536" s="1128" t="s">
        <v>9</v>
      </c>
      <c r="S2536" s="1131" t="s">
        <v>10</v>
      </c>
      <c r="T2536" s="1132"/>
      <c r="U2536" s="1128" t="s">
        <v>11</v>
      </c>
      <c r="V2536" s="1133" t="s">
        <v>12</v>
      </c>
      <c r="W2536" s="1134"/>
      <c r="X2536" s="1135"/>
      <c r="Y2536" s="1133" t="s">
        <v>13</v>
      </c>
      <c r="Z2536" s="1134"/>
      <c r="AA2536" s="1134"/>
      <c r="AB2536" s="1134"/>
      <c r="AC2536" s="1135"/>
      <c r="AD2536" s="1128" t="s">
        <v>7</v>
      </c>
      <c r="AE2536" s="1128" t="s">
        <v>14</v>
      </c>
      <c r="AF2536" s="1160" t="s">
        <v>15</v>
      </c>
      <c r="AG2536" s="1128" t="s">
        <v>16</v>
      </c>
      <c r="AH2536" s="1163" t="s">
        <v>17</v>
      </c>
      <c r="AI2536" s="1133" t="s">
        <v>18</v>
      </c>
      <c r="AJ2536" s="1134"/>
      <c r="AK2536" s="1134"/>
      <c r="AL2536" s="1135"/>
      <c r="AM2536" s="1128" t="s">
        <v>19</v>
      </c>
      <c r="AN2536" s="1151" t="s">
        <v>20</v>
      </c>
      <c r="AO2536" s="667"/>
    </row>
    <row r="2537" spans="1:58" s="676" customFormat="1" ht="24.75" customHeight="1" x14ac:dyDescent="0.2">
      <c r="A2537" s="666"/>
      <c r="B2537" s="666"/>
      <c r="C2537" s="666"/>
      <c r="D2537" s="666"/>
      <c r="E2537" s="376"/>
      <c r="F2537" s="377"/>
      <c r="G2537" s="377"/>
      <c r="H2537" s="377"/>
      <c r="I2537" s="377"/>
      <c r="J2537" s="377"/>
      <c r="K2537" s="377"/>
      <c r="L2537" s="377"/>
      <c r="M2537" s="377"/>
      <c r="N2537" s="377"/>
      <c r="O2537" s="378"/>
      <c r="P2537" s="1129"/>
      <c r="Q2537" s="1129"/>
      <c r="R2537" s="1129"/>
      <c r="S2537" s="1128" t="s">
        <v>21</v>
      </c>
      <c r="T2537" s="1128" t="s">
        <v>22</v>
      </c>
      <c r="U2537" s="1129"/>
      <c r="V2537" s="1154" t="s">
        <v>23</v>
      </c>
      <c r="W2537" s="1154" t="s">
        <v>24</v>
      </c>
      <c r="X2537" s="1154" t="s">
        <v>25</v>
      </c>
      <c r="Y2537" s="1157" t="s">
        <v>26</v>
      </c>
      <c r="Z2537" s="1128" t="s">
        <v>27</v>
      </c>
      <c r="AA2537" s="1128" t="s">
        <v>28</v>
      </c>
      <c r="AB2537" s="1128" t="s">
        <v>29</v>
      </c>
      <c r="AC2537" s="1128" t="s">
        <v>30</v>
      </c>
      <c r="AD2537" s="1129"/>
      <c r="AE2537" s="1129"/>
      <c r="AF2537" s="1161"/>
      <c r="AG2537" s="1129"/>
      <c r="AH2537" s="1164"/>
      <c r="AI2537" s="1128" t="s">
        <v>31</v>
      </c>
      <c r="AJ2537" s="1142" t="s">
        <v>27</v>
      </c>
      <c r="AK2537" s="1145" t="s">
        <v>28</v>
      </c>
      <c r="AL2537" s="1128" t="s">
        <v>29</v>
      </c>
      <c r="AM2537" s="1129"/>
      <c r="AN2537" s="1152"/>
      <c r="AO2537" s="667"/>
    </row>
    <row r="2538" spans="1:58" s="676" customFormat="1" ht="53.25" customHeight="1" x14ac:dyDescent="0.2">
      <c r="A2538" s="666"/>
      <c r="B2538" s="666"/>
      <c r="C2538" s="666"/>
      <c r="D2538" s="666"/>
      <c r="E2538" s="376"/>
      <c r="F2538" s="377"/>
      <c r="G2538" s="377"/>
      <c r="H2538" s="377"/>
      <c r="I2538" s="377"/>
      <c r="J2538" s="377"/>
      <c r="K2538" s="377"/>
      <c r="L2538" s="377"/>
      <c r="M2538" s="377"/>
      <c r="N2538" s="377"/>
      <c r="O2538" s="378"/>
      <c r="P2538" s="1129"/>
      <c r="Q2538" s="1129"/>
      <c r="R2538" s="1129"/>
      <c r="S2538" s="1129"/>
      <c r="T2538" s="1129"/>
      <c r="U2538" s="1129"/>
      <c r="V2538" s="1155"/>
      <c r="W2538" s="1155"/>
      <c r="X2538" s="1155"/>
      <c r="Y2538" s="1158"/>
      <c r="Z2538" s="1129"/>
      <c r="AA2538" s="1129"/>
      <c r="AB2538" s="1129"/>
      <c r="AC2538" s="1129"/>
      <c r="AD2538" s="1129"/>
      <c r="AE2538" s="1129"/>
      <c r="AF2538" s="1161"/>
      <c r="AG2538" s="1129"/>
      <c r="AH2538" s="1164"/>
      <c r="AI2538" s="1129"/>
      <c r="AJ2538" s="1143"/>
      <c r="AK2538" s="1146"/>
      <c r="AL2538" s="1129"/>
      <c r="AM2538" s="1129"/>
      <c r="AN2538" s="1152"/>
      <c r="AO2538" s="667"/>
    </row>
    <row r="2539" spans="1:58" s="676" customFormat="1" ht="17.25" customHeight="1" x14ac:dyDescent="0.2">
      <c r="A2539" s="666" t="s">
        <v>465</v>
      </c>
      <c r="B2539" s="378" t="s">
        <v>466</v>
      </c>
      <c r="C2539" s="375" t="s">
        <v>467</v>
      </c>
      <c r="D2539" s="375" t="s">
        <v>468</v>
      </c>
      <c r="E2539" s="375" t="s">
        <v>469</v>
      </c>
      <c r="F2539" s="375"/>
      <c r="G2539" s="375" t="s">
        <v>470</v>
      </c>
      <c r="H2539" s="375" t="s">
        <v>471</v>
      </c>
      <c r="I2539" s="375" t="s">
        <v>472</v>
      </c>
      <c r="J2539" s="375" t="s">
        <v>473</v>
      </c>
      <c r="K2539" s="375" t="s">
        <v>474</v>
      </c>
      <c r="L2539" s="677" t="s">
        <v>475</v>
      </c>
      <c r="M2539" s="376" t="s">
        <v>476</v>
      </c>
      <c r="N2539" s="376" t="s">
        <v>477</v>
      </c>
      <c r="O2539" s="378" t="s">
        <v>478</v>
      </c>
      <c r="P2539" s="1130"/>
      <c r="Q2539" s="1130"/>
      <c r="R2539" s="1130"/>
      <c r="S2539" s="1130"/>
      <c r="T2539" s="1130"/>
      <c r="U2539" s="1130"/>
      <c r="V2539" s="1156"/>
      <c r="W2539" s="1156"/>
      <c r="X2539" s="1156"/>
      <c r="Y2539" s="1159"/>
      <c r="Z2539" s="1130"/>
      <c r="AA2539" s="1130"/>
      <c r="AB2539" s="1130"/>
      <c r="AC2539" s="1130"/>
      <c r="AD2539" s="1130"/>
      <c r="AE2539" s="1130"/>
      <c r="AF2539" s="1162"/>
      <c r="AG2539" s="1130"/>
      <c r="AH2539" s="1165"/>
      <c r="AI2539" s="1130"/>
      <c r="AJ2539" s="1144"/>
      <c r="AK2539" s="1147"/>
      <c r="AL2539" s="1130"/>
      <c r="AM2539" s="1130"/>
      <c r="AN2539" s="1153"/>
      <c r="AO2539" s="667"/>
    </row>
    <row r="2540" spans="1:58" s="684" customFormat="1" ht="37.5" x14ac:dyDescent="0.2">
      <c r="A2540" s="678"/>
      <c r="B2540" s="678" t="s">
        <v>479</v>
      </c>
      <c r="C2540" s="678" t="s">
        <v>1037</v>
      </c>
      <c r="D2540" s="678" t="s">
        <v>1038</v>
      </c>
      <c r="E2540" s="679" t="s">
        <v>604</v>
      </c>
      <c r="F2540" s="381" t="s">
        <v>482</v>
      </c>
      <c r="G2540" s="679" t="s">
        <v>722</v>
      </c>
      <c r="H2540" s="680" t="s">
        <v>471</v>
      </c>
      <c r="I2540" s="665" t="s">
        <v>483</v>
      </c>
      <c r="J2540" s="665" t="s">
        <v>484</v>
      </c>
      <c r="K2540" s="665" t="s">
        <v>485</v>
      </c>
      <c r="L2540" s="664">
        <v>30150</v>
      </c>
      <c r="M2540" s="679" t="s">
        <v>1039</v>
      </c>
      <c r="N2540" s="679"/>
      <c r="O2540" s="384"/>
      <c r="P2540" s="283">
        <v>309</v>
      </c>
      <c r="Q2540" s="276" t="s">
        <v>68</v>
      </c>
      <c r="R2540" s="283"/>
      <c r="S2540" s="283"/>
      <c r="T2540" s="283"/>
      <c r="U2540" s="277" t="s">
        <v>141</v>
      </c>
      <c r="V2540" s="277">
        <v>1</v>
      </c>
      <c r="W2540" s="277">
        <v>1</v>
      </c>
      <c r="X2540" s="277">
        <v>67</v>
      </c>
      <c r="Y2540" s="284">
        <f>V2540*400+W2540*100+X2540-Z2540-AA2540</f>
        <v>111.625</v>
      </c>
      <c r="Z2540" s="285"/>
      <c r="AA2540" s="285">
        <f>AK2541+AK2542+AK2543+AK2544+AK2545/4</f>
        <v>455.375</v>
      </c>
      <c r="AB2540" s="283"/>
      <c r="AC2540" s="285"/>
      <c r="AD2540" s="277"/>
      <c r="AE2540" s="1190" t="s">
        <v>1040</v>
      </c>
      <c r="AF2540" s="1188"/>
      <c r="AG2540" s="1188"/>
      <c r="AH2540" s="1188"/>
      <c r="AI2540" s="1188"/>
      <c r="AJ2540" s="1188"/>
      <c r="AK2540" s="1188"/>
      <c r="AL2540" s="1188"/>
      <c r="AM2540" s="1189"/>
      <c r="AN2540" s="280"/>
      <c r="AO2540" s="681"/>
      <c r="AP2540" s="682"/>
      <c r="AQ2540" s="682"/>
      <c r="AR2540" s="682"/>
      <c r="AS2540" s="682"/>
      <c r="AT2540" s="682"/>
      <c r="AU2540" s="682"/>
      <c r="AV2540" s="682"/>
      <c r="AW2540" s="682"/>
      <c r="AX2540" s="682"/>
      <c r="AY2540" s="682"/>
      <c r="AZ2540" s="682"/>
      <c r="BA2540" s="682"/>
      <c r="BB2540" s="682"/>
      <c r="BC2540" s="682"/>
      <c r="BD2540" s="682"/>
      <c r="BE2540" s="682"/>
      <c r="BF2540" s="683"/>
    </row>
    <row r="2541" spans="1:58" s="668" customFormat="1" ht="37.5" x14ac:dyDescent="0.2">
      <c r="A2541" s="663"/>
      <c r="B2541" s="663"/>
      <c r="C2541" s="663"/>
      <c r="D2541" s="663"/>
      <c r="E2541" s="664"/>
      <c r="F2541" s="688"/>
      <c r="G2541" s="664"/>
      <c r="H2541" s="688"/>
      <c r="I2541" s="688"/>
      <c r="J2541" s="688"/>
      <c r="K2541" s="688"/>
      <c r="L2541" s="664"/>
      <c r="M2541" s="664"/>
      <c r="N2541" s="664"/>
      <c r="O2541" s="378"/>
      <c r="P2541" s="286"/>
      <c r="Q2541" s="286"/>
      <c r="R2541" s="286"/>
      <c r="S2541" s="286"/>
      <c r="T2541" s="286"/>
      <c r="U2541" s="257"/>
      <c r="V2541" s="257"/>
      <c r="W2541" s="257"/>
      <c r="X2541" s="257"/>
      <c r="Y2541" s="261"/>
      <c r="Z2541" s="287"/>
      <c r="AA2541" s="287"/>
      <c r="AB2541" s="286"/>
      <c r="AC2541" s="287"/>
      <c r="AD2541" s="257">
        <v>1</v>
      </c>
      <c r="AE2541" s="286">
        <v>3.4</v>
      </c>
      <c r="AF2541" s="288" t="s">
        <v>52</v>
      </c>
      <c r="AG2541" s="257" t="s">
        <v>35</v>
      </c>
      <c r="AH2541" s="289">
        <f>11*6+12*6+17*6</f>
        <v>240</v>
      </c>
      <c r="AI2541" s="287"/>
      <c r="AJ2541" s="287"/>
      <c r="AK2541" s="290">
        <f>11*6+12*6+17*6</f>
        <v>240</v>
      </c>
      <c r="AL2541" s="286"/>
      <c r="AM2541" s="257">
        <v>4</v>
      </c>
      <c r="AN2541" s="264" t="s">
        <v>443</v>
      </c>
      <c r="AO2541" s="667"/>
    </row>
    <row r="2542" spans="1:58" s="668" customFormat="1" ht="37.5" x14ac:dyDescent="0.2">
      <c r="A2542" s="663"/>
      <c r="B2542" s="663"/>
      <c r="C2542" s="663"/>
      <c r="D2542" s="663"/>
      <c r="E2542" s="664"/>
      <c r="F2542" s="688"/>
      <c r="G2542" s="664"/>
      <c r="H2542" s="688"/>
      <c r="I2542" s="688"/>
      <c r="J2542" s="688"/>
      <c r="K2542" s="688"/>
      <c r="L2542" s="664"/>
      <c r="M2542" s="664"/>
      <c r="N2542" s="664"/>
      <c r="O2542" s="378"/>
      <c r="P2542" s="286"/>
      <c r="Q2542" s="286"/>
      <c r="R2542" s="286"/>
      <c r="S2542" s="286"/>
      <c r="T2542" s="286"/>
      <c r="U2542" s="257"/>
      <c r="V2542" s="257"/>
      <c r="W2542" s="257"/>
      <c r="X2542" s="257"/>
      <c r="Y2542" s="261"/>
      <c r="Z2542" s="287"/>
      <c r="AA2542" s="287"/>
      <c r="AB2542" s="286"/>
      <c r="AC2542" s="287"/>
      <c r="AD2542" s="257">
        <v>2</v>
      </c>
      <c r="AE2542" s="286">
        <v>34</v>
      </c>
      <c r="AF2542" s="288" t="s">
        <v>52</v>
      </c>
      <c r="AG2542" s="257" t="s">
        <v>35</v>
      </c>
      <c r="AH2542" s="289">
        <f>13*5</f>
        <v>65</v>
      </c>
      <c r="AI2542" s="287"/>
      <c r="AJ2542" s="291"/>
      <c r="AK2542" s="290">
        <f>13*5</f>
        <v>65</v>
      </c>
      <c r="AL2542" s="286"/>
      <c r="AM2542" s="257">
        <v>4</v>
      </c>
      <c r="AN2542" s="264" t="s">
        <v>79</v>
      </c>
      <c r="AO2542" s="667"/>
    </row>
    <row r="2543" spans="1:58" s="668" customFormat="1" ht="56.25" x14ac:dyDescent="0.2">
      <c r="A2543" s="663"/>
      <c r="B2543" s="663"/>
      <c r="C2543" s="663"/>
      <c r="D2543" s="663"/>
      <c r="E2543" s="664"/>
      <c r="F2543" s="688"/>
      <c r="G2543" s="664"/>
      <c r="H2543" s="688"/>
      <c r="I2543" s="688"/>
      <c r="J2543" s="688"/>
      <c r="K2543" s="688"/>
      <c r="L2543" s="664"/>
      <c r="M2543" s="664"/>
      <c r="N2543" s="664"/>
      <c r="O2543" s="378"/>
      <c r="P2543" s="286"/>
      <c r="Q2543" s="286"/>
      <c r="R2543" s="286"/>
      <c r="S2543" s="286"/>
      <c r="T2543" s="286"/>
      <c r="U2543" s="257"/>
      <c r="V2543" s="257"/>
      <c r="W2543" s="257"/>
      <c r="X2543" s="257"/>
      <c r="Y2543" s="261"/>
      <c r="Z2543" s="287"/>
      <c r="AA2543" s="287"/>
      <c r="AB2543" s="286"/>
      <c r="AC2543" s="287"/>
      <c r="AD2543" s="257">
        <v>3</v>
      </c>
      <c r="AE2543" s="286">
        <v>34</v>
      </c>
      <c r="AF2543" s="288" t="s">
        <v>52</v>
      </c>
      <c r="AG2543" s="257" t="s">
        <v>35</v>
      </c>
      <c r="AH2543" s="289">
        <f>21*6</f>
        <v>126</v>
      </c>
      <c r="AI2543" s="287"/>
      <c r="AJ2543" s="291"/>
      <c r="AK2543" s="290">
        <f>21*6</f>
        <v>126</v>
      </c>
      <c r="AL2543" s="286"/>
      <c r="AM2543" s="257">
        <v>4</v>
      </c>
      <c r="AN2543" s="264" t="s">
        <v>77</v>
      </c>
      <c r="AO2543" s="667"/>
    </row>
    <row r="2544" spans="1:58" s="668" customFormat="1" ht="56.25" x14ac:dyDescent="0.2">
      <c r="A2544" s="663"/>
      <c r="B2544" s="663"/>
      <c r="C2544" s="663"/>
      <c r="D2544" s="663"/>
      <c r="E2544" s="664"/>
      <c r="F2544" s="688"/>
      <c r="G2544" s="664"/>
      <c r="H2544" s="688"/>
      <c r="I2544" s="688"/>
      <c r="J2544" s="688"/>
      <c r="K2544" s="688"/>
      <c r="L2544" s="664"/>
      <c r="M2544" s="664"/>
      <c r="N2544" s="664"/>
      <c r="O2544" s="378"/>
      <c r="P2544" s="286"/>
      <c r="Q2544" s="286"/>
      <c r="R2544" s="286"/>
      <c r="S2544" s="286"/>
      <c r="T2544" s="286"/>
      <c r="U2544" s="257"/>
      <c r="V2544" s="257"/>
      <c r="W2544" s="257"/>
      <c r="X2544" s="257"/>
      <c r="Y2544" s="261"/>
      <c r="Z2544" s="287"/>
      <c r="AA2544" s="287"/>
      <c r="AB2544" s="286"/>
      <c r="AC2544" s="287"/>
      <c r="AD2544" s="257">
        <v>4</v>
      </c>
      <c r="AE2544" s="286"/>
      <c r="AF2544" s="288" t="s">
        <v>55</v>
      </c>
      <c r="AG2544" s="257" t="s">
        <v>35</v>
      </c>
      <c r="AH2544" s="289">
        <f>4.5*4</f>
        <v>18</v>
      </c>
      <c r="AI2544" s="287"/>
      <c r="AJ2544" s="291"/>
      <c r="AK2544" s="290">
        <f>4.5*4</f>
        <v>18</v>
      </c>
      <c r="AL2544" s="286"/>
      <c r="AM2544" s="257">
        <v>4</v>
      </c>
      <c r="AN2544" s="264" t="s">
        <v>74</v>
      </c>
      <c r="AO2544" s="667"/>
    </row>
    <row r="2545" spans="1:58" s="668" customFormat="1" ht="37.5" x14ac:dyDescent="0.2">
      <c r="A2545" s="663"/>
      <c r="B2545" s="663"/>
      <c r="C2545" s="663"/>
      <c r="D2545" s="663"/>
      <c r="E2545" s="664"/>
      <c r="F2545" s="688"/>
      <c r="G2545" s="664"/>
      <c r="H2545" s="688"/>
      <c r="I2545" s="688"/>
      <c r="J2545" s="688"/>
      <c r="K2545" s="688"/>
      <c r="L2545" s="664"/>
      <c r="M2545" s="664"/>
      <c r="N2545" s="664"/>
      <c r="O2545" s="378"/>
      <c r="P2545" s="286"/>
      <c r="Q2545" s="286"/>
      <c r="R2545" s="286"/>
      <c r="S2545" s="286"/>
      <c r="T2545" s="286"/>
      <c r="U2545" s="257"/>
      <c r="V2545" s="257"/>
      <c r="W2545" s="257"/>
      <c r="X2545" s="257"/>
      <c r="Y2545" s="261"/>
      <c r="Z2545" s="287"/>
      <c r="AA2545" s="287"/>
      <c r="AB2545" s="286"/>
      <c r="AC2545" s="287"/>
      <c r="AD2545" s="257">
        <v>5</v>
      </c>
      <c r="AE2545" s="286">
        <v>34</v>
      </c>
      <c r="AF2545" s="288" t="s">
        <v>52</v>
      </c>
      <c r="AG2545" s="257" t="s">
        <v>35</v>
      </c>
      <c r="AH2545" s="289">
        <f>8.5*3</f>
        <v>25.5</v>
      </c>
      <c r="AI2545" s="287"/>
      <c r="AJ2545" s="291"/>
      <c r="AK2545" s="290">
        <f>8.5*3</f>
        <v>25.5</v>
      </c>
      <c r="AL2545" s="286"/>
      <c r="AM2545" s="257">
        <v>4</v>
      </c>
      <c r="AN2545" s="264" t="s">
        <v>76</v>
      </c>
      <c r="AO2545" s="667"/>
    </row>
    <row r="2546" spans="1:58" s="663" customFormat="1" ht="22.5" customHeight="1" x14ac:dyDescent="0.2">
      <c r="E2546" s="664"/>
      <c r="F2546" s="665"/>
      <c r="G2546" s="665"/>
      <c r="H2546" s="665"/>
      <c r="I2546" s="665"/>
      <c r="J2546" s="665"/>
      <c r="K2546" s="665"/>
      <c r="L2546" s="665"/>
      <c r="M2546" s="665"/>
      <c r="N2546" s="665"/>
      <c r="O2546" s="378"/>
      <c r="P2546" s="692" t="s">
        <v>460</v>
      </c>
      <c r="Q2546" s="693"/>
      <c r="R2546" s="693"/>
      <c r="S2546" s="693"/>
      <c r="T2546" s="693"/>
      <c r="U2546" s="738"/>
      <c r="V2546" s="1173" t="str">
        <f>B2555</f>
        <v>นาย</v>
      </c>
      <c r="W2546" s="1173"/>
      <c r="X2546" s="1174" t="str">
        <f>C2555</f>
        <v>จำเรียง</v>
      </c>
      <c r="Y2546" s="1174"/>
      <c r="Z2546" s="1174" t="str">
        <f>D2555</f>
        <v>บุญชู</v>
      </c>
      <c r="AA2546" s="1174"/>
      <c r="AB2546" s="1174"/>
      <c r="AC2546" s="1175"/>
      <c r="AD2546" s="719" t="s">
        <v>1041</v>
      </c>
      <c r="AE2546" s="738"/>
      <c r="AF2546" s="720"/>
      <c r="AG2546" s="738" t="str">
        <f>B2555</f>
        <v>นาย</v>
      </c>
      <c r="AH2546" s="738" t="str">
        <f>C2555</f>
        <v>จำเรียง</v>
      </c>
      <c r="AI2546" s="693"/>
      <c r="AJ2546" s="693" t="str">
        <f>D2555</f>
        <v>บุญชู</v>
      </c>
      <c r="AK2546" s="721"/>
      <c r="AL2546" s="693"/>
      <c r="AM2546" s="738"/>
      <c r="AN2546" s="722"/>
      <c r="AO2546" s="667"/>
    </row>
    <row r="2547" spans="1:58" s="663" customFormat="1" ht="22.5" customHeight="1" x14ac:dyDescent="0.2">
      <c r="E2547" s="664"/>
      <c r="F2547" s="665"/>
      <c r="G2547" s="665"/>
      <c r="H2547" s="665"/>
      <c r="I2547" s="665"/>
      <c r="J2547" s="665"/>
      <c r="K2547" s="665"/>
      <c r="L2547" s="665"/>
      <c r="M2547" s="665"/>
      <c r="N2547" s="665"/>
      <c r="O2547" s="378"/>
      <c r="P2547" s="697" t="s">
        <v>462</v>
      </c>
      <c r="Q2547" s="698"/>
      <c r="R2547" s="698"/>
      <c r="S2547" s="1176" t="str">
        <f>E2555</f>
        <v>216</v>
      </c>
      <c r="T2547" s="1176"/>
      <c r="U2547" s="735" t="str">
        <f>F2555</f>
        <v>หมู่ที่</v>
      </c>
      <c r="V2547" s="1177" t="str">
        <f>G2555</f>
        <v>13</v>
      </c>
      <c r="W2547" s="1177"/>
      <c r="X2547" s="736"/>
      <c r="Y2547" s="699"/>
      <c r="Z2547" s="700" t="str">
        <f>H2555</f>
        <v>ถนน</v>
      </c>
      <c r="AA2547" s="701"/>
      <c r="AB2547" s="698"/>
      <c r="AC2547" s="702"/>
      <c r="AD2547" s="1191" t="s">
        <v>462</v>
      </c>
      <c r="AE2547" s="990"/>
      <c r="AF2547" s="990"/>
      <c r="AG2547" s="734" t="str">
        <f>E2555</f>
        <v>216</v>
      </c>
      <c r="AH2547" s="736"/>
      <c r="AI2547" s="705" t="str">
        <f>F2555</f>
        <v>หมู่ที่</v>
      </c>
      <c r="AJ2547" s="737" t="str">
        <f>G2555</f>
        <v>13</v>
      </c>
      <c r="AK2547" s="723"/>
      <c r="AL2547" s="705" t="str">
        <f>H2555</f>
        <v>ถนน</v>
      </c>
      <c r="AM2547" s="736"/>
      <c r="AN2547" s="724"/>
      <c r="AO2547" s="667"/>
    </row>
    <row r="2548" spans="1:58" s="663" customFormat="1" ht="22.5" customHeight="1" x14ac:dyDescent="0.2">
      <c r="E2548" s="664"/>
      <c r="F2548" s="665"/>
      <c r="G2548" s="665"/>
      <c r="H2548" s="665"/>
      <c r="I2548" s="665"/>
      <c r="J2548" s="665"/>
      <c r="K2548" s="665"/>
      <c r="L2548" s="665"/>
      <c r="M2548" s="665"/>
      <c r="N2548" s="665"/>
      <c r="O2548" s="378"/>
      <c r="P2548" s="697" t="s">
        <v>463</v>
      </c>
      <c r="Q2548" s="698"/>
      <c r="R2548" s="698"/>
      <c r="S2548" s="698"/>
      <c r="T2548" s="698"/>
      <c r="U2548" s="1168" t="str">
        <f>I2555</f>
        <v>ตำบลตะขบ</v>
      </c>
      <c r="V2548" s="1168"/>
      <c r="W2548" s="1168"/>
      <c r="X2548" s="1168"/>
      <c r="Y2548" s="699"/>
      <c r="Z2548" s="705" t="str">
        <f>J2555</f>
        <v>อำเภอปักธงชัย</v>
      </c>
      <c r="AA2548" s="701"/>
      <c r="AB2548" s="698"/>
      <c r="AC2548" s="698"/>
      <c r="AD2548" s="1191" t="s">
        <v>463</v>
      </c>
      <c r="AE2548" s="990"/>
      <c r="AF2548" s="990"/>
      <c r="AG2548" s="736"/>
      <c r="AH2548" s="736"/>
      <c r="AI2548" s="705" t="str">
        <f>I2555</f>
        <v>ตำบลตะขบ</v>
      </c>
      <c r="AJ2548" s="698"/>
      <c r="AK2548" s="723"/>
      <c r="AL2548" s="705" t="str">
        <f>J2555</f>
        <v>อำเภอปักธงชัย</v>
      </c>
      <c r="AM2548" s="736"/>
      <c r="AN2548" s="724"/>
      <c r="AO2548" s="667"/>
    </row>
    <row r="2549" spans="1:58" s="663" customFormat="1" ht="22.5" customHeight="1" x14ac:dyDescent="0.2">
      <c r="E2549" s="664"/>
      <c r="F2549" s="665"/>
      <c r="G2549" s="665"/>
      <c r="H2549" s="665"/>
      <c r="I2549" s="665"/>
      <c r="J2549" s="665"/>
      <c r="K2549" s="665"/>
      <c r="L2549" s="665"/>
      <c r="M2549" s="665"/>
      <c r="N2549" s="665"/>
      <c r="O2549" s="378"/>
      <c r="P2549" s="469" t="str">
        <f>K2555</f>
        <v>จังหวัดนครราชสีมา</v>
      </c>
      <c r="Q2549" s="470"/>
      <c r="R2549" s="470"/>
      <c r="S2549" s="470"/>
      <c r="T2549" s="470"/>
      <c r="U2549" s="751" t="s">
        <v>464</v>
      </c>
      <c r="V2549" s="751"/>
      <c r="W2549" s="751"/>
      <c r="X2549" s="751"/>
      <c r="Y2549" s="706"/>
      <c r="Z2549" s="470"/>
      <c r="AA2549" s="472"/>
      <c r="AB2549" s="470"/>
      <c r="AC2549" s="470"/>
      <c r="AD2549" s="1192" t="str">
        <f>K2555</f>
        <v>จังหวัดนครราชสีมา</v>
      </c>
      <c r="AE2549" s="1193"/>
      <c r="AF2549" s="1193"/>
      <c r="AG2549" s="1193"/>
      <c r="AH2549" s="751"/>
      <c r="AI2549" s="470" t="s">
        <v>464</v>
      </c>
      <c r="AJ2549" s="470"/>
      <c r="AK2549" s="725"/>
      <c r="AL2549" s="470"/>
      <c r="AM2549" s="751"/>
      <c r="AN2549" s="726"/>
      <c r="AO2549" s="667"/>
    </row>
    <row r="2550" spans="1:58" s="676" customFormat="1" ht="22.5" customHeight="1" x14ac:dyDescent="0.2">
      <c r="A2550" s="666"/>
      <c r="B2550" s="666"/>
      <c r="C2550" s="666"/>
      <c r="D2550" s="666"/>
      <c r="E2550" s="376"/>
      <c r="F2550" s="377"/>
      <c r="G2550" s="377"/>
      <c r="H2550" s="377"/>
      <c r="I2550" s="377"/>
      <c r="J2550" s="377"/>
      <c r="K2550" s="377"/>
      <c r="L2550" s="377"/>
      <c r="M2550" s="377"/>
      <c r="N2550" s="377"/>
      <c r="O2550" s="378"/>
      <c r="P2550" s="1133" t="s">
        <v>5</v>
      </c>
      <c r="Q2550" s="1134"/>
      <c r="R2550" s="1134"/>
      <c r="S2550" s="1134"/>
      <c r="T2550" s="1134"/>
      <c r="U2550" s="1134"/>
      <c r="V2550" s="1134"/>
      <c r="W2550" s="1134"/>
      <c r="X2550" s="1134"/>
      <c r="Y2550" s="1134"/>
      <c r="Z2550" s="1134"/>
      <c r="AA2550" s="1134"/>
      <c r="AB2550" s="1134"/>
      <c r="AC2550" s="1135"/>
      <c r="AD2550" s="1133" t="s">
        <v>6</v>
      </c>
      <c r="AE2550" s="1134"/>
      <c r="AF2550" s="1134"/>
      <c r="AG2550" s="1134"/>
      <c r="AH2550" s="1134"/>
      <c r="AI2550" s="1134"/>
      <c r="AJ2550" s="1134"/>
      <c r="AK2550" s="1134"/>
      <c r="AL2550" s="1134"/>
      <c r="AM2550" s="1134"/>
      <c r="AN2550" s="1135"/>
      <c r="AO2550" s="667"/>
    </row>
    <row r="2551" spans="1:58" s="676" customFormat="1" ht="24.75" customHeight="1" x14ac:dyDescent="0.2">
      <c r="A2551" s="666"/>
      <c r="B2551" s="666"/>
      <c r="C2551" s="666"/>
      <c r="D2551" s="666"/>
      <c r="E2551" s="376"/>
      <c r="F2551" s="377"/>
      <c r="G2551" s="377"/>
      <c r="H2551" s="377"/>
      <c r="I2551" s="377"/>
      <c r="J2551" s="377"/>
      <c r="K2551" s="377"/>
      <c r="L2551" s="377"/>
      <c r="M2551" s="377"/>
      <c r="N2551" s="377"/>
      <c r="O2551" s="378"/>
      <c r="P2551" s="1128" t="s">
        <v>7</v>
      </c>
      <c r="Q2551" s="1128" t="s">
        <v>8</v>
      </c>
      <c r="R2551" s="1128" t="s">
        <v>9</v>
      </c>
      <c r="S2551" s="1131" t="s">
        <v>10</v>
      </c>
      <c r="T2551" s="1132"/>
      <c r="U2551" s="1128" t="s">
        <v>11</v>
      </c>
      <c r="V2551" s="1133" t="s">
        <v>12</v>
      </c>
      <c r="W2551" s="1134"/>
      <c r="X2551" s="1135"/>
      <c r="Y2551" s="1133" t="s">
        <v>13</v>
      </c>
      <c r="Z2551" s="1134"/>
      <c r="AA2551" s="1134"/>
      <c r="AB2551" s="1134"/>
      <c r="AC2551" s="1135"/>
      <c r="AD2551" s="1128" t="s">
        <v>7</v>
      </c>
      <c r="AE2551" s="1128" t="s">
        <v>14</v>
      </c>
      <c r="AF2551" s="1160" t="s">
        <v>15</v>
      </c>
      <c r="AG2551" s="1128" t="s">
        <v>16</v>
      </c>
      <c r="AH2551" s="1163" t="s">
        <v>17</v>
      </c>
      <c r="AI2551" s="1133" t="s">
        <v>18</v>
      </c>
      <c r="AJ2551" s="1134"/>
      <c r="AK2551" s="1134"/>
      <c r="AL2551" s="1135"/>
      <c r="AM2551" s="1128" t="s">
        <v>19</v>
      </c>
      <c r="AN2551" s="1151" t="s">
        <v>20</v>
      </c>
      <c r="AO2551" s="667"/>
    </row>
    <row r="2552" spans="1:58" s="676" customFormat="1" ht="24.75" customHeight="1" x14ac:dyDescent="0.2">
      <c r="A2552" s="666"/>
      <c r="B2552" s="666"/>
      <c r="C2552" s="666"/>
      <c r="D2552" s="666"/>
      <c r="E2552" s="376"/>
      <c r="F2552" s="377"/>
      <c r="G2552" s="377"/>
      <c r="H2552" s="377"/>
      <c r="I2552" s="377"/>
      <c r="J2552" s="377"/>
      <c r="K2552" s="377"/>
      <c r="L2552" s="377"/>
      <c r="M2552" s="377"/>
      <c r="N2552" s="377"/>
      <c r="O2552" s="378"/>
      <c r="P2552" s="1129"/>
      <c r="Q2552" s="1129"/>
      <c r="R2552" s="1129"/>
      <c r="S2552" s="1128" t="s">
        <v>21</v>
      </c>
      <c r="T2552" s="1128" t="s">
        <v>22</v>
      </c>
      <c r="U2552" s="1129"/>
      <c r="V2552" s="1154" t="s">
        <v>23</v>
      </c>
      <c r="W2552" s="1154" t="s">
        <v>24</v>
      </c>
      <c r="X2552" s="1154" t="s">
        <v>25</v>
      </c>
      <c r="Y2552" s="1157" t="s">
        <v>26</v>
      </c>
      <c r="Z2552" s="1128" t="s">
        <v>27</v>
      </c>
      <c r="AA2552" s="1128" t="s">
        <v>28</v>
      </c>
      <c r="AB2552" s="1128" t="s">
        <v>29</v>
      </c>
      <c r="AC2552" s="1128" t="s">
        <v>30</v>
      </c>
      <c r="AD2552" s="1129"/>
      <c r="AE2552" s="1129"/>
      <c r="AF2552" s="1161"/>
      <c r="AG2552" s="1129"/>
      <c r="AH2552" s="1164"/>
      <c r="AI2552" s="1128" t="s">
        <v>31</v>
      </c>
      <c r="AJ2552" s="1163" t="s">
        <v>27</v>
      </c>
      <c r="AK2552" s="1145" t="s">
        <v>28</v>
      </c>
      <c r="AL2552" s="1128" t="s">
        <v>29</v>
      </c>
      <c r="AM2552" s="1129"/>
      <c r="AN2552" s="1152"/>
      <c r="AO2552" s="667"/>
    </row>
    <row r="2553" spans="1:58" s="676" customFormat="1" ht="53.25" customHeight="1" x14ac:dyDescent="0.2">
      <c r="A2553" s="666"/>
      <c r="B2553" s="666"/>
      <c r="C2553" s="666"/>
      <c r="D2553" s="666"/>
      <c r="E2553" s="376"/>
      <c r="F2553" s="377"/>
      <c r="G2553" s="377"/>
      <c r="H2553" s="377"/>
      <c r="I2553" s="377"/>
      <c r="J2553" s="377"/>
      <c r="K2553" s="377"/>
      <c r="L2553" s="377"/>
      <c r="M2553" s="377"/>
      <c r="N2553" s="377"/>
      <c r="O2553" s="378"/>
      <c r="P2553" s="1129"/>
      <c r="Q2553" s="1129"/>
      <c r="R2553" s="1129"/>
      <c r="S2553" s="1129"/>
      <c r="T2553" s="1129"/>
      <c r="U2553" s="1129"/>
      <c r="V2553" s="1155"/>
      <c r="W2553" s="1155"/>
      <c r="X2553" s="1155"/>
      <c r="Y2553" s="1158"/>
      <c r="Z2553" s="1129"/>
      <c r="AA2553" s="1129"/>
      <c r="AB2553" s="1129"/>
      <c r="AC2553" s="1129"/>
      <c r="AD2553" s="1129"/>
      <c r="AE2553" s="1129"/>
      <c r="AF2553" s="1161"/>
      <c r="AG2553" s="1129"/>
      <c r="AH2553" s="1164"/>
      <c r="AI2553" s="1129"/>
      <c r="AJ2553" s="1164"/>
      <c r="AK2553" s="1146"/>
      <c r="AL2553" s="1129"/>
      <c r="AM2553" s="1129"/>
      <c r="AN2553" s="1152"/>
      <c r="AO2553" s="667"/>
    </row>
    <row r="2554" spans="1:58" s="676" customFormat="1" ht="17.25" customHeight="1" x14ac:dyDescent="0.2">
      <c r="A2554" s="666" t="s">
        <v>465</v>
      </c>
      <c r="B2554" s="378" t="s">
        <v>466</v>
      </c>
      <c r="C2554" s="375" t="s">
        <v>467</v>
      </c>
      <c r="D2554" s="375" t="s">
        <v>468</v>
      </c>
      <c r="E2554" s="375" t="s">
        <v>469</v>
      </c>
      <c r="F2554" s="375"/>
      <c r="G2554" s="375" t="s">
        <v>470</v>
      </c>
      <c r="H2554" s="375" t="s">
        <v>471</v>
      </c>
      <c r="I2554" s="375" t="s">
        <v>472</v>
      </c>
      <c r="J2554" s="375" t="s">
        <v>473</v>
      </c>
      <c r="K2554" s="375" t="s">
        <v>474</v>
      </c>
      <c r="L2554" s="677" t="s">
        <v>475</v>
      </c>
      <c r="M2554" s="376" t="s">
        <v>476</v>
      </c>
      <c r="N2554" s="376" t="s">
        <v>477</v>
      </c>
      <c r="O2554" s="378" t="s">
        <v>478</v>
      </c>
      <c r="P2554" s="1130"/>
      <c r="Q2554" s="1130"/>
      <c r="R2554" s="1130"/>
      <c r="S2554" s="1130"/>
      <c r="T2554" s="1130"/>
      <c r="U2554" s="1130"/>
      <c r="V2554" s="1156"/>
      <c r="W2554" s="1156"/>
      <c r="X2554" s="1156"/>
      <c r="Y2554" s="1159"/>
      <c r="Z2554" s="1130"/>
      <c r="AA2554" s="1130"/>
      <c r="AB2554" s="1130"/>
      <c r="AC2554" s="1130"/>
      <c r="AD2554" s="1130"/>
      <c r="AE2554" s="1130"/>
      <c r="AF2554" s="1162"/>
      <c r="AG2554" s="1130"/>
      <c r="AH2554" s="1165"/>
      <c r="AI2554" s="1130"/>
      <c r="AJ2554" s="1165"/>
      <c r="AK2554" s="1147"/>
      <c r="AL2554" s="1130"/>
      <c r="AM2554" s="1130"/>
      <c r="AN2554" s="1153"/>
      <c r="AO2554" s="667"/>
    </row>
    <row r="2555" spans="1:58" s="712" customFormat="1" ht="37.5" x14ac:dyDescent="0.2">
      <c r="A2555" s="663"/>
      <c r="B2555" s="663" t="s">
        <v>479</v>
      </c>
      <c r="C2555" s="663" t="s">
        <v>1042</v>
      </c>
      <c r="D2555" s="663" t="s">
        <v>1043</v>
      </c>
      <c r="E2555" s="664" t="s">
        <v>1044</v>
      </c>
      <c r="F2555" s="665" t="s">
        <v>482</v>
      </c>
      <c r="G2555" s="664" t="s">
        <v>722</v>
      </c>
      <c r="H2555" s="688" t="s">
        <v>471</v>
      </c>
      <c r="I2555" s="665" t="s">
        <v>483</v>
      </c>
      <c r="J2555" s="665" t="s">
        <v>484</v>
      </c>
      <c r="K2555" s="665" t="s">
        <v>485</v>
      </c>
      <c r="L2555" s="664">
        <v>30150</v>
      </c>
      <c r="M2555" s="664"/>
      <c r="N2555" s="664"/>
      <c r="O2555" s="378"/>
      <c r="P2555" s="286">
        <v>310</v>
      </c>
      <c r="Q2555" s="256" t="s">
        <v>68</v>
      </c>
      <c r="R2555" s="286">
        <v>8003</v>
      </c>
      <c r="S2555" s="286"/>
      <c r="T2555" s="286"/>
      <c r="U2555" s="257" t="s">
        <v>141</v>
      </c>
      <c r="V2555" s="257">
        <v>1</v>
      </c>
      <c r="W2555" s="257">
        <v>0</v>
      </c>
      <c r="X2555" s="257">
        <v>84</v>
      </c>
      <c r="Y2555" s="261">
        <f>V2555*400+W2555*100+X2555-Z2555-AA2555</f>
        <v>142.8125</v>
      </c>
      <c r="Z2555" s="287"/>
      <c r="AA2555" s="287">
        <f>AK2556+AK2557+AK2558+AK2559+AK2560+AK2561+AK2562+AK2563+AK2564+AK2565+AK2566+AK2567+AK2568+AK2569+AK2570+AK2571+AK2572+AK2573+AK2574+AK2575+AK2576+AK2577/4</f>
        <v>341.1875</v>
      </c>
      <c r="AB2555" s="286"/>
      <c r="AC2555" s="287"/>
      <c r="AD2555" s="257"/>
      <c r="AE2555" s="1196" t="s">
        <v>1045</v>
      </c>
      <c r="AF2555" s="1197"/>
      <c r="AG2555" s="1197"/>
      <c r="AH2555" s="1197"/>
      <c r="AI2555" s="1197"/>
      <c r="AJ2555" s="1197"/>
      <c r="AK2555" s="1197"/>
      <c r="AL2555" s="1197"/>
      <c r="AM2555" s="1198"/>
      <c r="AN2555" s="260"/>
      <c r="AO2555" s="709"/>
      <c r="AP2555" s="710"/>
      <c r="AQ2555" s="710"/>
      <c r="AR2555" s="710"/>
      <c r="AS2555" s="710"/>
      <c r="AT2555" s="710"/>
      <c r="AU2555" s="710"/>
      <c r="AV2555" s="710"/>
      <c r="AW2555" s="710"/>
      <c r="AX2555" s="710"/>
      <c r="AY2555" s="710"/>
      <c r="AZ2555" s="710"/>
      <c r="BA2555" s="710"/>
      <c r="BB2555" s="710"/>
      <c r="BC2555" s="710"/>
      <c r="BD2555" s="710"/>
      <c r="BE2555" s="710"/>
      <c r="BF2555" s="711"/>
    </row>
    <row r="2556" spans="1:58" s="668" customFormat="1" ht="37.5" x14ac:dyDescent="0.2">
      <c r="A2556" s="663"/>
      <c r="B2556" s="663"/>
      <c r="C2556" s="663"/>
      <c r="D2556" s="663"/>
      <c r="E2556" s="664"/>
      <c r="F2556" s="688"/>
      <c r="G2556" s="664"/>
      <c r="H2556" s="688"/>
      <c r="I2556" s="688"/>
      <c r="J2556" s="688"/>
      <c r="K2556" s="688"/>
      <c r="L2556" s="664"/>
      <c r="M2556" s="664"/>
      <c r="N2556" s="664"/>
      <c r="O2556" s="378"/>
      <c r="P2556" s="286"/>
      <c r="Q2556" s="286"/>
      <c r="R2556" s="286"/>
      <c r="S2556" s="286"/>
      <c r="T2556" s="286"/>
      <c r="U2556" s="257"/>
      <c r="V2556" s="257"/>
      <c r="W2556" s="257"/>
      <c r="X2556" s="257"/>
      <c r="Y2556" s="261"/>
      <c r="Z2556" s="287"/>
      <c r="AA2556" s="287"/>
      <c r="AB2556" s="286"/>
      <c r="AC2556" s="287"/>
      <c r="AD2556" s="257">
        <v>1</v>
      </c>
      <c r="AE2556" s="286">
        <v>216</v>
      </c>
      <c r="AF2556" s="288" t="s">
        <v>52</v>
      </c>
      <c r="AG2556" s="281" t="s">
        <v>44</v>
      </c>
      <c r="AH2556" s="289">
        <f>3.5*7.5</f>
        <v>26.25</v>
      </c>
      <c r="AI2556" s="287"/>
      <c r="AJ2556" s="287"/>
      <c r="AK2556" s="290">
        <f>3.5*7.5</f>
        <v>26.25</v>
      </c>
      <c r="AL2556" s="286"/>
      <c r="AM2556" s="257"/>
      <c r="AN2556" s="264" t="s">
        <v>444</v>
      </c>
      <c r="AO2556" s="667"/>
    </row>
    <row r="2557" spans="1:58" s="668" customFormat="1" ht="24" x14ac:dyDescent="0.2">
      <c r="A2557" s="663"/>
      <c r="B2557" s="663"/>
      <c r="C2557" s="663"/>
      <c r="D2557" s="663"/>
      <c r="E2557" s="664"/>
      <c r="F2557" s="688"/>
      <c r="G2557" s="664"/>
      <c r="H2557" s="688"/>
      <c r="I2557" s="688"/>
      <c r="J2557" s="688"/>
      <c r="K2557" s="688"/>
      <c r="L2557" s="664"/>
      <c r="M2557" s="664"/>
      <c r="N2557" s="664"/>
      <c r="O2557" s="378"/>
      <c r="P2557" s="286"/>
      <c r="Q2557" s="286"/>
      <c r="R2557" s="286"/>
      <c r="S2557" s="286"/>
      <c r="T2557" s="286"/>
      <c r="U2557" s="257"/>
      <c r="V2557" s="257"/>
      <c r="W2557" s="257"/>
      <c r="X2557" s="257"/>
      <c r="Y2557" s="261"/>
      <c r="Z2557" s="287"/>
      <c r="AA2557" s="287"/>
      <c r="AB2557" s="286"/>
      <c r="AC2557" s="287"/>
      <c r="AD2557" s="257">
        <v>2</v>
      </c>
      <c r="AE2557" s="286">
        <v>216</v>
      </c>
      <c r="AF2557" s="288" t="s">
        <v>75</v>
      </c>
      <c r="AG2557" s="257" t="s">
        <v>35</v>
      </c>
      <c r="AH2557" s="289">
        <v>10.5</v>
      </c>
      <c r="AI2557" s="287"/>
      <c r="AJ2557" s="291"/>
      <c r="AK2557" s="290">
        <v>10.5</v>
      </c>
      <c r="AL2557" s="286"/>
      <c r="AM2557" s="257"/>
      <c r="AN2557" s="264" t="s">
        <v>76</v>
      </c>
      <c r="AO2557" s="667"/>
    </row>
    <row r="2558" spans="1:58" s="668" customFormat="1" ht="24" x14ac:dyDescent="0.2">
      <c r="A2558" s="663"/>
      <c r="B2558" s="663"/>
      <c r="C2558" s="663"/>
      <c r="D2558" s="663"/>
      <c r="E2558" s="664"/>
      <c r="F2558" s="688"/>
      <c r="G2558" s="664"/>
      <c r="H2558" s="688"/>
      <c r="I2558" s="688"/>
      <c r="J2558" s="688"/>
      <c r="K2558" s="688"/>
      <c r="L2558" s="664"/>
      <c r="M2558" s="664"/>
      <c r="N2558" s="664"/>
      <c r="O2558" s="378"/>
      <c r="P2558" s="286"/>
      <c r="Q2558" s="286"/>
      <c r="R2558" s="286"/>
      <c r="S2558" s="286"/>
      <c r="T2558" s="286"/>
      <c r="U2558" s="257"/>
      <c r="V2558" s="257"/>
      <c r="W2558" s="257"/>
      <c r="X2558" s="257"/>
      <c r="Y2558" s="261"/>
      <c r="Z2558" s="287"/>
      <c r="AA2558" s="287"/>
      <c r="AB2558" s="286"/>
      <c r="AC2558" s="287"/>
      <c r="AD2558" s="257">
        <v>3</v>
      </c>
      <c r="AE2558" s="286">
        <v>216</v>
      </c>
      <c r="AF2558" s="288" t="s">
        <v>75</v>
      </c>
      <c r="AG2558" s="257" t="s">
        <v>35</v>
      </c>
      <c r="AH2558" s="289">
        <v>24</v>
      </c>
      <c r="AI2558" s="287"/>
      <c r="AJ2558" s="291"/>
      <c r="AK2558" s="290">
        <v>24</v>
      </c>
      <c r="AL2558" s="286"/>
      <c r="AM2558" s="257"/>
      <c r="AN2558" s="264" t="s">
        <v>76</v>
      </c>
      <c r="AO2558" s="667"/>
    </row>
    <row r="2559" spans="1:58" s="668" customFormat="1" ht="37.5" x14ac:dyDescent="0.2">
      <c r="A2559" s="663"/>
      <c r="B2559" s="663"/>
      <c r="C2559" s="663"/>
      <c r="D2559" s="663"/>
      <c r="E2559" s="664"/>
      <c r="F2559" s="688"/>
      <c r="G2559" s="664"/>
      <c r="H2559" s="688"/>
      <c r="I2559" s="688"/>
      <c r="J2559" s="688"/>
      <c r="K2559" s="688"/>
      <c r="L2559" s="664"/>
      <c r="M2559" s="664"/>
      <c r="N2559" s="664"/>
      <c r="O2559" s="378"/>
      <c r="P2559" s="286"/>
      <c r="Q2559" s="286"/>
      <c r="R2559" s="286"/>
      <c r="S2559" s="286"/>
      <c r="T2559" s="286"/>
      <c r="U2559" s="257"/>
      <c r="V2559" s="257"/>
      <c r="W2559" s="257"/>
      <c r="X2559" s="257"/>
      <c r="Y2559" s="261"/>
      <c r="Z2559" s="287"/>
      <c r="AA2559" s="287"/>
      <c r="AB2559" s="286"/>
      <c r="AC2559" s="287"/>
      <c r="AD2559" s="257">
        <v>4</v>
      </c>
      <c r="AE2559" s="286">
        <v>216</v>
      </c>
      <c r="AF2559" s="288" t="s">
        <v>52</v>
      </c>
      <c r="AG2559" s="257" t="s">
        <v>35</v>
      </c>
      <c r="AH2559" s="289">
        <v>63</v>
      </c>
      <c r="AI2559" s="287"/>
      <c r="AJ2559" s="291"/>
      <c r="AK2559" s="290">
        <v>63</v>
      </c>
      <c r="AL2559" s="286"/>
      <c r="AM2559" s="257"/>
      <c r="AN2559" s="264" t="s">
        <v>445</v>
      </c>
      <c r="AO2559" s="667"/>
    </row>
    <row r="2560" spans="1:58" s="668" customFormat="1" ht="37.5" x14ac:dyDescent="0.2">
      <c r="A2560" s="663"/>
      <c r="B2560" s="663"/>
      <c r="C2560" s="663"/>
      <c r="D2560" s="663"/>
      <c r="E2560" s="664"/>
      <c r="F2560" s="688"/>
      <c r="G2560" s="664"/>
      <c r="H2560" s="688"/>
      <c r="I2560" s="688"/>
      <c r="J2560" s="688"/>
      <c r="K2560" s="688"/>
      <c r="L2560" s="664"/>
      <c r="M2560" s="664"/>
      <c r="N2560" s="664"/>
      <c r="O2560" s="378"/>
      <c r="P2560" s="286"/>
      <c r="Q2560" s="286"/>
      <c r="R2560" s="286"/>
      <c r="S2560" s="286"/>
      <c r="T2560" s="286"/>
      <c r="U2560" s="257"/>
      <c r="V2560" s="257"/>
      <c r="W2560" s="257"/>
      <c r="X2560" s="257"/>
      <c r="Y2560" s="261"/>
      <c r="Z2560" s="287"/>
      <c r="AA2560" s="287"/>
      <c r="AB2560" s="286"/>
      <c r="AC2560" s="287"/>
      <c r="AD2560" s="257">
        <v>5</v>
      </c>
      <c r="AE2560" s="286">
        <v>216</v>
      </c>
      <c r="AF2560" s="288" t="s">
        <v>52</v>
      </c>
      <c r="AG2560" s="257" t="s">
        <v>35</v>
      </c>
      <c r="AH2560" s="289">
        <v>70</v>
      </c>
      <c r="AI2560" s="287"/>
      <c r="AJ2560" s="291"/>
      <c r="AK2560" s="290">
        <v>70</v>
      </c>
      <c r="AL2560" s="286"/>
      <c r="AM2560" s="257"/>
      <c r="AN2560" s="264" t="s">
        <v>445</v>
      </c>
      <c r="AO2560" s="667"/>
    </row>
    <row r="2561" spans="1:41" s="668" customFormat="1" ht="37.5" x14ac:dyDescent="0.2">
      <c r="A2561" s="663"/>
      <c r="B2561" s="663"/>
      <c r="C2561" s="663"/>
      <c r="D2561" s="663"/>
      <c r="E2561" s="664"/>
      <c r="F2561" s="688"/>
      <c r="G2561" s="664"/>
      <c r="H2561" s="688"/>
      <c r="I2561" s="688"/>
      <c r="J2561" s="688"/>
      <c r="K2561" s="688"/>
      <c r="L2561" s="664"/>
      <c r="M2561" s="664"/>
      <c r="N2561" s="664"/>
      <c r="O2561" s="378"/>
      <c r="P2561" s="286"/>
      <c r="Q2561" s="286"/>
      <c r="R2561" s="286"/>
      <c r="S2561" s="286"/>
      <c r="T2561" s="286"/>
      <c r="U2561" s="257"/>
      <c r="V2561" s="257"/>
      <c r="W2561" s="257"/>
      <c r="X2561" s="257"/>
      <c r="Y2561" s="261"/>
      <c r="Z2561" s="287"/>
      <c r="AA2561" s="287"/>
      <c r="AB2561" s="286"/>
      <c r="AC2561" s="287"/>
      <c r="AD2561" s="257">
        <v>6</v>
      </c>
      <c r="AE2561" s="286">
        <v>216</v>
      </c>
      <c r="AF2561" s="288" t="s">
        <v>52</v>
      </c>
      <c r="AG2561" s="257" t="s">
        <v>35</v>
      </c>
      <c r="AH2561" s="289">
        <v>60</v>
      </c>
      <c r="AI2561" s="287"/>
      <c r="AJ2561" s="291"/>
      <c r="AK2561" s="290">
        <v>60</v>
      </c>
      <c r="AL2561" s="286"/>
      <c r="AM2561" s="257"/>
      <c r="AN2561" s="264" t="s">
        <v>445</v>
      </c>
      <c r="AO2561" s="667"/>
    </row>
    <row r="2562" spans="1:41" s="668" customFormat="1" ht="37.5" x14ac:dyDescent="0.2">
      <c r="A2562" s="663"/>
      <c r="B2562" s="663"/>
      <c r="C2562" s="663"/>
      <c r="D2562" s="663"/>
      <c r="E2562" s="664"/>
      <c r="F2562" s="688"/>
      <c r="G2562" s="664"/>
      <c r="H2562" s="688"/>
      <c r="I2562" s="688"/>
      <c r="J2562" s="688"/>
      <c r="K2562" s="688"/>
      <c r="L2562" s="664"/>
      <c r="M2562" s="664"/>
      <c r="N2562" s="664"/>
      <c r="O2562" s="378"/>
      <c r="P2562" s="286"/>
      <c r="Q2562" s="286"/>
      <c r="R2562" s="286"/>
      <c r="S2562" s="286"/>
      <c r="T2562" s="286"/>
      <c r="U2562" s="257"/>
      <c r="V2562" s="257"/>
      <c r="W2562" s="257"/>
      <c r="X2562" s="257"/>
      <c r="Y2562" s="261"/>
      <c r="Z2562" s="287"/>
      <c r="AA2562" s="287"/>
      <c r="AB2562" s="286"/>
      <c r="AC2562" s="287"/>
      <c r="AD2562" s="257">
        <v>7</v>
      </c>
      <c r="AE2562" s="286">
        <v>216</v>
      </c>
      <c r="AF2562" s="288" t="s">
        <v>37</v>
      </c>
      <c r="AG2562" s="257" t="s">
        <v>38</v>
      </c>
      <c r="AH2562" s="289">
        <v>7.5</v>
      </c>
      <c r="AI2562" s="287"/>
      <c r="AJ2562" s="291"/>
      <c r="AK2562" s="290">
        <v>7.5</v>
      </c>
      <c r="AL2562" s="286"/>
      <c r="AM2562" s="257"/>
      <c r="AN2562" s="264" t="s">
        <v>445</v>
      </c>
      <c r="AO2562" s="667"/>
    </row>
    <row r="2563" spans="1:41" s="668" customFormat="1" ht="37.5" x14ac:dyDescent="0.2">
      <c r="A2563" s="663"/>
      <c r="B2563" s="663"/>
      <c r="C2563" s="663"/>
      <c r="D2563" s="663"/>
      <c r="E2563" s="664"/>
      <c r="F2563" s="688"/>
      <c r="G2563" s="664"/>
      <c r="H2563" s="688"/>
      <c r="I2563" s="688"/>
      <c r="J2563" s="688"/>
      <c r="K2563" s="688"/>
      <c r="L2563" s="664"/>
      <c r="M2563" s="664"/>
      <c r="N2563" s="664"/>
      <c r="O2563" s="378"/>
      <c r="P2563" s="286"/>
      <c r="Q2563" s="286"/>
      <c r="R2563" s="286"/>
      <c r="S2563" s="286"/>
      <c r="T2563" s="286"/>
      <c r="U2563" s="257"/>
      <c r="V2563" s="257"/>
      <c r="W2563" s="257"/>
      <c r="X2563" s="257"/>
      <c r="Y2563" s="261"/>
      <c r="Z2563" s="287"/>
      <c r="AA2563" s="287"/>
      <c r="AB2563" s="286"/>
      <c r="AC2563" s="287"/>
      <c r="AD2563" s="257">
        <v>8</v>
      </c>
      <c r="AE2563" s="286">
        <v>216</v>
      </c>
      <c r="AF2563" s="288" t="s">
        <v>37</v>
      </c>
      <c r="AG2563" s="257" t="s">
        <v>38</v>
      </c>
      <c r="AH2563" s="289">
        <v>7.5</v>
      </c>
      <c r="AI2563" s="287"/>
      <c r="AJ2563" s="291"/>
      <c r="AK2563" s="290">
        <v>7.5</v>
      </c>
      <c r="AL2563" s="286"/>
      <c r="AM2563" s="257"/>
      <c r="AN2563" s="264" t="s">
        <v>446</v>
      </c>
      <c r="AO2563" s="667"/>
    </row>
    <row r="2564" spans="1:41" s="668" customFormat="1" ht="37.5" x14ac:dyDescent="0.2">
      <c r="A2564" s="663"/>
      <c r="B2564" s="663"/>
      <c r="C2564" s="663"/>
      <c r="D2564" s="663"/>
      <c r="E2564" s="664"/>
      <c r="F2564" s="688"/>
      <c r="G2564" s="664"/>
      <c r="H2564" s="688"/>
      <c r="I2564" s="688"/>
      <c r="J2564" s="688"/>
      <c r="K2564" s="688"/>
      <c r="L2564" s="664"/>
      <c r="M2564" s="664"/>
      <c r="N2564" s="664"/>
      <c r="O2564" s="378"/>
      <c r="P2564" s="286"/>
      <c r="Q2564" s="286"/>
      <c r="R2564" s="286"/>
      <c r="S2564" s="286"/>
      <c r="T2564" s="286"/>
      <c r="U2564" s="257"/>
      <c r="V2564" s="257"/>
      <c r="W2564" s="257"/>
      <c r="X2564" s="257"/>
      <c r="Y2564" s="261"/>
      <c r="Z2564" s="287"/>
      <c r="AA2564" s="287"/>
      <c r="AB2564" s="286"/>
      <c r="AC2564" s="287"/>
      <c r="AD2564" s="257">
        <v>9</v>
      </c>
      <c r="AE2564" s="286">
        <v>216</v>
      </c>
      <c r="AF2564" s="288" t="s">
        <v>37</v>
      </c>
      <c r="AG2564" s="257" t="s">
        <v>38</v>
      </c>
      <c r="AH2564" s="289">
        <v>7.5</v>
      </c>
      <c r="AI2564" s="287"/>
      <c r="AJ2564" s="291"/>
      <c r="AK2564" s="290">
        <v>7.5</v>
      </c>
      <c r="AL2564" s="286"/>
      <c r="AM2564" s="257"/>
      <c r="AN2564" s="264" t="s">
        <v>446</v>
      </c>
      <c r="AO2564" s="667"/>
    </row>
    <row r="2565" spans="1:41" s="668" customFormat="1" ht="37.5" x14ac:dyDescent="0.2">
      <c r="A2565" s="663"/>
      <c r="B2565" s="663"/>
      <c r="C2565" s="663"/>
      <c r="D2565" s="663"/>
      <c r="E2565" s="664"/>
      <c r="F2565" s="688"/>
      <c r="G2565" s="664"/>
      <c r="H2565" s="688"/>
      <c r="I2565" s="688"/>
      <c r="J2565" s="688"/>
      <c r="K2565" s="688"/>
      <c r="L2565" s="664"/>
      <c r="M2565" s="664"/>
      <c r="N2565" s="664"/>
      <c r="O2565" s="378"/>
      <c r="P2565" s="286"/>
      <c r="Q2565" s="286"/>
      <c r="R2565" s="286"/>
      <c r="S2565" s="286"/>
      <c r="T2565" s="286"/>
      <c r="U2565" s="257"/>
      <c r="V2565" s="257"/>
      <c r="W2565" s="257"/>
      <c r="X2565" s="257"/>
      <c r="Y2565" s="261"/>
      <c r="Z2565" s="287"/>
      <c r="AA2565" s="287"/>
      <c r="AB2565" s="286"/>
      <c r="AC2565" s="287"/>
      <c r="AD2565" s="257">
        <v>10</v>
      </c>
      <c r="AE2565" s="286">
        <v>216</v>
      </c>
      <c r="AF2565" s="288" t="s">
        <v>37</v>
      </c>
      <c r="AG2565" s="257" t="s">
        <v>38</v>
      </c>
      <c r="AH2565" s="289">
        <v>7.5</v>
      </c>
      <c r="AI2565" s="287"/>
      <c r="AJ2565" s="291"/>
      <c r="AK2565" s="290">
        <v>7.5</v>
      </c>
      <c r="AL2565" s="286"/>
      <c r="AM2565" s="257"/>
      <c r="AN2565" s="264" t="s">
        <v>446</v>
      </c>
      <c r="AO2565" s="667"/>
    </row>
    <row r="2566" spans="1:41" s="668" customFormat="1" ht="37.5" x14ac:dyDescent="0.2">
      <c r="A2566" s="663"/>
      <c r="B2566" s="663"/>
      <c r="C2566" s="663"/>
      <c r="D2566" s="663"/>
      <c r="E2566" s="664"/>
      <c r="F2566" s="688"/>
      <c r="G2566" s="664"/>
      <c r="H2566" s="688"/>
      <c r="I2566" s="688"/>
      <c r="J2566" s="688"/>
      <c r="K2566" s="688"/>
      <c r="L2566" s="664"/>
      <c r="M2566" s="664"/>
      <c r="N2566" s="664"/>
      <c r="O2566" s="378"/>
      <c r="P2566" s="286"/>
      <c r="Q2566" s="286"/>
      <c r="R2566" s="286"/>
      <c r="S2566" s="286"/>
      <c r="T2566" s="286"/>
      <c r="U2566" s="257"/>
      <c r="V2566" s="257"/>
      <c r="W2566" s="257"/>
      <c r="X2566" s="257"/>
      <c r="Y2566" s="261"/>
      <c r="Z2566" s="287"/>
      <c r="AA2566" s="287"/>
      <c r="AB2566" s="286"/>
      <c r="AC2566" s="287"/>
      <c r="AD2566" s="257">
        <v>11</v>
      </c>
      <c r="AE2566" s="286">
        <v>216</v>
      </c>
      <c r="AF2566" s="288" t="s">
        <v>37</v>
      </c>
      <c r="AG2566" s="257" t="s">
        <v>38</v>
      </c>
      <c r="AH2566" s="289">
        <v>7.5</v>
      </c>
      <c r="AI2566" s="287"/>
      <c r="AJ2566" s="291"/>
      <c r="AK2566" s="290">
        <v>7.5</v>
      </c>
      <c r="AL2566" s="286"/>
      <c r="AM2566" s="257"/>
      <c r="AN2566" s="264" t="s">
        <v>446</v>
      </c>
      <c r="AO2566" s="667"/>
    </row>
    <row r="2567" spans="1:41" s="668" customFormat="1" ht="37.5" x14ac:dyDescent="0.2">
      <c r="A2567" s="663"/>
      <c r="B2567" s="663"/>
      <c r="C2567" s="663"/>
      <c r="D2567" s="663"/>
      <c r="E2567" s="664"/>
      <c r="F2567" s="688"/>
      <c r="G2567" s="664"/>
      <c r="H2567" s="688"/>
      <c r="I2567" s="688"/>
      <c r="J2567" s="688"/>
      <c r="K2567" s="688"/>
      <c r="L2567" s="664"/>
      <c r="M2567" s="664"/>
      <c r="N2567" s="664"/>
      <c r="O2567" s="378"/>
      <c r="P2567" s="286"/>
      <c r="Q2567" s="286"/>
      <c r="R2567" s="286"/>
      <c r="S2567" s="286"/>
      <c r="T2567" s="286"/>
      <c r="U2567" s="257"/>
      <c r="V2567" s="257"/>
      <c r="W2567" s="257"/>
      <c r="X2567" s="257"/>
      <c r="Y2567" s="261"/>
      <c r="Z2567" s="287"/>
      <c r="AA2567" s="287"/>
      <c r="AB2567" s="286"/>
      <c r="AC2567" s="287"/>
      <c r="AD2567" s="257">
        <v>12</v>
      </c>
      <c r="AE2567" s="286">
        <v>216</v>
      </c>
      <c r="AF2567" s="288" t="s">
        <v>37</v>
      </c>
      <c r="AG2567" s="257" t="s">
        <v>38</v>
      </c>
      <c r="AH2567" s="289">
        <v>4</v>
      </c>
      <c r="AI2567" s="287"/>
      <c r="AJ2567" s="291"/>
      <c r="AK2567" s="290">
        <v>4</v>
      </c>
      <c r="AL2567" s="286"/>
      <c r="AM2567" s="257"/>
      <c r="AN2567" s="264" t="s">
        <v>446</v>
      </c>
      <c r="AO2567" s="667"/>
    </row>
    <row r="2568" spans="1:41" s="668" customFormat="1" ht="37.5" x14ac:dyDescent="0.2">
      <c r="A2568" s="663"/>
      <c r="B2568" s="663"/>
      <c r="C2568" s="663"/>
      <c r="D2568" s="663"/>
      <c r="E2568" s="664"/>
      <c r="F2568" s="688"/>
      <c r="G2568" s="664"/>
      <c r="H2568" s="688"/>
      <c r="I2568" s="688"/>
      <c r="J2568" s="688"/>
      <c r="K2568" s="688"/>
      <c r="L2568" s="664"/>
      <c r="M2568" s="664"/>
      <c r="N2568" s="664"/>
      <c r="O2568" s="378"/>
      <c r="P2568" s="286"/>
      <c r="Q2568" s="286"/>
      <c r="R2568" s="286"/>
      <c r="S2568" s="286"/>
      <c r="T2568" s="286"/>
      <c r="U2568" s="257"/>
      <c r="V2568" s="257"/>
      <c r="W2568" s="257"/>
      <c r="X2568" s="257"/>
      <c r="Y2568" s="261"/>
      <c r="Z2568" s="287"/>
      <c r="AA2568" s="287"/>
      <c r="AB2568" s="286"/>
      <c r="AC2568" s="287"/>
      <c r="AD2568" s="257">
        <v>13</v>
      </c>
      <c r="AE2568" s="286">
        <v>216</v>
      </c>
      <c r="AF2568" s="288" t="s">
        <v>37</v>
      </c>
      <c r="AG2568" s="257" t="s">
        <v>38</v>
      </c>
      <c r="AH2568" s="289">
        <v>4</v>
      </c>
      <c r="AI2568" s="287"/>
      <c r="AJ2568" s="291"/>
      <c r="AK2568" s="290">
        <v>4</v>
      </c>
      <c r="AL2568" s="286"/>
      <c r="AM2568" s="257"/>
      <c r="AN2568" s="264" t="s">
        <v>446</v>
      </c>
      <c r="AO2568" s="667"/>
    </row>
    <row r="2569" spans="1:41" s="668" customFormat="1" ht="37.5" x14ac:dyDescent="0.2">
      <c r="A2569" s="663"/>
      <c r="B2569" s="663"/>
      <c r="C2569" s="663"/>
      <c r="D2569" s="663"/>
      <c r="E2569" s="664"/>
      <c r="F2569" s="688"/>
      <c r="G2569" s="664"/>
      <c r="H2569" s="688"/>
      <c r="I2569" s="688"/>
      <c r="J2569" s="688"/>
      <c r="K2569" s="688"/>
      <c r="L2569" s="664"/>
      <c r="M2569" s="664"/>
      <c r="N2569" s="664"/>
      <c r="O2569" s="378"/>
      <c r="P2569" s="286"/>
      <c r="Q2569" s="286"/>
      <c r="R2569" s="286"/>
      <c r="S2569" s="286"/>
      <c r="T2569" s="286"/>
      <c r="U2569" s="257"/>
      <c r="V2569" s="257"/>
      <c r="W2569" s="257"/>
      <c r="X2569" s="257"/>
      <c r="Y2569" s="261"/>
      <c r="Z2569" s="287"/>
      <c r="AA2569" s="287"/>
      <c r="AB2569" s="286"/>
      <c r="AC2569" s="287"/>
      <c r="AD2569" s="257">
        <v>14</v>
      </c>
      <c r="AE2569" s="286">
        <v>216</v>
      </c>
      <c r="AF2569" s="288" t="s">
        <v>37</v>
      </c>
      <c r="AG2569" s="257" t="s">
        <v>38</v>
      </c>
      <c r="AH2569" s="289">
        <v>4</v>
      </c>
      <c r="AI2569" s="287"/>
      <c r="AJ2569" s="291"/>
      <c r="AK2569" s="290">
        <v>4</v>
      </c>
      <c r="AL2569" s="286"/>
      <c r="AM2569" s="257"/>
      <c r="AN2569" s="264" t="s">
        <v>446</v>
      </c>
      <c r="AO2569" s="667"/>
    </row>
    <row r="2570" spans="1:41" s="668" customFormat="1" ht="37.5" x14ac:dyDescent="0.2">
      <c r="A2570" s="663"/>
      <c r="B2570" s="663"/>
      <c r="C2570" s="663"/>
      <c r="D2570" s="663"/>
      <c r="E2570" s="664"/>
      <c r="F2570" s="688"/>
      <c r="G2570" s="664"/>
      <c r="H2570" s="688"/>
      <c r="I2570" s="688"/>
      <c r="J2570" s="688"/>
      <c r="K2570" s="688"/>
      <c r="L2570" s="664"/>
      <c r="M2570" s="664"/>
      <c r="N2570" s="664"/>
      <c r="O2570" s="378"/>
      <c r="P2570" s="286"/>
      <c r="Q2570" s="286"/>
      <c r="R2570" s="286"/>
      <c r="S2570" s="286"/>
      <c r="T2570" s="286"/>
      <c r="U2570" s="257"/>
      <c r="V2570" s="257"/>
      <c r="W2570" s="257"/>
      <c r="X2570" s="257"/>
      <c r="Y2570" s="261"/>
      <c r="Z2570" s="287"/>
      <c r="AA2570" s="287"/>
      <c r="AB2570" s="286"/>
      <c r="AC2570" s="287"/>
      <c r="AD2570" s="257">
        <v>15</v>
      </c>
      <c r="AE2570" s="286">
        <v>216</v>
      </c>
      <c r="AF2570" s="288" t="s">
        <v>37</v>
      </c>
      <c r="AG2570" s="257" t="s">
        <v>38</v>
      </c>
      <c r="AH2570" s="289">
        <v>4</v>
      </c>
      <c r="AI2570" s="287"/>
      <c r="AJ2570" s="291"/>
      <c r="AK2570" s="290">
        <v>4</v>
      </c>
      <c r="AL2570" s="286"/>
      <c r="AM2570" s="257"/>
      <c r="AN2570" s="264" t="s">
        <v>446</v>
      </c>
      <c r="AO2570" s="667"/>
    </row>
    <row r="2571" spans="1:41" s="668" customFormat="1" ht="37.5" x14ac:dyDescent="0.2">
      <c r="A2571" s="663"/>
      <c r="B2571" s="663"/>
      <c r="C2571" s="663"/>
      <c r="D2571" s="663"/>
      <c r="E2571" s="664"/>
      <c r="F2571" s="688"/>
      <c r="G2571" s="664"/>
      <c r="H2571" s="688"/>
      <c r="I2571" s="688"/>
      <c r="J2571" s="688"/>
      <c r="K2571" s="688"/>
      <c r="L2571" s="664"/>
      <c r="M2571" s="664"/>
      <c r="N2571" s="664"/>
      <c r="O2571" s="378"/>
      <c r="P2571" s="286"/>
      <c r="Q2571" s="286"/>
      <c r="R2571" s="286"/>
      <c r="S2571" s="286"/>
      <c r="T2571" s="286"/>
      <c r="U2571" s="257"/>
      <c r="V2571" s="257"/>
      <c r="W2571" s="257"/>
      <c r="X2571" s="257"/>
      <c r="Y2571" s="261"/>
      <c r="Z2571" s="287"/>
      <c r="AA2571" s="287"/>
      <c r="AB2571" s="286"/>
      <c r="AC2571" s="287"/>
      <c r="AD2571" s="257">
        <v>16</v>
      </c>
      <c r="AE2571" s="286">
        <v>216</v>
      </c>
      <c r="AF2571" s="288" t="s">
        <v>37</v>
      </c>
      <c r="AG2571" s="257" t="s">
        <v>38</v>
      </c>
      <c r="AH2571" s="289">
        <v>4</v>
      </c>
      <c r="AI2571" s="287"/>
      <c r="AJ2571" s="291"/>
      <c r="AK2571" s="290">
        <v>4</v>
      </c>
      <c r="AL2571" s="286"/>
      <c r="AM2571" s="257"/>
      <c r="AN2571" s="264" t="s">
        <v>446</v>
      </c>
      <c r="AO2571" s="667"/>
    </row>
    <row r="2572" spans="1:41" s="668" customFormat="1" ht="37.5" x14ac:dyDescent="0.2">
      <c r="A2572" s="663"/>
      <c r="B2572" s="663"/>
      <c r="C2572" s="663"/>
      <c r="D2572" s="663"/>
      <c r="E2572" s="664"/>
      <c r="F2572" s="688"/>
      <c r="G2572" s="664"/>
      <c r="H2572" s="688"/>
      <c r="I2572" s="688"/>
      <c r="J2572" s="688"/>
      <c r="K2572" s="688"/>
      <c r="L2572" s="664"/>
      <c r="M2572" s="664"/>
      <c r="N2572" s="664"/>
      <c r="O2572" s="378"/>
      <c r="P2572" s="286"/>
      <c r="Q2572" s="286"/>
      <c r="R2572" s="286"/>
      <c r="S2572" s="286"/>
      <c r="T2572" s="286"/>
      <c r="U2572" s="257"/>
      <c r="V2572" s="257"/>
      <c r="W2572" s="257"/>
      <c r="X2572" s="257"/>
      <c r="Y2572" s="261"/>
      <c r="Z2572" s="287"/>
      <c r="AA2572" s="287"/>
      <c r="AB2572" s="286"/>
      <c r="AC2572" s="287"/>
      <c r="AD2572" s="257">
        <v>17</v>
      </c>
      <c r="AE2572" s="286">
        <v>216</v>
      </c>
      <c r="AF2572" s="288" t="s">
        <v>37</v>
      </c>
      <c r="AG2572" s="257" t="s">
        <v>38</v>
      </c>
      <c r="AH2572" s="289">
        <v>4</v>
      </c>
      <c r="AI2572" s="287"/>
      <c r="AJ2572" s="291"/>
      <c r="AK2572" s="290">
        <v>4</v>
      </c>
      <c r="AL2572" s="286"/>
      <c r="AM2572" s="257"/>
      <c r="AN2572" s="264" t="s">
        <v>446</v>
      </c>
      <c r="AO2572" s="667"/>
    </row>
    <row r="2573" spans="1:41" s="668" customFormat="1" ht="37.5" x14ac:dyDescent="0.2">
      <c r="A2573" s="663"/>
      <c r="B2573" s="663"/>
      <c r="C2573" s="663"/>
      <c r="D2573" s="663"/>
      <c r="E2573" s="664"/>
      <c r="F2573" s="688"/>
      <c r="G2573" s="664"/>
      <c r="H2573" s="688"/>
      <c r="I2573" s="688"/>
      <c r="J2573" s="688"/>
      <c r="K2573" s="688"/>
      <c r="L2573" s="664"/>
      <c r="M2573" s="664"/>
      <c r="N2573" s="664"/>
      <c r="O2573" s="378"/>
      <c r="P2573" s="286"/>
      <c r="Q2573" s="286"/>
      <c r="R2573" s="286"/>
      <c r="S2573" s="286"/>
      <c r="T2573" s="286"/>
      <c r="U2573" s="257"/>
      <c r="V2573" s="257"/>
      <c r="W2573" s="257"/>
      <c r="X2573" s="257"/>
      <c r="Y2573" s="261"/>
      <c r="Z2573" s="287"/>
      <c r="AA2573" s="287"/>
      <c r="AB2573" s="286"/>
      <c r="AC2573" s="287"/>
      <c r="AD2573" s="257">
        <v>18</v>
      </c>
      <c r="AE2573" s="286">
        <v>216</v>
      </c>
      <c r="AF2573" s="288" t="s">
        <v>37</v>
      </c>
      <c r="AG2573" s="257" t="s">
        <v>38</v>
      </c>
      <c r="AH2573" s="289">
        <v>4</v>
      </c>
      <c r="AI2573" s="287"/>
      <c r="AJ2573" s="291"/>
      <c r="AK2573" s="290">
        <v>4</v>
      </c>
      <c r="AL2573" s="286"/>
      <c r="AM2573" s="257"/>
      <c r="AN2573" s="264" t="s">
        <v>446</v>
      </c>
      <c r="AO2573" s="667"/>
    </row>
    <row r="2574" spans="1:41" s="668" customFormat="1" ht="24" x14ac:dyDescent="0.2">
      <c r="A2574" s="663"/>
      <c r="B2574" s="663"/>
      <c r="C2574" s="663"/>
      <c r="D2574" s="663"/>
      <c r="E2574" s="664"/>
      <c r="F2574" s="688"/>
      <c r="G2574" s="664"/>
      <c r="H2574" s="688"/>
      <c r="I2574" s="688"/>
      <c r="J2574" s="688"/>
      <c r="K2574" s="688"/>
      <c r="L2574" s="664"/>
      <c r="M2574" s="664"/>
      <c r="N2574" s="664"/>
      <c r="O2574" s="378"/>
      <c r="P2574" s="286"/>
      <c r="Q2574" s="286"/>
      <c r="R2574" s="286"/>
      <c r="S2574" s="286"/>
      <c r="T2574" s="286"/>
      <c r="U2574" s="257"/>
      <c r="V2574" s="257"/>
      <c r="W2574" s="257"/>
      <c r="X2574" s="257"/>
      <c r="Y2574" s="261"/>
      <c r="Z2574" s="287"/>
      <c r="AA2574" s="287"/>
      <c r="AB2574" s="286"/>
      <c r="AC2574" s="287"/>
      <c r="AD2574" s="257">
        <v>19</v>
      </c>
      <c r="AE2574" s="286">
        <v>216</v>
      </c>
      <c r="AF2574" s="288" t="s">
        <v>75</v>
      </c>
      <c r="AG2574" s="257" t="s">
        <v>35</v>
      </c>
      <c r="AH2574" s="289">
        <v>6.75</v>
      </c>
      <c r="AI2574" s="287"/>
      <c r="AJ2574" s="291"/>
      <c r="AK2574" s="290">
        <v>6.75</v>
      </c>
      <c r="AL2574" s="286"/>
      <c r="AM2574" s="257"/>
      <c r="AN2574" s="264" t="s">
        <v>76</v>
      </c>
      <c r="AO2574" s="667"/>
    </row>
    <row r="2575" spans="1:41" s="668" customFormat="1" ht="24" x14ac:dyDescent="0.2">
      <c r="A2575" s="663"/>
      <c r="B2575" s="663"/>
      <c r="C2575" s="663"/>
      <c r="D2575" s="663"/>
      <c r="E2575" s="664"/>
      <c r="F2575" s="688"/>
      <c r="G2575" s="664"/>
      <c r="H2575" s="688"/>
      <c r="I2575" s="688"/>
      <c r="J2575" s="688"/>
      <c r="K2575" s="688"/>
      <c r="L2575" s="664"/>
      <c r="M2575" s="664"/>
      <c r="N2575" s="664"/>
      <c r="O2575" s="378"/>
      <c r="P2575" s="286"/>
      <c r="Q2575" s="286"/>
      <c r="R2575" s="286"/>
      <c r="S2575" s="286"/>
      <c r="T2575" s="286"/>
      <c r="U2575" s="257"/>
      <c r="V2575" s="257"/>
      <c r="W2575" s="257"/>
      <c r="X2575" s="257"/>
      <c r="Y2575" s="261"/>
      <c r="Z2575" s="287"/>
      <c r="AA2575" s="287"/>
      <c r="AB2575" s="286"/>
      <c r="AC2575" s="287"/>
      <c r="AD2575" s="257">
        <v>20</v>
      </c>
      <c r="AE2575" s="286">
        <v>216</v>
      </c>
      <c r="AF2575" s="288" t="s">
        <v>75</v>
      </c>
      <c r="AG2575" s="257" t="s">
        <v>35</v>
      </c>
      <c r="AH2575" s="289">
        <v>6.75</v>
      </c>
      <c r="AI2575" s="287"/>
      <c r="AJ2575" s="291"/>
      <c r="AK2575" s="290">
        <v>6.75</v>
      </c>
      <c r="AL2575" s="286"/>
      <c r="AM2575" s="257"/>
      <c r="AN2575" s="264" t="s">
        <v>76</v>
      </c>
      <c r="AO2575" s="667"/>
    </row>
    <row r="2576" spans="1:41" s="668" customFormat="1" ht="24" x14ac:dyDescent="0.2">
      <c r="A2576" s="663"/>
      <c r="B2576" s="663"/>
      <c r="C2576" s="663"/>
      <c r="D2576" s="663"/>
      <c r="E2576" s="664"/>
      <c r="F2576" s="688"/>
      <c r="G2576" s="664"/>
      <c r="H2576" s="688"/>
      <c r="I2576" s="688"/>
      <c r="J2576" s="688"/>
      <c r="K2576" s="688"/>
      <c r="L2576" s="664"/>
      <c r="M2576" s="664"/>
      <c r="N2576" s="664"/>
      <c r="O2576" s="378"/>
      <c r="P2576" s="286"/>
      <c r="Q2576" s="286"/>
      <c r="R2576" s="286"/>
      <c r="S2576" s="286"/>
      <c r="T2576" s="286"/>
      <c r="U2576" s="257"/>
      <c r="V2576" s="257"/>
      <c r="W2576" s="257"/>
      <c r="X2576" s="257"/>
      <c r="Y2576" s="261"/>
      <c r="Z2576" s="287"/>
      <c r="AA2576" s="287"/>
      <c r="AB2576" s="286"/>
      <c r="AC2576" s="287"/>
      <c r="AD2576" s="257">
        <v>21</v>
      </c>
      <c r="AE2576" s="286">
        <v>216</v>
      </c>
      <c r="AF2576" s="288" t="s">
        <v>75</v>
      </c>
      <c r="AG2576" s="257" t="s">
        <v>35</v>
      </c>
      <c r="AH2576" s="289">
        <v>6.75</v>
      </c>
      <c r="AI2576" s="287"/>
      <c r="AJ2576" s="291"/>
      <c r="AK2576" s="290">
        <v>6.75</v>
      </c>
      <c r="AL2576" s="286"/>
      <c r="AM2576" s="257"/>
      <c r="AN2576" s="264" t="s">
        <v>76</v>
      </c>
      <c r="AO2576" s="667"/>
    </row>
    <row r="2577" spans="1:41" s="668" customFormat="1" ht="24" x14ac:dyDescent="0.2">
      <c r="A2577" s="663"/>
      <c r="B2577" s="663"/>
      <c r="C2577" s="663"/>
      <c r="D2577" s="663"/>
      <c r="E2577" s="664"/>
      <c r="F2577" s="688"/>
      <c r="G2577" s="664"/>
      <c r="H2577" s="688"/>
      <c r="I2577" s="688"/>
      <c r="J2577" s="688"/>
      <c r="K2577" s="688"/>
      <c r="L2577" s="664"/>
      <c r="M2577" s="664"/>
      <c r="N2577" s="664"/>
      <c r="O2577" s="378"/>
      <c r="P2577" s="286"/>
      <c r="Q2577" s="286"/>
      <c r="R2577" s="286"/>
      <c r="S2577" s="286"/>
      <c r="T2577" s="286"/>
      <c r="U2577" s="257"/>
      <c r="V2577" s="257"/>
      <c r="W2577" s="257"/>
      <c r="X2577" s="257"/>
      <c r="Y2577" s="261"/>
      <c r="Z2577" s="287"/>
      <c r="AA2577" s="287"/>
      <c r="AB2577" s="286"/>
      <c r="AC2577" s="287"/>
      <c r="AD2577" s="257">
        <v>22</v>
      </c>
      <c r="AE2577" s="286">
        <v>216</v>
      </c>
      <c r="AF2577" s="288" t="s">
        <v>75</v>
      </c>
      <c r="AG2577" s="257" t="s">
        <v>35</v>
      </c>
      <c r="AH2577" s="289">
        <v>6.75</v>
      </c>
      <c r="AI2577" s="287"/>
      <c r="AJ2577" s="291"/>
      <c r="AK2577" s="290">
        <v>6.75</v>
      </c>
      <c r="AL2577" s="286"/>
      <c r="AM2577" s="257"/>
      <c r="AN2577" s="264" t="s">
        <v>76</v>
      </c>
      <c r="AO2577" s="667"/>
    </row>
    <row r="2578" spans="1:41" s="663" customFormat="1" ht="22.5" customHeight="1" x14ac:dyDescent="0.2">
      <c r="E2578" s="664"/>
      <c r="F2578" s="665"/>
      <c r="G2578" s="665"/>
      <c r="H2578" s="665"/>
      <c r="I2578" s="665"/>
      <c r="J2578" s="665"/>
      <c r="K2578" s="665"/>
      <c r="L2578" s="665"/>
      <c r="M2578" s="665"/>
      <c r="N2578" s="665"/>
      <c r="O2578" s="378"/>
      <c r="P2578" s="345" t="s">
        <v>460</v>
      </c>
      <c r="Q2578" s="346"/>
      <c r="R2578" s="346"/>
      <c r="S2578" s="346"/>
      <c r="T2578" s="346"/>
      <c r="U2578" s="730"/>
      <c r="V2578" s="1140" t="str">
        <f>B2587</f>
        <v>น.ส.</v>
      </c>
      <c r="W2578" s="1140"/>
      <c r="X2578" s="1013" t="str">
        <f>C2587</f>
        <v>สุณีรัตน์</v>
      </c>
      <c r="Y2578" s="1013"/>
      <c r="Z2578" s="1013" t="str">
        <f>D2587</f>
        <v>ไชยพิเดช</v>
      </c>
      <c r="AA2578" s="1013"/>
      <c r="AB2578" s="1013"/>
      <c r="AC2578" s="1014"/>
      <c r="AD2578" s="742" t="s">
        <v>1041</v>
      </c>
      <c r="AE2578" s="730"/>
      <c r="AF2578" s="686"/>
      <c r="AG2578" s="730" t="str">
        <f>B2587</f>
        <v>น.ส.</v>
      </c>
      <c r="AH2578" s="730" t="str">
        <f>C2587</f>
        <v>สุณีรัตน์</v>
      </c>
      <c r="AI2578" s="346"/>
      <c r="AJ2578" s="346" t="str">
        <f>D2587</f>
        <v>ไชยพิเดช</v>
      </c>
      <c r="AK2578" s="745"/>
      <c r="AL2578" s="346"/>
      <c r="AM2578" s="730"/>
      <c r="AN2578" s="669"/>
      <c r="AO2578" s="667"/>
    </row>
    <row r="2579" spans="1:41" s="663" customFormat="1" ht="22.5" customHeight="1" x14ac:dyDescent="0.2">
      <c r="E2579" s="664"/>
      <c r="F2579" s="665"/>
      <c r="G2579" s="665"/>
      <c r="H2579" s="665"/>
      <c r="I2579" s="665"/>
      <c r="J2579" s="665"/>
      <c r="K2579" s="665"/>
      <c r="L2579" s="665"/>
      <c r="M2579" s="665"/>
      <c r="N2579" s="665"/>
      <c r="O2579" s="378"/>
      <c r="P2579" s="307" t="s">
        <v>462</v>
      </c>
      <c r="Q2579" s="308"/>
      <c r="R2579" s="308"/>
      <c r="S2579" s="1007" t="str">
        <f>E2587</f>
        <v>29</v>
      </c>
      <c r="T2579" s="1007"/>
      <c r="U2579" s="733" t="str">
        <f>F2587</f>
        <v>หมู่ที่</v>
      </c>
      <c r="V2579" s="1136" t="str">
        <f>G2587</f>
        <v>19</v>
      </c>
      <c r="W2579" s="1136"/>
      <c r="X2579" s="728"/>
      <c r="Y2579" s="311"/>
      <c r="Z2579" s="312" t="str">
        <f>H2587</f>
        <v>ถนน</v>
      </c>
      <c r="AA2579" s="313"/>
      <c r="AB2579" s="308"/>
      <c r="AC2579" s="309"/>
      <c r="AD2579" s="1166" t="s">
        <v>462</v>
      </c>
      <c r="AE2579" s="1008"/>
      <c r="AF2579" s="1008"/>
      <c r="AG2579" s="732" t="str">
        <f>E2587</f>
        <v>29</v>
      </c>
      <c r="AH2579" s="728"/>
      <c r="AI2579" s="315" t="str">
        <f>F2587</f>
        <v>หมู่ที่</v>
      </c>
      <c r="AJ2579" s="727" t="str">
        <f>G2587</f>
        <v>19</v>
      </c>
      <c r="AK2579" s="748"/>
      <c r="AL2579" s="315" t="str">
        <f>H2587</f>
        <v>ถนน</v>
      </c>
      <c r="AM2579" s="728"/>
      <c r="AN2579" s="672"/>
      <c r="AO2579" s="667"/>
    </row>
    <row r="2580" spans="1:41" s="663" customFormat="1" ht="22.5" customHeight="1" x14ac:dyDescent="0.2">
      <c r="E2580" s="664"/>
      <c r="F2580" s="665"/>
      <c r="G2580" s="665"/>
      <c r="H2580" s="665"/>
      <c r="I2580" s="665"/>
      <c r="J2580" s="665"/>
      <c r="K2580" s="665"/>
      <c r="L2580" s="665"/>
      <c r="M2580" s="665"/>
      <c r="N2580" s="665"/>
      <c r="O2580" s="378"/>
      <c r="P2580" s="307" t="s">
        <v>463</v>
      </c>
      <c r="Q2580" s="308"/>
      <c r="R2580" s="308"/>
      <c r="S2580" s="308"/>
      <c r="T2580" s="308"/>
      <c r="U2580" s="1009" t="str">
        <f>I2587</f>
        <v>ตำบลตะขบ</v>
      </c>
      <c r="V2580" s="1009"/>
      <c r="W2580" s="1009"/>
      <c r="X2580" s="1009"/>
      <c r="Y2580" s="311"/>
      <c r="Z2580" s="315" t="str">
        <f>J2587</f>
        <v>อำเภอปักธงชัย</v>
      </c>
      <c r="AA2580" s="313"/>
      <c r="AB2580" s="308"/>
      <c r="AC2580" s="308"/>
      <c r="AD2580" s="1166" t="s">
        <v>463</v>
      </c>
      <c r="AE2580" s="1008"/>
      <c r="AF2580" s="1008"/>
      <c r="AG2580" s="728"/>
      <c r="AH2580" s="728"/>
      <c r="AI2580" s="315" t="str">
        <f>I2587</f>
        <v>ตำบลตะขบ</v>
      </c>
      <c r="AJ2580" s="308"/>
      <c r="AK2580" s="748"/>
      <c r="AL2580" s="315" t="str">
        <f>J2587</f>
        <v>อำเภอปักธงชัย</v>
      </c>
      <c r="AM2580" s="728"/>
      <c r="AN2580" s="672"/>
      <c r="AO2580" s="667"/>
    </row>
    <row r="2581" spans="1:41" s="663" customFormat="1" ht="22.5" customHeight="1" x14ac:dyDescent="0.2">
      <c r="E2581" s="664"/>
      <c r="F2581" s="665"/>
      <c r="G2581" s="665"/>
      <c r="H2581" s="665"/>
      <c r="I2581" s="665"/>
      <c r="J2581" s="665"/>
      <c r="K2581" s="665"/>
      <c r="L2581" s="665"/>
      <c r="M2581" s="665"/>
      <c r="N2581" s="665"/>
      <c r="O2581" s="378"/>
      <c r="P2581" s="316" t="str">
        <f>K2587</f>
        <v>จังหวัดนครราชสีมา</v>
      </c>
      <c r="Q2581" s="317"/>
      <c r="R2581" s="317"/>
      <c r="S2581" s="317"/>
      <c r="T2581" s="317"/>
      <c r="U2581" s="744" t="s">
        <v>464</v>
      </c>
      <c r="V2581" s="744"/>
      <c r="W2581" s="744"/>
      <c r="X2581" s="744"/>
      <c r="Y2581" s="673"/>
      <c r="Z2581" s="317"/>
      <c r="AA2581" s="319"/>
      <c r="AB2581" s="317"/>
      <c r="AC2581" s="317"/>
      <c r="AD2581" s="1194" t="str">
        <f>K2587</f>
        <v>จังหวัดนครราชสีมา</v>
      </c>
      <c r="AE2581" s="1195"/>
      <c r="AF2581" s="1195"/>
      <c r="AG2581" s="1195"/>
      <c r="AH2581" s="744"/>
      <c r="AI2581" s="317" t="s">
        <v>464</v>
      </c>
      <c r="AJ2581" s="317"/>
      <c r="AK2581" s="674"/>
      <c r="AL2581" s="317"/>
      <c r="AM2581" s="744"/>
      <c r="AN2581" s="675"/>
      <c r="AO2581" s="667"/>
    </row>
    <row r="2582" spans="1:41" s="676" customFormat="1" ht="22.5" customHeight="1" x14ac:dyDescent="0.2">
      <c r="A2582" s="666"/>
      <c r="B2582" s="666"/>
      <c r="C2582" s="666"/>
      <c r="D2582" s="666"/>
      <c r="E2582" s="376"/>
      <c r="F2582" s="377"/>
      <c r="G2582" s="377"/>
      <c r="H2582" s="377"/>
      <c r="I2582" s="377"/>
      <c r="J2582" s="377"/>
      <c r="K2582" s="377"/>
      <c r="L2582" s="377"/>
      <c r="M2582" s="377"/>
      <c r="N2582" s="377"/>
      <c r="O2582" s="378"/>
      <c r="P2582" s="1133" t="s">
        <v>5</v>
      </c>
      <c r="Q2582" s="1134"/>
      <c r="R2582" s="1134"/>
      <c r="S2582" s="1134"/>
      <c r="T2582" s="1134"/>
      <c r="U2582" s="1134"/>
      <c r="V2582" s="1134"/>
      <c r="W2582" s="1134"/>
      <c r="X2582" s="1134"/>
      <c r="Y2582" s="1134"/>
      <c r="Z2582" s="1134"/>
      <c r="AA2582" s="1134"/>
      <c r="AB2582" s="1134"/>
      <c r="AC2582" s="1135"/>
      <c r="AD2582" s="1133" t="s">
        <v>6</v>
      </c>
      <c r="AE2582" s="1134"/>
      <c r="AF2582" s="1134"/>
      <c r="AG2582" s="1134"/>
      <c r="AH2582" s="1134"/>
      <c r="AI2582" s="1134"/>
      <c r="AJ2582" s="1134"/>
      <c r="AK2582" s="1134"/>
      <c r="AL2582" s="1134"/>
      <c r="AM2582" s="1134"/>
      <c r="AN2582" s="1135"/>
      <c r="AO2582" s="667"/>
    </row>
    <row r="2583" spans="1:41" s="676" customFormat="1" ht="24.75" customHeight="1" x14ac:dyDescent="0.2">
      <c r="A2583" s="666"/>
      <c r="B2583" s="666"/>
      <c r="C2583" s="666"/>
      <c r="D2583" s="666"/>
      <c r="E2583" s="376"/>
      <c r="F2583" s="377"/>
      <c r="G2583" s="377"/>
      <c r="H2583" s="377"/>
      <c r="I2583" s="377"/>
      <c r="J2583" s="377"/>
      <c r="K2583" s="377"/>
      <c r="L2583" s="377"/>
      <c r="M2583" s="377"/>
      <c r="N2583" s="377"/>
      <c r="O2583" s="378"/>
      <c r="P2583" s="1128" t="s">
        <v>7</v>
      </c>
      <c r="Q2583" s="1128" t="s">
        <v>8</v>
      </c>
      <c r="R2583" s="1128" t="s">
        <v>9</v>
      </c>
      <c r="S2583" s="1131" t="s">
        <v>10</v>
      </c>
      <c r="T2583" s="1132"/>
      <c r="U2583" s="1128" t="s">
        <v>11</v>
      </c>
      <c r="V2583" s="1133" t="s">
        <v>12</v>
      </c>
      <c r="W2583" s="1134"/>
      <c r="X2583" s="1135"/>
      <c r="Y2583" s="1133" t="s">
        <v>13</v>
      </c>
      <c r="Z2583" s="1134"/>
      <c r="AA2583" s="1134"/>
      <c r="AB2583" s="1134"/>
      <c r="AC2583" s="1135"/>
      <c r="AD2583" s="1128" t="s">
        <v>7</v>
      </c>
      <c r="AE2583" s="1128" t="s">
        <v>14</v>
      </c>
      <c r="AF2583" s="1160" t="s">
        <v>15</v>
      </c>
      <c r="AG2583" s="1128" t="s">
        <v>16</v>
      </c>
      <c r="AH2583" s="1163" t="s">
        <v>17</v>
      </c>
      <c r="AI2583" s="1133" t="s">
        <v>18</v>
      </c>
      <c r="AJ2583" s="1134"/>
      <c r="AK2583" s="1134"/>
      <c r="AL2583" s="1135"/>
      <c r="AM2583" s="1128" t="s">
        <v>19</v>
      </c>
      <c r="AN2583" s="1151" t="s">
        <v>20</v>
      </c>
      <c r="AO2583" s="667"/>
    </row>
    <row r="2584" spans="1:41" s="676" customFormat="1" ht="24.75" customHeight="1" x14ac:dyDescent="0.2">
      <c r="A2584" s="666"/>
      <c r="B2584" s="666"/>
      <c r="C2584" s="666"/>
      <c r="D2584" s="666"/>
      <c r="E2584" s="376"/>
      <c r="F2584" s="377"/>
      <c r="G2584" s="377"/>
      <c r="H2584" s="377"/>
      <c r="I2584" s="377"/>
      <c r="J2584" s="377"/>
      <c r="K2584" s="377"/>
      <c r="L2584" s="377"/>
      <c r="M2584" s="377"/>
      <c r="N2584" s="377"/>
      <c r="O2584" s="378"/>
      <c r="P2584" s="1129"/>
      <c r="Q2584" s="1129"/>
      <c r="R2584" s="1129"/>
      <c r="S2584" s="1128" t="s">
        <v>21</v>
      </c>
      <c r="T2584" s="1128" t="s">
        <v>22</v>
      </c>
      <c r="U2584" s="1129"/>
      <c r="V2584" s="1154" t="s">
        <v>23</v>
      </c>
      <c r="W2584" s="1154" t="s">
        <v>24</v>
      </c>
      <c r="X2584" s="1154" t="s">
        <v>25</v>
      </c>
      <c r="Y2584" s="1157" t="s">
        <v>26</v>
      </c>
      <c r="Z2584" s="1128" t="s">
        <v>27</v>
      </c>
      <c r="AA2584" s="1128" t="s">
        <v>28</v>
      </c>
      <c r="AB2584" s="1128" t="s">
        <v>29</v>
      </c>
      <c r="AC2584" s="1128" t="s">
        <v>30</v>
      </c>
      <c r="AD2584" s="1129"/>
      <c r="AE2584" s="1129"/>
      <c r="AF2584" s="1161"/>
      <c r="AG2584" s="1129"/>
      <c r="AH2584" s="1164"/>
      <c r="AI2584" s="1128" t="s">
        <v>31</v>
      </c>
      <c r="AJ2584" s="1142" t="s">
        <v>27</v>
      </c>
      <c r="AK2584" s="1199" t="s">
        <v>28</v>
      </c>
      <c r="AL2584" s="1128" t="s">
        <v>29</v>
      </c>
      <c r="AM2584" s="1129"/>
      <c r="AN2584" s="1152"/>
      <c r="AO2584" s="667"/>
    </row>
    <row r="2585" spans="1:41" s="676" customFormat="1" ht="53.25" customHeight="1" x14ac:dyDescent="0.2">
      <c r="A2585" s="666"/>
      <c r="B2585" s="666"/>
      <c r="C2585" s="666"/>
      <c r="D2585" s="666"/>
      <c r="E2585" s="376"/>
      <c r="F2585" s="377"/>
      <c r="G2585" s="377"/>
      <c r="H2585" s="377"/>
      <c r="I2585" s="377"/>
      <c r="J2585" s="377"/>
      <c r="K2585" s="377"/>
      <c r="L2585" s="377"/>
      <c r="M2585" s="377"/>
      <c r="N2585" s="377"/>
      <c r="O2585" s="378"/>
      <c r="P2585" s="1129"/>
      <c r="Q2585" s="1129"/>
      <c r="R2585" s="1129"/>
      <c r="S2585" s="1129"/>
      <c r="T2585" s="1129"/>
      <c r="U2585" s="1129"/>
      <c r="V2585" s="1155"/>
      <c r="W2585" s="1155"/>
      <c r="X2585" s="1155"/>
      <c r="Y2585" s="1158"/>
      <c r="Z2585" s="1129"/>
      <c r="AA2585" s="1129"/>
      <c r="AB2585" s="1129"/>
      <c r="AC2585" s="1129"/>
      <c r="AD2585" s="1129"/>
      <c r="AE2585" s="1129"/>
      <c r="AF2585" s="1161"/>
      <c r="AG2585" s="1129"/>
      <c r="AH2585" s="1164"/>
      <c r="AI2585" s="1129"/>
      <c r="AJ2585" s="1143"/>
      <c r="AK2585" s="1200"/>
      <c r="AL2585" s="1129"/>
      <c r="AM2585" s="1129"/>
      <c r="AN2585" s="1152"/>
      <c r="AO2585" s="667"/>
    </row>
    <row r="2586" spans="1:41" s="676" customFormat="1" ht="17.25" customHeight="1" x14ac:dyDescent="0.2">
      <c r="A2586" s="666" t="s">
        <v>465</v>
      </c>
      <c r="B2586" s="378" t="s">
        <v>466</v>
      </c>
      <c r="C2586" s="375" t="s">
        <v>467</v>
      </c>
      <c r="D2586" s="375" t="s">
        <v>468</v>
      </c>
      <c r="E2586" s="375" t="s">
        <v>469</v>
      </c>
      <c r="F2586" s="375"/>
      <c r="G2586" s="375" t="s">
        <v>470</v>
      </c>
      <c r="H2586" s="375" t="s">
        <v>471</v>
      </c>
      <c r="I2586" s="375" t="s">
        <v>472</v>
      </c>
      <c r="J2586" s="375" t="s">
        <v>473</v>
      </c>
      <c r="K2586" s="375" t="s">
        <v>474</v>
      </c>
      <c r="L2586" s="677" t="s">
        <v>475</v>
      </c>
      <c r="M2586" s="376" t="s">
        <v>476</v>
      </c>
      <c r="N2586" s="376" t="s">
        <v>477</v>
      </c>
      <c r="O2586" s="378" t="s">
        <v>478</v>
      </c>
      <c r="P2586" s="1130"/>
      <c r="Q2586" s="1130"/>
      <c r="R2586" s="1130"/>
      <c r="S2586" s="1130"/>
      <c r="T2586" s="1130"/>
      <c r="U2586" s="1130"/>
      <c r="V2586" s="1156"/>
      <c r="W2586" s="1156"/>
      <c r="X2586" s="1156"/>
      <c r="Y2586" s="1159"/>
      <c r="Z2586" s="1130"/>
      <c r="AA2586" s="1130"/>
      <c r="AB2586" s="1130"/>
      <c r="AC2586" s="1130"/>
      <c r="AD2586" s="1130"/>
      <c r="AE2586" s="1130"/>
      <c r="AF2586" s="1162"/>
      <c r="AG2586" s="1130"/>
      <c r="AH2586" s="1165"/>
      <c r="AI2586" s="1130"/>
      <c r="AJ2586" s="1144"/>
      <c r="AK2586" s="1201"/>
      <c r="AL2586" s="1130"/>
      <c r="AM2586" s="1130"/>
      <c r="AN2586" s="1153"/>
      <c r="AO2586" s="667"/>
    </row>
    <row r="2587" spans="1:41" s="668" customFormat="1" ht="31.5" x14ac:dyDescent="0.2">
      <c r="A2587" s="678"/>
      <c r="B2587" s="678" t="s">
        <v>691</v>
      </c>
      <c r="C2587" s="678" t="s">
        <v>1046</v>
      </c>
      <c r="D2587" s="678" t="s">
        <v>1047</v>
      </c>
      <c r="E2587" s="679" t="s">
        <v>962</v>
      </c>
      <c r="F2587" s="381" t="s">
        <v>482</v>
      </c>
      <c r="G2587" s="679" t="s">
        <v>1048</v>
      </c>
      <c r="H2587" s="680" t="s">
        <v>471</v>
      </c>
      <c r="I2587" s="665" t="s">
        <v>483</v>
      </c>
      <c r="J2587" s="665" t="s">
        <v>484</v>
      </c>
      <c r="K2587" s="665" t="s">
        <v>485</v>
      </c>
      <c r="L2587" s="664">
        <v>30150</v>
      </c>
      <c r="M2587" s="679"/>
      <c r="N2587" s="679"/>
      <c r="O2587" s="384"/>
      <c r="P2587" s="42">
        <v>311</v>
      </c>
      <c r="Q2587" s="42" t="s">
        <v>32</v>
      </c>
      <c r="R2587" s="42">
        <v>62927</v>
      </c>
      <c r="S2587" s="42">
        <v>67</v>
      </c>
      <c r="T2587" s="42">
        <v>4243</v>
      </c>
      <c r="U2587" s="42" t="s">
        <v>186</v>
      </c>
      <c r="V2587" s="42">
        <v>4</v>
      </c>
      <c r="W2587" s="42">
        <v>3</v>
      </c>
      <c r="X2587" s="42">
        <v>8</v>
      </c>
      <c r="Y2587" s="43">
        <v>1843.37</v>
      </c>
      <c r="Z2587" s="43">
        <v>3.75</v>
      </c>
      <c r="AA2587" s="43">
        <v>60.88</v>
      </c>
      <c r="AB2587" s="43"/>
      <c r="AC2587" s="292"/>
      <c r="AD2587" s="42">
        <v>1</v>
      </c>
      <c r="AE2587" s="42">
        <v>29</v>
      </c>
      <c r="AF2587" s="293" t="s">
        <v>43</v>
      </c>
      <c r="AG2587" s="42" t="s">
        <v>447</v>
      </c>
      <c r="AH2587" s="46">
        <v>15</v>
      </c>
      <c r="AI2587" s="42"/>
      <c r="AJ2587" s="46">
        <v>15</v>
      </c>
      <c r="AK2587" s="47"/>
      <c r="AL2587" s="42"/>
      <c r="AM2587" s="294">
        <v>3</v>
      </c>
      <c r="AN2587" s="295" t="s">
        <v>448</v>
      </c>
      <c r="AO2587" s="667"/>
    </row>
    <row r="2588" spans="1:41" s="668" customFormat="1" ht="31.5" x14ac:dyDescent="0.2">
      <c r="A2588" s="663"/>
      <c r="B2588" s="663"/>
      <c r="C2588" s="663"/>
      <c r="D2588" s="663"/>
      <c r="E2588" s="664"/>
      <c r="F2588" s="688"/>
      <c r="G2588" s="664"/>
      <c r="H2588" s="688"/>
      <c r="I2588" s="688"/>
      <c r="J2588" s="688"/>
      <c r="K2588" s="688"/>
      <c r="L2588" s="664"/>
      <c r="M2588" s="664"/>
      <c r="N2588" s="664"/>
      <c r="O2588" s="378"/>
      <c r="P2588" s="51"/>
      <c r="Q2588" s="51"/>
      <c r="R2588" s="51"/>
      <c r="S2588" s="51"/>
      <c r="T2588" s="51"/>
      <c r="U2588" s="51"/>
      <c r="V2588" s="51"/>
      <c r="W2588" s="51"/>
      <c r="X2588" s="51"/>
      <c r="Y2588" s="52"/>
      <c r="Z2588" s="52"/>
      <c r="AA2588" s="52"/>
      <c r="AB2588" s="52"/>
      <c r="AC2588" s="296"/>
      <c r="AD2588" s="51">
        <v>2</v>
      </c>
      <c r="AE2588" s="51">
        <v>29</v>
      </c>
      <c r="AF2588" s="297" t="s">
        <v>43</v>
      </c>
      <c r="AG2588" s="51" t="s">
        <v>447</v>
      </c>
      <c r="AH2588" s="55">
        <v>13.5</v>
      </c>
      <c r="AI2588" s="51"/>
      <c r="AJ2588" s="55"/>
      <c r="AK2588" s="62">
        <v>13.5</v>
      </c>
      <c r="AL2588" s="51"/>
      <c r="AM2588" s="298">
        <v>3</v>
      </c>
      <c r="AN2588" s="299" t="s">
        <v>449</v>
      </c>
      <c r="AO2588" s="667"/>
    </row>
    <row r="2589" spans="1:41" s="668" customFormat="1" ht="31.5" x14ac:dyDescent="0.2">
      <c r="A2589" s="663"/>
      <c r="B2589" s="663"/>
      <c r="C2589" s="663"/>
      <c r="D2589" s="663"/>
      <c r="E2589" s="664"/>
      <c r="F2589" s="688"/>
      <c r="G2589" s="664"/>
      <c r="H2589" s="688"/>
      <c r="I2589" s="688"/>
      <c r="J2589" s="688"/>
      <c r="K2589" s="688"/>
      <c r="L2589" s="664"/>
      <c r="M2589" s="664"/>
      <c r="N2589" s="664"/>
      <c r="O2589" s="378"/>
      <c r="P2589" s="51"/>
      <c r="Q2589" s="51"/>
      <c r="R2589" s="51"/>
      <c r="S2589" s="51"/>
      <c r="T2589" s="51"/>
      <c r="U2589" s="51"/>
      <c r="V2589" s="51"/>
      <c r="W2589" s="51"/>
      <c r="X2589" s="51"/>
      <c r="Y2589" s="52"/>
      <c r="Z2589" s="52"/>
      <c r="AA2589" s="52"/>
      <c r="AB2589" s="52"/>
      <c r="AC2589" s="296"/>
      <c r="AD2589" s="51">
        <v>3</v>
      </c>
      <c r="AE2589" s="51">
        <v>29</v>
      </c>
      <c r="AF2589" s="297" t="s">
        <v>43</v>
      </c>
      <c r="AG2589" s="51" t="s">
        <v>447</v>
      </c>
      <c r="AH2589" s="55">
        <v>7.5</v>
      </c>
      <c r="AI2589" s="51"/>
      <c r="AJ2589" s="55"/>
      <c r="AK2589" s="62">
        <v>7.5</v>
      </c>
      <c r="AL2589" s="51"/>
      <c r="AM2589" s="298">
        <v>3</v>
      </c>
      <c r="AN2589" s="299" t="s">
        <v>450</v>
      </c>
      <c r="AO2589" s="667"/>
    </row>
    <row r="2590" spans="1:41" s="668" customFormat="1" ht="31.5" x14ac:dyDescent="0.2">
      <c r="A2590" s="663"/>
      <c r="B2590" s="663"/>
      <c r="C2590" s="663"/>
      <c r="D2590" s="663"/>
      <c r="E2590" s="664"/>
      <c r="F2590" s="688"/>
      <c r="G2590" s="664"/>
      <c r="H2590" s="688"/>
      <c r="I2590" s="688"/>
      <c r="J2590" s="688"/>
      <c r="K2590" s="688"/>
      <c r="L2590" s="664"/>
      <c r="M2590" s="664"/>
      <c r="N2590" s="664"/>
      <c r="O2590" s="378"/>
      <c r="P2590" s="51"/>
      <c r="Q2590" s="51"/>
      <c r="R2590" s="51"/>
      <c r="S2590" s="51"/>
      <c r="T2590" s="51"/>
      <c r="U2590" s="51"/>
      <c r="V2590" s="51"/>
      <c r="W2590" s="51"/>
      <c r="X2590" s="51"/>
      <c r="Y2590" s="52"/>
      <c r="Z2590" s="52"/>
      <c r="AA2590" s="52"/>
      <c r="AB2590" s="52"/>
      <c r="AC2590" s="296"/>
      <c r="AD2590" s="51">
        <v>4</v>
      </c>
      <c r="AE2590" s="51">
        <v>29</v>
      </c>
      <c r="AF2590" s="297" t="s">
        <v>43</v>
      </c>
      <c r="AG2590" s="51" t="s">
        <v>447</v>
      </c>
      <c r="AH2590" s="55">
        <v>15</v>
      </c>
      <c r="AI2590" s="51"/>
      <c r="AJ2590" s="55"/>
      <c r="AK2590" s="62">
        <v>15</v>
      </c>
      <c r="AL2590" s="51"/>
      <c r="AM2590" s="298">
        <v>3</v>
      </c>
      <c r="AN2590" s="299" t="s">
        <v>451</v>
      </c>
      <c r="AO2590" s="667"/>
    </row>
    <row r="2591" spans="1:41" s="668" customFormat="1" ht="31.5" x14ac:dyDescent="0.2">
      <c r="A2591" s="663"/>
      <c r="B2591" s="663"/>
      <c r="C2591" s="663"/>
      <c r="D2591" s="663"/>
      <c r="E2591" s="664"/>
      <c r="F2591" s="688"/>
      <c r="G2591" s="664"/>
      <c r="H2591" s="688"/>
      <c r="I2591" s="688"/>
      <c r="J2591" s="688"/>
      <c r="K2591" s="688"/>
      <c r="L2591" s="664"/>
      <c r="M2591" s="664"/>
      <c r="N2591" s="664"/>
      <c r="O2591" s="378"/>
      <c r="P2591" s="51"/>
      <c r="Q2591" s="51"/>
      <c r="R2591" s="51"/>
      <c r="S2591" s="51"/>
      <c r="T2591" s="51"/>
      <c r="U2591" s="51"/>
      <c r="V2591" s="51"/>
      <c r="W2591" s="51"/>
      <c r="X2591" s="51"/>
      <c r="Y2591" s="52"/>
      <c r="Z2591" s="52"/>
      <c r="AA2591" s="52"/>
      <c r="AB2591" s="52"/>
      <c r="AC2591" s="296"/>
      <c r="AD2591" s="51">
        <v>5</v>
      </c>
      <c r="AE2591" s="51">
        <v>29</v>
      </c>
      <c r="AF2591" s="297" t="s">
        <v>43</v>
      </c>
      <c r="AG2591" s="51" t="s">
        <v>447</v>
      </c>
      <c r="AH2591" s="55">
        <v>16.5</v>
      </c>
      <c r="AI2591" s="51"/>
      <c r="AJ2591" s="55"/>
      <c r="AK2591" s="62">
        <v>16.5</v>
      </c>
      <c r="AL2591" s="51"/>
      <c r="AM2591" s="298">
        <v>3</v>
      </c>
      <c r="AN2591" s="299" t="s">
        <v>452</v>
      </c>
      <c r="AO2591" s="667"/>
    </row>
    <row r="2592" spans="1:41" s="668" customFormat="1" ht="31.5" x14ac:dyDescent="0.2">
      <c r="A2592" s="663"/>
      <c r="B2592" s="663"/>
      <c r="C2592" s="663"/>
      <c r="D2592" s="663"/>
      <c r="E2592" s="664"/>
      <c r="F2592" s="688"/>
      <c r="G2592" s="664"/>
      <c r="H2592" s="688"/>
      <c r="I2592" s="688"/>
      <c r="J2592" s="688"/>
      <c r="K2592" s="688"/>
      <c r="L2592" s="664"/>
      <c r="M2592" s="664"/>
      <c r="N2592" s="664"/>
      <c r="O2592" s="378"/>
      <c r="P2592" s="51"/>
      <c r="Q2592" s="51"/>
      <c r="R2592" s="51"/>
      <c r="S2592" s="51"/>
      <c r="T2592" s="51"/>
      <c r="U2592" s="51"/>
      <c r="V2592" s="51"/>
      <c r="W2592" s="51"/>
      <c r="X2592" s="51"/>
      <c r="Y2592" s="52"/>
      <c r="Z2592" s="52"/>
      <c r="AA2592" s="52"/>
      <c r="AB2592" s="52"/>
      <c r="AC2592" s="296"/>
      <c r="AD2592" s="51">
        <v>6</v>
      </c>
      <c r="AE2592" s="51">
        <v>29</v>
      </c>
      <c r="AF2592" s="297" t="s">
        <v>43</v>
      </c>
      <c r="AG2592" s="51" t="s">
        <v>447</v>
      </c>
      <c r="AH2592" s="55">
        <v>15.75</v>
      </c>
      <c r="AI2592" s="51"/>
      <c r="AJ2592" s="55"/>
      <c r="AK2592" s="62">
        <v>15.75</v>
      </c>
      <c r="AL2592" s="51"/>
      <c r="AM2592" s="298">
        <v>3</v>
      </c>
      <c r="AN2592" s="299" t="s">
        <v>453</v>
      </c>
      <c r="AO2592" s="667"/>
    </row>
    <row r="2593" spans="1:41" s="668" customFormat="1" ht="31.5" x14ac:dyDescent="0.2">
      <c r="A2593" s="663"/>
      <c r="B2593" s="663"/>
      <c r="C2593" s="663"/>
      <c r="D2593" s="663"/>
      <c r="E2593" s="664"/>
      <c r="F2593" s="688"/>
      <c r="G2593" s="664"/>
      <c r="H2593" s="688"/>
      <c r="I2593" s="688"/>
      <c r="J2593" s="688"/>
      <c r="K2593" s="688"/>
      <c r="L2593" s="664"/>
      <c r="M2593" s="664"/>
      <c r="N2593" s="664"/>
      <c r="O2593" s="378"/>
      <c r="P2593" s="51"/>
      <c r="Q2593" s="51"/>
      <c r="R2593" s="51"/>
      <c r="S2593" s="51"/>
      <c r="T2593" s="51"/>
      <c r="U2593" s="51"/>
      <c r="V2593" s="51"/>
      <c r="W2593" s="51"/>
      <c r="X2593" s="51"/>
      <c r="Y2593" s="52"/>
      <c r="Z2593" s="52"/>
      <c r="AA2593" s="52"/>
      <c r="AB2593" s="52"/>
      <c r="AC2593" s="296"/>
      <c r="AD2593" s="51">
        <v>7</v>
      </c>
      <c r="AE2593" s="51">
        <v>29</v>
      </c>
      <c r="AF2593" s="297" t="s">
        <v>43</v>
      </c>
      <c r="AG2593" s="51" t="s">
        <v>447</v>
      </c>
      <c r="AH2593" s="55">
        <v>14</v>
      </c>
      <c r="AI2593" s="51"/>
      <c r="AJ2593" s="55"/>
      <c r="AK2593" s="62">
        <v>14</v>
      </c>
      <c r="AL2593" s="51"/>
      <c r="AM2593" s="298">
        <v>3</v>
      </c>
      <c r="AN2593" s="299" t="s">
        <v>454</v>
      </c>
      <c r="AO2593" s="667"/>
    </row>
    <row r="2594" spans="1:41" s="668" customFormat="1" ht="31.5" x14ac:dyDescent="0.2">
      <c r="A2594" s="663"/>
      <c r="B2594" s="663"/>
      <c r="C2594" s="663"/>
      <c r="D2594" s="663"/>
      <c r="E2594" s="664"/>
      <c r="F2594" s="688"/>
      <c r="G2594" s="664"/>
      <c r="H2594" s="688"/>
      <c r="I2594" s="688"/>
      <c r="J2594" s="688"/>
      <c r="K2594" s="688"/>
      <c r="L2594" s="664"/>
      <c r="M2594" s="664"/>
      <c r="N2594" s="664"/>
      <c r="O2594" s="378"/>
      <c r="P2594" s="51"/>
      <c r="Q2594" s="51"/>
      <c r="R2594" s="51"/>
      <c r="S2594" s="51"/>
      <c r="T2594" s="51"/>
      <c r="U2594" s="51"/>
      <c r="V2594" s="51"/>
      <c r="W2594" s="51"/>
      <c r="X2594" s="51"/>
      <c r="Y2594" s="52"/>
      <c r="Z2594" s="52"/>
      <c r="AA2594" s="52"/>
      <c r="AB2594" s="52"/>
      <c r="AC2594" s="296"/>
      <c r="AD2594" s="51">
        <v>8</v>
      </c>
      <c r="AE2594" s="51">
        <v>29</v>
      </c>
      <c r="AF2594" s="297" t="s">
        <v>43</v>
      </c>
      <c r="AG2594" s="51" t="s">
        <v>447</v>
      </c>
      <c r="AH2594" s="55">
        <v>14</v>
      </c>
      <c r="AI2594" s="51"/>
      <c r="AJ2594" s="55"/>
      <c r="AK2594" s="62">
        <v>14</v>
      </c>
      <c r="AL2594" s="51"/>
      <c r="AM2594" s="298">
        <v>3</v>
      </c>
      <c r="AN2594" s="299" t="s">
        <v>455</v>
      </c>
      <c r="AO2594" s="667"/>
    </row>
    <row r="2595" spans="1:41" s="668" customFormat="1" ht="31.5" x14ac:dyDescent="0.2">
      <c r="A2595" s="663"/>
      <c r="B2595" s="663"/>
      <c r="C2595" s="663"/>
      <c r="D2595" s="663"/>
      <c r="E2595" s="664"/>
      <c r="F2595" s="688"/>
      <c r="G2595" s="664"/>
      <c r="H2595" s="688"/>
      <c r="I2595" s="688"/>
      <c r="J2595" s="688"/>
      <c r="K2595" s="688"/>
      <c r="L2595" s="664"/>
      <c r="M2595" s="664"/>
      <c r="N2595" s="664"/>
      <c r="O2595" s="378"/>
      <c r="P2595" s="51"/>
      <c r="Q2595" s="51"/>
      <c r="R2595" s="51"/>
      <c r="S2595" s="51"/>
      <c r="T2595" s="51"/>
      <c r="U2595" s="51"/>
      <c r="V2595" s="51"/>
      <c r="W2595" s="51"/>
      <c r="X2595" s="51"/>
      <c r="Y2595" s="52"/>
      <c r="Z2595" s="52"/>
      <c r="AA2595" s="52"/>
      <c r="AB2595" s="52"/>
      <c r="AC2595" s="296"/>
      <c r="AD2595" s="51">
        <v>9</v>
      </c>
      <c r="AE2595" s="51">
        <v>29</v>
      </c>
      <c r="AF2595" s="297" t="s">
        <v>43</v>
      </c>
      <c r="AG2595" s="51" t="s">
        <v>447</v>
      </c>
      <c r="AH2595" s="55">
        <v>38</v>
      </c>
      <c r="AI2595" s="51"/>
      <c r="AJ2595" s="55"/>
      <c r="AK2595" s="62">
        <v>38</v>
      </c>
      <c r="AL2595" s="51"/>
      <c r="AM2595" s="298">
        <v>3</v>
      </c>
      <c r="AN2595" s="299" t="s">
        <v>456</v>
      </c>
      <c r="AO2595" s="667"/>
    </row>
    <row r="2596" spans="1:41" s="668" customFormat="1" ht="31.5" x14ac:dyDescent="0.2">
      <c r="A2596" s="663"/>
      <c r="B2596" s="663"/>
      <c r="C2596" s="663"/>
      <c r="D2596" s="663"/>
      <c r="E2596" s="664"/>
      <c r="F2596" s="688"/>
      <c r="G2596" s="664"/>
      <c r="H2596" s="688"/>
      <c r="I2596" s="688"/>
      <c r="J2596" s="688"/>
      <c r="K2596" s="688"/>
      <c r="L2596" s="664"/>
      <c r="M2596" s="664"/>
      <c r="N2596" s="664"/>
      <c r="O2596" s="378"/>
      <c r="P2596" s="51"/>
      <c r="Q2596" s="51"/>
      <c r="R2596" s="51"/>
      <c r="S2596" s="51"/>
      <c r="T2596" s="51"/>
      <c r="U2596" s="51"/>
      <c r="V2596" s="51"/>
      <c r="W2596" s="51"/>
      <c r="X2596" s="51"/>
      <c r="Y2596" s="52"/>
      <c r="Z2596" s="52"/>
      <c r="AA2596" s="52"/>
      <c r="AB2596" s="52"/>
      <c r="AC2596" s="296"/>
      <c r="AD2596" s="51">
        <v>10</v>
      </c>
      <c r="AE2596" s="51">
        <v>29</v>
      </c>
      <c r="AF2596" s="297" t="s">
        <v>43</v>
      </c>
      <c r="AG2596" s="51" t="s">
        <v>447</v>
      </c>
      <c r="AH2596" s="55">
        <v>52.75</v>
      </c>
      <c r="AI2596" s="51"/>
      <c r="AJ2596" s="55"/>
      <c r="AK2596" s="62">
        <v>52.75</v>
      </c>
      <c r="AL2596" s="51"/>
      <c r="AM2596" s="298">
        <v>3</v>
      </c>
      <c r="AN2596" s="299" t="s">
        <v>457</v>
      </c>
      <c r="AO2596" s="667"/>
    </row>
    <row r="2597" spans="1:41" s="668" customFormat="1" ht="31.5" x14ac:dyDescent="0.2">
      <c r="A2597" s="663"/>
      <c r="B2597" s="663"/>
      <c r="C2597" s="663"/>
      <c r="D2597" s="663"/>
      <c r="E2597" s="664"/>
      <c r="F2597" s="688"/>
      <c r="G2597" s="664"/>
      <c r="H2597" s="688"/>
      <c r="I2597" s="688"/>
      <c r="J2597" s="688"/>
      <c r="K2597" s="688"/>
      <c r="L2597" s="664"/>
      <c r="M2597" s="664"/>
      <c r="N2597" s="664"/>
      <c r="O2597" s="378"/>
      <c r="P2597" s="51"/>
      <c r="Q2597" s="51"/>
      <c r="R2597" s="51"/>
      <c r="S2597" s="51"/>
      <c r="T2597" s="51"/>
      <c r="U2597" s="51"/>
      <c r="V2597" s="51"/>
      <c r="W2597" s="51"/>
      <c r="X2597" s="51"/>
      <c r="Y2597" s="52"/>
      <c r="Z2597" s="52"/>
      <c r="AA2597" s="52"/>
      <c r="AB2597" s="52"/>
      <c r="AC2597" s="296"/>
      <c r="AD2597" s="51">
        <v>11</v>
      </c>
      <c r="AE2597" s="51">
        <v>29</v>
      </c>
      <c r="AF2597" s="297" t="s">
        <v>43</v>
      </c>
      <c r="AG2597" s="51" t="s">
        <v>447</v>
      </c>
      <c r="AH2597" s="55">
        <v>9</v>
      </c>
      <c r="AI2597" s="51"/>
      <c r="AJ2597" s="55"/>
      <c r="AK2597" s="62">
        <v>9</v>
      </c>
      <c r="AL2597" s="51"/>
      <c r="AM2597" s="298">
        <v>3</v>
      </c>
      <c r="AN2597" s="299" t="s">
        <v>76</v>
      </c>
      <c r="AO2597" s="667"/>
    </row>
    <row r="2598" spans="1:41" s="668" customFormat="1" ht="31.5" x14ac:dyDescent="0.2">
      <c r="A2598" s="663"/>
      <c r="B2598" s="663"/>
      <c r="C2598" s="663"/>
      <c r="D2598" s="663"/>
      <c r="E2598" s="664"/>
      <c r="F2598" s="688"/>
      <c r="G2598" s="664"/>
      <c r="H2598" s="688"/>
      <c r="I2598" s="688"/>
      <c r="J2598" s="688"/>
      <c r="K2598" s="688"/>
      <c r="L2598" s="664"/>
      <c r="M2598" s="664"/>
      <c r="N2598" s="664"/>
      <c r="O2598" s="378"/>
      <c r="P2598" s="51"/>
      <c r="Q2598" s="51"/>
      <c r="R2598" s="51"/>
      <c r="S2598" s="51"/>
      <c r="T2598" s="51"/>
      <c r="U2598" s="51"/>
      <c r="V2598" s="51"/>
      <c r="W2598" s="51"/>
      <c r="X2598" s="51"/>
      <c r="Y2598" s="52"/>
      <c r="Z2598" s="52"/>
      <c r="AA2598" s="52"/>
      <c r="AB2598" s="52"/>
      <c r="AC2598" s="296"/>
      <c r="AD2598" s="51">
        <v>12</v>
      </c>
      <c r="AE2598" s="51">
        <v>29</v>
      </c>
      <c r="AF2598" s="297" t="s">
        <v>43</v>
      </c>
      <c r="AG2598" s="51" t="s">
        <v>447</v>
      </c>
      <c r="AH2598" s="55">
        <v>17.5</v>
      </c>
      <c r="AI2598" s="51"/>
      <c r="AJ2598" s="55"/>
      <c r="AK2598" s="62">
        <v>17.5</v>
      </c>
      <c r="AL2598" s="51"/>
      <c r="AM2598" s="298">
        <v>3</v>
      </c>
      <c r="AN2598" s="299" t="s">
        <v>458</v>
      </c>
      <c r="AO2598" s="667"/>
    </row>
    <row r="2599" spans="1:41" s="668" customFormat="1" ht="31.5" x14ac:dyDescent="0.2">
      <c r="A2599" s="663"/>
      <c r="B2599" s="663"/>
      <c r="C2599" s="663"/>
      <c r="D2599" s="663"/>
      <c r="E2599" s="664"/>
      <c r="F2599" s="688"/>
      <c r="G2599" s="664"/>
      <c r="H2599" s="688"/>
      <c r="I2599" s="688"/>
      <c r="J2599" s="688"/>
      <c r="K2599" s="688"/>
      <c r="L2599" s="664"/>
      <c r="M2599" s="664"/>
      <c r="N2599" s="664"/>
      <c r="O2599" s="378"/>
      <c r="P2599" s="63"/>
      <c r="Q2599" s="63"/>
      <c r="R2599" s="63"/>
      <c r="S2599" s="63"/>
      <c r="T2599" s="63"/>
      <c r="U2599" s="63"/>
      <c r="V2599" s="63"/>
      <c r="W2599" s="63"/>
      <c r="X2599" s="63"/>
      <c r="Y2599" s="64"/>
      <c r="Z2599" s="64"/>
      <c r="AA2599" s="64"/>
      <c r="AB2599" s="64"/>
      <c r="AC2599" s="300"/>
      <c r="AD2599" s="63">
        <v>13</v>
      </c>
      <c r="AE2599" s="63">
        <v>29</v>
      </c>
      <c r="AF2599" s="301" t="s">
        <v>43</v>
      </c>
      <c r="AG2599" s="63" t="s">
        <v>447</v>
      </c>
      <c r="AH2599" s="67">
        <v>30</v>
      </c>
      <c r="AI2599" s="63"/>
      <c r="AJ2599" s="67"/>
      <c r="AK2599" s="90">
        <v>30</v>
      </c>
      <c r="AL2599" s="63"/>
      <c r="AM2599" s="302">
        <v>3</v>
      </c>
      <c r="AN2599" s="303" t="s">
        <v>459</v>
      </c>
      <c r="AO2599" s="667"/>
    </row>
  </sheetData>
  <protectedRanges>
    <protectedRange sqref="AF2166" name="ช่วง1"/>
  </protectedRanges>
  <mergeCells count="6922">
    <mergeCell ref="AI2584:AI2586"/>
    <mergeCell ref="AJ2584:AJ2586"/>
    <mergeCell ref="AK2584:AK2586"/>
    <mergeCell ref="AL2584:AL2586"/>
    <mergeCell ref="AH2583:AH2586"/>
    <mergeCell ref="AI2583:AL2583"/>
    <mergeCell ref="AM2583:AM2586"/>
    <mergeCell ref="AN2583:AN2586"/>
    <mergeCell ref="S2584:S2586"/>
    <mergeCell ref="T2584:T2586"/>
    <mergeCell ref="V2584:V2586"/>
    <mergeCell ref="W2584:W2586"/>
    <mergeCell ref="X2584:X2586"/>
    <mergeCell ref="Y2584:Y2586"/>
    <mergeCell ref="V2583:X2583"/>
    <mergeCell ref="Y2583:AC2583"/>
    <mergeCell ref="AD2583:AD2586"/>
    <mergeCell ref="AE2583:AE2586"/>
    <mergeCell ref="AF2583:AF2586"/>
    <mergeCell ref="AG2583:AG2586"/>
    <mergeCell ref="Z2584:Z2586"/>
    <mergeCell ref="AA2584:AA2586"/>
    <mergeCell ref="AB2584:AB2586"/>
    <mergeCell ref="AC2584:AC2586"/>
    <mergeCell ref="U2580:X2580"/>
    <mergeCell ref="AD2580:AF2580"/>
    <mergeCell ref="AD2581:AG2581"/>
    <mergeCell ref="P2582:AC2582"/>
    <mergeCell ref="AD2582:AN2582"/>
    <mergeCell ref="P2583:P2586"/>
    <mergeCell ref="Q2583:Q2586"/>
    <mergeCell ref="R2583:R2586"/>
    <mergeCell ref="S2583:T2583"/>
    <mergeCell ref="U2583:U2586"/>
    <mergeCell ref="V2578:W2578"/>
    <mergeCell ref="X2578:Y2578"/>
    <mergeCell ref="Z2578:AC2578"/>
    <mergeCell ref="S2579:T2579"/>
    <mergeCell ref="V2579:W2579"/>
    <mergeCell ref="AD2579:AF2579"/>
    <mergeCell ref="AC2552:AC2554"/>
    <mergeCell ref="AI2552:AI2554"/>
    <mergeCell ref="AJ2552:AJ2554"/>
    <mergeCell ref="AK2552:AK2554"/>
    <mergeCell ref="AL2552:AL2554"/>
    <mergeCell ref="AE2555:AM2555"/>
    <mergeCell ref="AN2551:AN2554"/>
    <mergeCell ref="S2552:S2554"/>
    <mergeCell ref="T2552:T2554"/>
    <mergeCell ref="V2552:V2554"/>
    <mergeCell ref="W2552:W2554"/>
    <mergeCell ref="X2552:X2554"/>
    <mergeCell ref="Y2552:Y2554"/>
    <mergeCell ref="Z2552:Z2554"/>
    <mergeCell ref="AA2552:AA2554"/>
    <mergeCell ref="AB2552:AB2554"/>
    <mergeCell ref="AE2551:AE2554"/>
    <mergeCell ref="AF2551:AF2554"/>
    <mergeCell ref="AG2551:AG2554"/>
    <mergeCell ref="AH2551:AH2554"/>
    <mergeCell ref="AI2551:AL2551"/>
    <mergeCell ref="AM2551:AM2554"/>
    <mergeCell ref="P2550:AC2550"/>
    <mergeCell ref="AD2550:AN2550"/>
    <mergeCell ref="P2551:P2554"/>
    <mergeCell ref="Q2551:Q2554"/>
    <mergeCell ref="R2551:R2554"/>
    <mergeCell ref="S2551:T2551"/>
    <mergeCell ref="U2551:U2554"/>
    <mergeCell ref="V2551:X2551"/>
    <mergeCell ref="Y2551:AC2551"/>
    <mergeCell ref="AD2551:AD2554"/>
    <mergeCell ref="S2547:T2547"/>
    <mergeCell ref="V2547:W2547"/>
    <mergeCell ref="AD2547:AF2547"/>
    <mergeCell ref="U2548:X2548"/>
    <mergeCell ref="AD2548:AF2548"/>
    <mergeCell ref="AD2549:AG2549"/>
    <mergeCell ref="AI2537:AI2539"/>
    <mergeCell ref="AJ2537:AJ2539"/>
    <mergeCell ref="AK2537:AK2539"/>
    <mergeCell ref="AL2537:AL2539"/>
    <mergeCell ref="AE2540:AM2540"/>
    <mergeCell ref="V2546:W2546"/>
    <mergeCell ref="X2546:Y2546"/>
    <mergeCell ref="Z2546:AC2546"/>
    <mergeCell ref="AH2536:AH2539"/>
    <mergeCell ref="AI2536:AL2536"/>
    <mergeCell ref="AM2536:AM2539"/>
    <mergeCell ref="AN2536:AN2539"/>
    <mergeCell ref="S2537:S2539"/>
    <mergeCell ref="T2537:T2539"/>
    <mergeCell ref="V2537:V2539"/>
    <mergeCell ref="W2537:W2539"/>
    <mergeCell ref="X2537:X2539"/>
    <mergeCell ref="Y2537:Y2539"/>
    <mergeCell ref="V2536:X2536"/>
    <mergeCell ref="Y2536:AC2536"/>
    <mergeCell ref="AD2536:AD2539"/>
    <mergeCell ref="AE2536:AE2539"/>
    <mergeCell ref="AF2536:AF2539"/>
    <mergeCell ref="AG2536:AG2539"/>
    <mergeCell ref="Z2537:Z2539"/>
    <mergeCell ref="AA2537:AA2539"/>
    <mergeCell ref="AB2537:AB2539"/>
    <mergeCell ref="AC2537:AC2539"/>
    <mergeCell ref="U2533:X2533"/>
    <mergeCell ref="AD2533:AG2533"/>
    <mergeCell ref="AD2534:AH2534"/>
    <mergeCell ref="P2535:AC2535"/>
    <mergeCell ref="AD2535:AN2535"/>
    <mergeCell ref="P2536:P2539"/>
    <mergeCell ref="Q2536:Q2539"/>
    <mergeCell ref="R2536:R2539"/>
    <mergeCell ref="S2536:T2536"/>
    <mergeCell ref="U2536:U2539"/>
    <mergeCell ref="V2531:W2531"/>
    <mergeCell ref="X2531:Y2531"/>
    <mergeCell ref="Z2531:AC2531"/>
    <mergeCell ref="S2532:T2532"/>
    <mergeCell ref="V2532:W2532"/>
    <mergeCell ref="AD2532:AF2532"/>
    <mergeCell ref="AC2510:AC2512"/>
    <mergeCell ref="AI2510:AI2512"/>
    <mergeCell ref="AJ2510:AJ2512"/>
    <mergeCell ref="AK2510:AK2512"/>
    <mergeCell ref="AL2510:AL2512"/>
    <mergeCell ref="AE2513:AM2513"/>
    <mergeCell ref="AN2509:AN2512"/>
    <mergeCell ref="S2510:S2512"/>
    <mergeCell ref="T2510:T2512"/>
    <mergeCell ref="V2510:V2512"/>
    <mergeCell ref="W2510:W2512"/>
    <mergeCell ref="X2510:X2512"/>
    <mergeCell ref="Y2510:Y2512"/>
    <mergeCell ref="Z2510:Z2512"/>
    <mergeCell ref="AA2510:AA2512"/>
    <mergeCell ref="AB2510:AB2512"/>
    <mergeCell ref="AE2509:AE2512"/>
    <mergeCell ref="AF2509:AF2512"/>
    <mergeCell ref="AG2509:AG2512"/>
    <mergeCell ref="AH2509:AH2512"/>
    <mergeCell ref="AI2509:AL2509"/>
    <mergeCell ref="AM2509:AM2512"/>
    <mergeCell ref="P2508:AC2508"/>
    <mergeCell ref="AD2508:AN2508"/>
    <mergeCell ref="P2509:P2512"/>
    <mergeCell ref="Q2509:Q2512"/>
    <mergeCell ref="R2509:R2512"/>
    <mergeCell ref="S2509:T2509"/>
    <mergeCell ref="U2509:U2512"/>
    <mergeCell ref="V2509:X2509"/>
    <mergeCell ref="Y2509:AC2509"/>
    <mergeCell ref="AD2509:AD2512"/>
    <mergeCell ref="S2505:T2505"/>
    <mergeCell ref="V2505:W2505"/>
    <mergeCell ref="AD2505:AF2505"/>
    <mergeCell ref="U2506:X2506"/>
    <mergeCell ref="AD2506:AG2506"/>
    <mergeCell ref="AD2507:AG2507"/>
    <mergeCell ref="AI2485:AI2487"/>
    <mergeCell ref="AJ2485:AJ2487"/>
    <mergeCell ref="AK2485:AK2487"/>
    <mergeCell ref="AL2485:AL2487"/>
    <mergeCell ref="AE2488:AM2488"/>
    <mergeCell ref="V2504:W2504"/>
    <mergeCell ref="X2504:Y2504"/>
    <mergeCell ref="Z2504:AC2504"/>
    <mergeCell ref="AD2504:AF2504"/>
    <mergeCell ref="AH2484:AH2487"/>
    <mergeCell ref="AI2484:AL2484"/>
    <mergeCell ref="AM2484:AM2487"/>
    <mergeCell ref="AN2484:AN2487"/>
    <mergeCell ref="S2485:S2487"/>
    <mergeCell ref="T2485:T2487"/>
    <mergeCell ref="V2485:V2487"/>
    <mergeCell ref="W2485:W2487"/>
    <mergeCell ref="X2485:X2487"/>
    <mergeCell ref="Y2485:Y2487"/>
    <mergeCell ref="V2484:X2484"/>
    <mergeCell ref="Y2484:AC2484"/>
    <mergeCell ref="AD2484:AD2487"/>
    <mergeCell ref="AE2484:AE2487"/>
    <mergeCell ref="AF2484:AF2487"/>
    <mergeCell ref="AG2484:AG2487"/>
    <mergeCell ref="Z2485:Z2487"/>
    <mergeCell ref="AA2485:AA2487"/>
    <mergeCell ref="AB2485:AB2487"/>
    <mergeCell ref="AC2485:AC2487"/>
    <mergeCell ref="U2481:X2481"/>
    <mergeCell ref="AD2481:AH2481"/>
    <mergeCell ref="AD2482:AJ2482"/>
    <mergeCell ref="P2483:AC2483"/>
    <mergeCell ref="AD2483:AN2483"/>
    <mergeCell ref="P2484:P2487"/>
    <mergeCell ref="Q2484:Q2487"/>
    <mergeCell ref="R2484:R2487"/>
    <mergeCell ref="S2484:T2484"/>
    <mergeCell ref="U2484:U2487"/>
    <mergeCell ref="V2479:W2479"/>
    <mergeCell ref="X2479:Y2479"/>
    <mergeCell ref="Z2479:AC2479"/>
    <mergeCell ref="S2480:T2480"/>
    <mergeCell ref="V2480:W2480"/>
    <mergeCell ref="AD2480:AF2480"/>
    <mergeCell ref="AC2420:AC2422"/>
    <mergeCell ref="AI2420:AI2422"/>
    <mergeCell ref="AJ2420:AJ2422"/>
    <mergeCell ref="AK2420:AK2422"/>
    <mergeCell ref="AL2420:AL2422"/>
    <mergeCell ref="AE2423:AM2423"/>
    <mergeCell ref="AN2419:AN2422"/>
    <mergeCell ref="S2420:S2422"/>
    <mergeCell ref="T2420:T2422"/>
    <mergeCell ref="V2420:V2422"/>
    <mergeCell ref="W2420:W2422"/>
    <mergeCell ref="X2420:X2422"/>
    <mergeCell ref="Y2420:Y2422"/>
    <mergeCell ref="Z2420:Z2422"/>
    <mergeCell ref="AA2420:AA2422"/>
    <mergeCell ref="AB2420:AB2422"/>
    <mergeCell ref="AE2419:AE2422"/>
    <mergeCell ref="AF2419:AF2422"/>
    <mergeCell ref="AG2419:AG2422"/>
    <mergeCell ref="AH2419:AH2422"/>
    <mergeCell ref="AI2419:AL2419"/>
    <mergeCell ref="AM2419:AM2422"/>
    <mergeCell ref="P2418:AC2418"/>
    <mergeCell ref="AD2418:AN2418"/>
    <mergeCell ref="P2419:P2422"/>
    <mergeCell ref="Q2419:Q2422"/>
    <mergeCell ref="R2419:R2422"/>
    <mergeCell ref="S2419:T2419"/>
    <mergeCell ref="U2419:U2422"/>
    <mergeCell ref="V2419:X2419"/>
    <mergeCell ref="Y2419:AC2419"/>
    <mergeCell ref="AD2419:AD2422"/>
    <mergeCell ref="S2415:T2415"/>
    <mergeCell ref="V2415:W2415"/>
    <mergeCell ref="AE2415:AF2415"/>
    <mergeCell ref="U2416:X2416"/>
    <mergeCell ref="AD2416:AF2416"/>
    <mergeCell ref="AE2417:AG2417"/>
    <mergeCell ref="AI2405:AI2407"/>
    <mergeCell ref="AJ2405:AJ2407"/>
    <mergeCell ref="AK2405:AK2407"/>
    <mergeCell ref="AL2405:AL2407"/>
    <mergeCell ref="AE2408:AM2408"/>
    <mergeCell ref="V2414:W2414"/>
    <mergeCell ref="X2414:Y2414"/>
    <mergeCell ref="Z2414:AC2414"/>
    <mergeCell ref="AI2404:AL2404"/>
    <mergeCell ref="AM2404:AM2407"/>
    <mergeCell ref="AN2404:AN2407"/>
    <mergeCell ref="S2405:S2407"/>
    <mergeCell ref="T2405:T2407"/>
    <mergeCell ref="V2405:V2407"/>
    <mergeCell ref="W2405:W2407"/>
    <mergeCell ref="X2405:X2407"/>
    <mergeCell ref="Y2405:Y2407"/>
    <mergeCell ref="Z2405:Z2407"/>
    <mergeCell ref="Y2404:AC2404"/>
    <mergeCell ref="AD2404:AD2407"/>
    <mergeCell ref="AE2404:AE2407"/>
    <mergeCell ref="AF2404:AF2407"/>
    <mergeCell ref="AG2404:AG2407"/>
    <mergeCell ref="AH2404:AH2407"/>
    <mergeCell ref="AA2405:AA2407"/>
    <mergeCell ref="AB2405:AB2407"/>
    <mergeCell ref="AC2405:AC2407"/>
    <mergeCell ref="P2404:P2407"/>
    <mergeCell ref="Q2404:Q2407"/>
    <mergeCell ref="R2404:R2407"/>
    <mergeCell ref="S2404:T2404"/>
    <mergeCell ref="U2404:U2407"/>
    <mergeCell ref="V2404:X2404"/>
    <mergeCell ref="S2400:T2400"/>
    <mergeCell ref="V2400:W2400"/>
    <mergeCell ref="AD2400:AF2400"/>
    <mergeCell ref="U2401:X2401"/>
    <mergeCell ref="AF2402:AH2402"/>
    <mergeCell ref="P2403:AC2403"/>
    <mergeCell ref="AD2403:AN2403"/>
    <mergeCell ref="AC2374:AC2376"/>
    <mergeCell ref="AI2374:AI2376"/>
    <mergeCell ref="AJ2374:AJ2376"/>
    <mergeCell ref="AK2374:AK2376"/>
    <mergeCell ref="AL2374:AL2376"/>
    <mergeCell ref="V2399:W2399"/>
    <mergeCell ref="X2399:Y2399"/>
    <mergeCell ref="Z2399:AB2399"/>
    <mergeCell ref="AD2399:AF2399"/>
    <mergeCell ref="AN2373:AN2376"/>
    <mergeCell ref="S2374:S2376"/>
    <mergeCell ref="T2374:T2376"/>
    <mergeCell ref="V2374:V2376"/>
    <mergeCell ref="W2374:W2376"/>
    <mergeCell ref="X2374:X2376"/>
    <mergeCell ref="Y2374:Y2376"/>
    <mergeCell ref="Z2374:Z2376"/>
    <mergeCell ref="AA2374:AA2376"/>
    <mergeCell ref="AB2374:AB2376"/>
    <mergeCell ref="AE2373:AE2376"/>
    <mergeCell ref="AF2373:AF2376"/>
    <mergeCell ref="AG2373:AG2376"/>
    <mergeCell ref="AH2373:AH2376"/>
    <mergeCell ref="AI2373:AL2373"/>
    <mergeCell ref="AM2373:AM2376"/>
    <mergeCell ref="P2372:AC2372"/>
    <mergeCell ref="AD2372:AN2372"/>
    <mergeCell ref="P2373:P2376"/>
    <mergeCell ref="Q2373:Q2376"/>
    <mergeCell ref="R2373:R2376"/>
    <mergeCell ref="S2373:T2373"/>
    <mergeCell ref="U2373:U2376"/>
    <mergeCell ref="V2373:X2373"/>
    <mergeCell ref="Y2373:AC2373"/>
    <mergeCell ref="AD2373:AD2376"/>
    <mergeCell ref="P2369:AC2369"/>
    <mergeCell ref="AD2369:AN2369"/>
    <mergeCell ref="P2370:AC2370"/>
    <mergeCell ref="AD2370:AN2370"/>
    <mergeCell ref="P2371:AC2371"/>
    <mergeCell ref="AD2371:AN2371"/>
    <mergeCell ref="AC2299:AC2301"/>
    <mergeCell ref="AI2299:AI2301"/>
    <mergeCell ref="AJ2299:AJ2301"/>
    <mergeCell ref="AK2299:AK2301"/>
    <mergeCell ref="AL2299:AL2301"/>
    <mergeCell ref="P2368:AC2368"/>
    <mergeCell ref="AD2368:AN2368"/>
    <mergeCell ref="AN2298:AN2301"/>
    <mergeCell ref="S2299:S2301"/>
    <mergeCell ref="T2299:T2301"/>
    <mergeCell ref="V2299:V2301"/>
    <mergeCell ref="W2299:W2301"/>
    <mergeCell ref="X2299:X2301"/>
    <mergeCell ref="Y2299:Y2301"/>
    <mergeCell ref="Z2299:Z2301"/>
    <mergeCell ref="AA2299:AA2301"/>
    <mergeCell ref="AB2299:AB2301"/>
    <mergeCell ref="AE2298:AE2301"/>
    <mergeCell ref="AF2298:AF2301"/>
    <mergeCell ref="AG2298:AG2301"/>
    <mergeCell ref="AH2298:AH2301"/>
    <mergeCell ref="AI2298:AL2298"/>
    <mergeCell ref="AM2298:AM2301"/>
    <mergeCell ref="P2297:AC2297"/>
    <mergeCell ref="AD2297:AN2297"/>
    <mergeCell ref="P2298:P2301"/>
    <mergeCell ref="Q2298:Q2301"/>
    <mergeCell ref="R2298:R2301"/>
    <mergeCell ref="S2298:T2298"/>
    <mergeCell ref="U2298:U2301"/>
    <mergeCell ref="V2298:X2298"/>
    <mergeCell ref="Y2298:AC2298"/>
    <mergeCell ref="AD2298:AD2301"/>
    <mergeCell ref="P2294:AC2294"/>
    <mergeCell ref="AD2294:AN2294"/>
    <mergeCell ref="P2295:AC2295"/>
    <mergeCell ref="AD2295:AN2295"/>
    <mergeCell ref="P2296:AC2296"/>
    <mergeCell ref="AD2296:AN2296"/>
    <mergeCell ref="AC2289:AC2291"/>
    <mergeCell ref="AI2289:AI2291"/>
    <mergeCell ref="AJ2289:AJ2291"/>
    <mergeCell ref="AK2289:AK2291"/>
    <mergeCell ref="AL2289:AL2291"/>
    <mergeCell ref="P2293:AC2293"/>
    <mergeCell ref="AD2293:AN2293"/>
    <mergeCell ref="AN2288:AN2291"/>
    <mergeCell ref="S2289:S2291"/>
    <mergeCell ref="T2289:T2291"/>
    <mergeCell ref="V2289:V2291"/>
    <mergeCell ref="W2289:W2291"/>
    <mergeCell ref="X2289:X2291"/>
    <mergeCell ref="Y2289:Y2291"/>
    <mergeCell ref="Z2289:Z2291"/>
    <mergeCell ref="AA2289:AA2291"/>
    <mergeCell ref="AB2289:AB2291"/>
    <mergeCell ref="AE2288:AE2291"/>
    <mergeCell ref="AF2288:AF2291"/>
    <mergeCell ref="AG2288:AG2291"/>
    <mergeCell ref="AH2288:AH2291"/>
    <mergeCell ref="AI2288:AL2288"/>
    <mergeCell ref="AM2288:AM2291"/>
    <mergeCell ref="P2287:AC2287"/>
    <mergeCell ref="AD2287:AN2287"/>
    <mergeCell ref="P2288:P2291"/>
    <mergeCell ref="Q2288:Q2291"/>
    <mergeCell ref="R2288:R2291"/>
    <mergeCell ref="S2288:T2288"/>
    <mergeCell ref="U2288:U2291"/>
    <mergeCell ref="V2288:X2288"/>
    <mergeCell ref="Y2288:AC2288"/>
    <mergeCell ref="AD2288:AD2291"/>
    <mergeCell ref="P2284:AC2284"/>
    <mergeCell ref="AD2284:AN2284"/>
    <mergeCell ref="P2285:AC2285"/>
    <mergeCell ref="AD2285:AN2285"/>
    <mergeCell ref="P2286:AC2286"/>
    <mergeCell ref="AD2286:AN2286"/>
    <mergeCell ref="AC2279:AC2281"/>
    <mergeCell ref="AI2279:AI2281"/>
    <mergeCell ref="AJ2279:AJ2281"/>
    <mergeCell ref="AK2279:AK2281"/>
    <mergeCell ref="AL2279:AL2281"/>
    <mergeCell ref="P2283:AC2283"/>
    <mergeCell ref="AD2283:AN2283"/>
    <mergeCell ref="AN2278:AN2281"/>
    <mergeCell ref="S2279:S2281"/>
    <mergeCell ref="T2279:T2281"/>
    <mergeCell ref="V2279:V2281"/>
    <mergeCell ref="W2279:W2281"/>
    <mergeCell ref="X2279:X2281"/>
    <mergeCell ref="Y2279:Y2281"/>
    <mergeCell ref="Z2279:Z2281"/>
    <mergeCell ref="AA2279:AA2281"/>
    <mergeCell ref="AB2279:AB2281"/>
    <mergeCell ref="AE2278:AE2281"/>
    <mergeCell ref="AF2278:AF2281"/>
    <mergeCell ref="AG2278:AG2281"/>
    <mergeCell ref="AH2278:AH2281"/>
    <mergeCell ref="AI2278:AL2278"/>
    <mergeCell ref="AM2278:AM2281"/>
    <mergeCell ref="P2277:AC2277"/>
    <mergeCell ref="AD2277:AN2277"/>
    <mergeCell ref="P2278:P2281"/>
    <mergeCell ref="Q2278:Q2281"/>
    <mergeCell ref="R2278:R2281"/>
    <mergeCell ref="S2278:T2278"/>
    <mergeCell ref="U2278:U2281"/>
    <mergeCell ref="V2278:X2278"/>
    <mergeCell ref="Y2278:AC2278"/>
    <mergeCell ref="AD2278:AD2281"/>
    <mergeCell ref="P2274:AC2274"/>
    <mergeCell ref="AD2274:AN2274"/>
    <mergeCell ref="P2275:AC2275"/>
    <mergeCell ref="AD2275:AN2275"/>
    <mergeCell ref="P2276:AC2276"/>
    <mergeCell ref="AD2276:AN2276"/>
    <mergeCell ref="AC2258:AC2260"/>
    <mergeCell ref="AI2258:AI2260"/>
    <mergeCell ref="AJ2258:AJ2260"/>
    <mergeCell ref="AK2258:AK2260"/>
    <mergeCell ref="AL2258:AL2260"/>
    <mergeCell ref="P2273:AC2273"/>
    <mergeCell ref="AD2273:AN2273"/>
    <mergeCell ref="AN2257:AN2260"/>
    <mergeCell ref="S2258:S2260"/>
    <mergeCell ref="T2258:T2260"/>
    <mergeCell ref="V2258:V2260"/>
    <mergeCell ref="W2258:W2260"/>
    <mergeCell ref="X2258:X2260"/>
    <mergeCell ref="Y2258:Y2260"/>
    <mergeCell ref="Z2258:Z2260"/>
    <mergeCell ref="AA2258:AA2260"/>
    <mergeCell ref="AB2258:AB2260"/>
    <mergeCell ref="AE2257:AE2260"/>
    <mergeCell ref="AF2257:AF2260"/>
    <mergeCell ref="AG2257:AG2260"/>
    <mergeCell ref="AH2257:AH2260"/>
    <mergeCell ref="AI2257:AL2257"/>
    <mergeCell ref="AM2257:AM2260"/>
    <mergeCell ref="P2256:AC2256"/>
    <mergeCell ref="AD2256:AN2256"/>
    <mergeCell ref="P2257:P2260"/>
    <mergeCell ref="Q2257:Q2260"/>
    <mergeCell ref="R2257:R2260"/>
    <mergeCell ref="S2257:T2257"/>
    <mergeCell ref="U2257:U2260"/>
    <mergeCell ref="V2257:X2257"/>
    <mergeCell ref="Y2257:AC2257"/>
    <mergeCell ref="AD2257:AD2260"/>
    <mergeCell ref="P2253:AC2253"/>
    <mergeCell ref="AD2253:AN2253"/>
    <mergeCell ref="P2254:AC2254"/>
    <mergeCell ref="AD2254:AN2254"/>
    <mergeCell ref="P2255:AC2255"/>
    <mergeCell ref="AD2255:AN2255"/>
    <mergeCell ref="AC2182:AC2184"/>
    <mergeCell ref="AI2182:AI2184"/>
    <mergeCell ref="AJ2182:AJ2184"/>
    <mergeCell ref="AK2182:AK2184"/>
    <mergeCell ref="AL2182:AL2184"/>
    <mergeCell ref="P2252:AC2252"/>
    <mergeCell ref="AD2252:AN2252"/>
    <mergeCell ref="AN2181:AN2184"/>
    <mergeCell ref="S2182:S2184"/>
    <mergeCell ref="T2182:T2184"/>
    <mergeCell ref="V2182:V2184"/>
    <mergeCell ref="W2182:W2184"/>
    <mergeCell ref="X2182:X2184"/>
    <mergeCell ref="Y2182:Y2184"/>
    <mergeCell ref="Z2182:Z2184"/>
    <mergeCell ref="AA2182:AA2184"/>
    <mergeCell ref="AB2182:AB2184"/>
    <mergeCell ref="AE2181:AE2184"/>
    <mergeCell ref="AF2181:AF2184"/>
    <mergeCell ref="AG2181:AG2184"/>
    <mergeCell ref="AH2181:AH2184"/>
    <mergeCell ref="AI2181:AL2181"/>
    <mergeCell ref="AM2181:AM2184"/>
    <mergeCell ref="Z2163:Z2165"/>
    <mergeCell ref="Y2162:AC2162"/>
    <mergeCell ref="AD2162:AD2165"/>
    <mergeCell ref="AE2162:AE2165"/>
    <mergeCell ref="AF2162:AF2165"/>
    <mergeCell ref="AG2162:AG2165"/>
    <mergeCell ref="AH2162:AH2165"/>
    <mergeCell ref="AA2163:AA2165"/>
    <mergeCell ref="AB2163:AB2165"/>
    <mergeCell ref="AC2163:AC2165"/>
    <mergeCell ref="P2180:AC2180"/>
    <mergeCell ref="AD2180:AN2180"/>
    <mergeCell ref="P2181:P2184"/>
    <mergeCell ref="Q2181:Q2184"/>
    <mergeCell ref="R2181:R2184"/>
    <mergeCell ref="S2181:T2181"/>
    <mergeCell ref="U2181:U2184"/>
    <mergeCell ref="V2181:X2181"/>
    <mergeCell ref="Y2181:AC2181"/>
    <mergeCell ref="AD2181:AD2184"/>
    <mergeCell ref="P2177:AC2177"/>
    <mergeCell ref="AD2177:AN2177"/>
    <mergeCell ref="P2178:AC2178"/>
    <mergeCell ref="AD2178:AN2178"/>
    <mergeCell ref="P2179:AC2179"/>
    <mergeCell ref="AD2179:AN2179"/>
    <mergeCell ref="AI2163:AI2165"/>
    <mergeCell ref="AJ2163:AJ2165"/>
    <mergeCell ref="AK2163:AK2165"/>
    <mergeCell ref="AL2163:AL2165"/>
    <mergeCell ref="P2176:AC2176"/>
    <mergeCell ref="AD2176:AN2176"/>
    <mergeCell ref="P2160:AC2160"/>
    <mergeCell ref="AD2160:AN2160"/>
    <mergeCell ref="P2161:AC2161"/>
    <mergeCell ref="AD2161:AN2161"/>
    <mergeCell ref="P2162:P2165"/>
    <mergeCell ref="Q2162:Q2165"/>
    <mergeCell ref="R2162:R2165"/>
    <mergeCell ref="S2162:T2162"/>
    <mergeCell ref="U2162:U2165"/>
    <mergeCell ref="V2162:X2162"/>
    <mergeCell ref="P2157:AC2157"/>
    <mergeCell ref="AD2157:AN2157"/>
    <mergeCell ref="P2158:AC2158"/>
    <mergeCell ref="AD2158:AN2158"/>
    <mergeCell ref="P2159:AC2159"/>
    <mergeCell ref="AD2159:AN2159"/>
    <mergeCell ref="AA2152:AA2154"/>
    <mergeCell ref="AB2152:AB2154"/>
    <mergeCell ref="AC2152:AC2154"/>
    <mergeCell ref="AI2152:AI2154"/>
    <mergeCell ref="AJ2152:AJ2154"/>
    <mergeCell ref="AK2152:AK2154"/>
    <mergeCell ref="AN2151:AN2154"/>
    <mergeCell ref="AI2162:AL2162"/>
    <mergeCell ref="AM2162:AM2165"/>
    <mergeCell ref="AN2162:AN2165"/>
    <mergeCell ref="S2163:S2165"/>
    <mergeCell ref="T2163:T2165"/>
    <mergeCell ref="V2163:V2165"/>
    <mergeCell ref="W2163:W2165"/>
    <mergeCell ref="X2163:X2165"/>
    <mergeCell ref="Y2163:Y2165"/>
    <mergeCell ref="AP2151:AP2154"/>
    <mergeCell ref="AQ2151:AQ2154"/>
    <mergeCell ref="S2152:S2154"/>
    <mergeCell ref="T2152:T2154"/>
    <mergeCell ref="V2152:V2154"/>
    <mergeCell ref="W2152:W2154"/>
    <mergeCell ref="X2152:X2154"/>
    <mergeCell ref="Y2152:Y2154"/>
    <mergeCell ref="Z2152:Z2154"/>
    <mergeCell ref="AE2151:AE2154"/>
    <mergeCell ref="AF2151:AF2154"/>
    <mergeCell ref="AG2151:AG2154"/>
    <mergeCell ref="AH2151:AH2154"/>
    <mergeCell ref="AI2151:AL2151"/>
    <mergeCell ref="AM2151:AM2154"/>
    <mergeCell ref="AL2152:AL2154"/>
    <mergeCell ref="P2150:AC2150"/>
    <mergeCell ref="AD2150:AN2150"/>
    <mergeCell ref="P2151:P2154"/>
    <mergeCell ref="Q2151:Q2154"/>
    <mergeCell ref="R2151:R2154"/>
    <mergeCell ref="S2151:T2151"/>
    <mergeCell ref="U2151:U2154"/>
    <mergeCell ref="V2151:X2151"/>
    <mergeCell ref="Y2151:AC2151"/>
    <mergeCell ref="AD2151:AD2154"/>
    <mergeCell ref="V2146:W2146"/>
    <mergeCell ref="X2146:Y2146"/>
    <mergeCell ref="Z2146:AC2146"/>
    <mergeCell ref="S2147:T2147"/>
    <mergeCell ref="V2147:W2147"/>
    <mergeCell ref="U2148:X2148"/>
    <mergeCell ref="AA2141:AA2143"/>
    <mergeCell ref="AB2141:AB2143"/>
    <mergeCell ref="AC2141:AC2143"/>
    <mergeCell ref="AI2141:AI2143"/>
    <mergeCell ref="AJ2141:AJ2143"/>
    <mergeCell ref="AK2141:AK2143"/>
    <mergeCell ref="AN2140:AN2143"/>
    <mergeCell ref="AP2140:AP2143"/>
    <mergeCell ref="AQ2140:AQ2143"/>
    <mergeCell ref="S2141:S2143"/>
    <mergeCell ref="T2141:T2143"/>
    <mergeCell ref="V2141:V2143"/>
    <mergeCell ref="W2141:W2143"/>
    <mergeCell ref="X2141:X2143"/>
    <mergeCell ref="Y2141:Y2143"/>
    <mergeCell ref="Z2141:Z2143"/>
    <mergeCell ref="AE2140:AE2143"/>
    <mergeCell ref="AF2140:AF2143"/>
    <mergeCell ref="AG2140:AG2143"/>
    <mergeCell ref="AH2140:AH2143"/>
    <mergeCell ref="AI2140:AL2140"/>
    <mergeCell ref="AM2140:AM2143"/>
    <mergeCell ref="AL2141:AL2143"/>
    <mergeCell ref="P2139:AC2139"/>
    <mergeCell ref="AD2139:AN2139"/>
    <mergeCell ref="P2140:P2143"/>
    <mergeCell ref="Q2140:Q2143"/>
    <mergeCell ref="R2140:R2143"/>
    <mergeCell ref="S2140:T2140"/>
    <mergeCell ref="U2140:U2143"/>
    <mergeCell ref="V2140:X2140"/>
    <mergeCell ref="Y2140:AC2140"/>
    <mergeCell ref="AD2140:AD2143"/>
    <mergeCell ref="V2135:W2135"/>
    <mergeCell ref="X2135:Y2135"/>
    <mergeCell ref="Z2135:AC2135"/>
    <mergeCell ref="S2136:T2136"/>
    <mergeCell ref="V2136:W2136"/>
    <mergeCell ref="U2137:X2137"/>
    <mergeCell ref="AA2125:AA2127"/>
    <mergeCell ref="AB2125:AB2127"/>
    <mergeCell ref="AC2125:AC2127"/>
    <mergeCell ref="AI2125:AI2127"/>
    <mergeCell ref="AJ2125:AJ2127"/>
    <mergeCell ref="AK2125:AK2127"/>
    <mergeCell ref="AN2124:AN2127"/>
    <mergeCell ref="AP2124:AP2127"/>
    <mergeCell ref="AQ2124:AQ2127"/>
    <mergeCell ref="S2125:S2127"/>
    <mergeCell ref="T2125:T2127"/>
    <mergeCell ref="V2125:V2127"/>
    <mergeCell ref="W2125:W2127"/>
    <mergeCell ref="X2125:X2127"/>
    <mergeCell ref="Y2125:Y2127"/>
    <mergeCell ref="Z2125:Z2127"/>
    <mergeCell ref="AE2124:AE2127"/>
    <mergeCell ref="AF2124:AF2127"/>
    <mergeCell ref="AG2124:AG2127"/>
    <mergeCell ref="AH2124:AH2127"/>
    <mergeCell ref="AI2124:AL2124"/>
    <mergeCell ref="AM2124:AM2127"/>
    <mergeCell ref="AL2125:AL2127"/>
    <mergeCell ref="P2123:AC2123"/>
    <mergeCell ref="AD2123:AN2123"/>
    <mergeCell ref="P2124:P2127"/>
    <mergeCell ref="Q2124:Q2127"/>
    <mergeCell ref="R2124:R2127"/>
    <mergeCell ref="S2124:T2124"/>
    <mergeCell ref="U2124:U2127"/>
    <mergeCell ref="V2124:X2124"/>
    <mergeCell ref="Y2124:AC2124"/>
    <mergeCell ref="AD2124:AD2127"/>
    <mergeCell ref="V2119:W2119"/>
    <mergeCell ref="X2119:Y2119"/>
    <mergeCell ref="Z2119:AC2119"/>
    <mergeCell ref="S2120:T2120"/>
    <mergeCell ref="V2120:W2120"/>
    <mergeCell ref="U2121:X2121"/>
    <mergeCell ref="AA2110:AA2112"/>
    <mergeCell ref="AB2110:AB2112"/>
    <mergeCell ref="AC2110:AC2112"/>
    <mergeCell ref="AI2110:AI2112"/>
    <mergeCell ref="AJ2110:AJ2112"/>
    <mergeCell ref="AK2110:AK2112"/>
    <mergeCell ref="AN2109:AN2112"/>
    <mergeCell ref="AP2109:AP2112"/>
    <mergeCell ref="AQ2109:AQ2112"/>
    <mergeCell ref="S2110:S2112"/>
    <mergeCell ref="T2110:T2112"/>
    <mergeCell ref="V2110:V2112"/>
    <mergeCell ref="W2110:W2112"/>
    <mergeCell ref="X2110:X2112"/>
    <mergeCell ref="Y2110:Y2112"/>
    <mergeCell ref="Z2110:Z2112"/>
    <mergeCell ref="AE2109:AE2112"/>
    <mergeCell ref="AF2109:AF2112"/>
    <mergeCell ref="AG2109:AG2112"/>
    <mergeCell ref="AH2109:AH2112"/>
    <mergeCell ref="AI2109:AL2109"/>
    <mergeCell ref="AM2109:AM2112"/>
    <mergeCell ref="AL2110:AL2112"/>
    <mergeCell ref="P2108:AC2108"/>
    <mergeCell ref="AD2108:AN2108"/>
    <mergeCell ref="P2109:P2112"/>
    <mergeCell ref="Q2109:Q2112"/>
    <mergeCell ref="R2109:R2112"/>
    <mergeCell ref="S2109:T2109"/>
    <mergeCell ref="U2109:U2112"/>
    <mergeCell ref="V2109:X2109"/>
    <mergeCell ref="Y2109:AC2109"/>
    <mergeCell ref="AD2109:AD2112"/>
    <mergeCell ref="V2104:W2104"/>
    <mergeCell ref="X2104:Y2104"/>
    <mergeCell ref="Z2104:AC2104"/>
    <mergeCell ref="S2105:T2105"/>
    <mergeCell ref="V2105:W2105"/>
    <mergeCell ref="U2106:X2106"/>
    <mergeCell ref="AA2096:AA2098"/>
    <mergeCell ref="AB2096:AB2098"/>
    <mergeCell ref="AC2096:AC2098"/>
    <mergeCell ref="AI2096:AI2098"/>
    <mergeCell ref="AJ2096:AJ2098"/>
    <mergeCell ref="AK2096:AK2098"/>
    <mergeCell ref="AN2095:AN2098"/>
    <mergeCell ref="AP2095:AP2098"/>
    <mergeCell ref="AQ2095:AQ2098"/>
    <mergeCell ref="S2096:S2098"/>
    <mergeCell ref="T2096:T2098"/>
    <mergeCell ref="V2096:V2098"/>
    <mergeCell ref="W2096:W2098"/>
    <mergeCell ref="X2096:X2098"/>
    <mergeCell ref="Y2096:Y2098"/>
    <mergeCell ref="Z2096:Z2098"/>
    <mergeCell ref="AE2095:AE2098"/>
    <mergeCell ref="AF2095:AF2098"/>
    <mergeCell ref="AG2095:AG2098"/>
    <mergeCell ref="AH2095:AH2098"/>
    <mergeCell ref="AI2095:AL2095"/>
    <mergeCell ref="AM2095:AM2098"/>
    <mergeCell ref="AL2096:AL2098"/>
    <mergeCell ref="P2094:AC2094"/>
    <mergeCell ref="AD2094:AN2094"/>
    <mergeCell ref="P2095:P2098"/>
    <mergeCell ref="Q2095:Q2098"/>
    <mergeCell ref="R2095:R2098"/>
    <mergeCell ref="S2095:T2095"/>
    <mergeCell ref="U2095:U2098"/>
    <mergeCell ref="V2095:X2095"/>
    <mergeCell ref="Y2095:AC2095"/>
    <mergeCell ref="AD2095:AD2098"/>
    <mergeCell ref="V2090:W2090"/>
    <mergeCell ref="X2090:Y2090"/>
    <mergeCell ref="Z2090:AC2090"/>
    <mergeCell ref="S2091:T2091"/>
    <mergeCell ref="V2091:W2091"/>
    <mergeCell ref="U2092:X2092"/>
    <mergeCell ref="AA2084:AA2086"/>
    <mergeCell ref="AB2084:AB2086"/>
    <mergeCell ref="AC2084:AC2086"/>
    <mergeCell ref="AI2084:AI2086"/>
    <mergeCell ref="AJ2084:AJ2086"/>
    <mergeCell ref="AK2084:AK2086"/>
    <mergeCell ref="AN2083:AN2086"/>
    <mergeCell ref="AP2083:AP2086"/>
    <mergeCell ref="AQ2083:AQ2086"/>
    <mergeCell ref="S2084:S2086"/>
    <mergeCell ref="T2084:T2086"/>
    <mergeCell ref="V2084:V2086"/>
    <mergeCell ref="W2084:W2086"/>
    <mergeCell ref="X2084:X2086"/>
    <mergeCell ref="Y2084:Y2086"/>
    <mergeCell ref="Z2084:Z2086"/>
    <mergeCell ref="AE2083:AE2086"/>
    <mergeCell ref="AF2083:AF2086"/>
    <mergeCell ref="AG2083:AG2086"/>
    <mergeCell ref="AH2083:AH2086"/>
    <mergeCell ref="AI2083:AL2083"/>
    <mergeCell ref="AM2083:AM2086"/>
    <mergeCell ref="AL2084:AL2086"/>
    <mergeCell ref="P2082:AC2082"/>
    <mergeCell ref="AD2082:AN2082"/>
    <mergeCell ref="P2083:P2086"/>
    <mergeCell ref="Q2083:Q2086"/>
    <mergeCell ref="R2083:R2086"/>
    <mergeCell ref="S2083:T2083"/>
    <mergeCell ref="U2083:U2086"/>
    <mergeCell ref="V2083:X2083"/>
    <mergeCell ref="Y2083:AC2083"/>
    <mergeCell ref="AD2083:AD2086"/>
    <mergeCell ref="V2078:W2078"/>
    <mergeCell ref="X2078:Y2078"/>
    <mergeCell ref="Z2078:AC2078"/>
    <mergeCell ref="S2079:T2079"/>
    <mergeCell ref="V2079:W2079"/>
    <mergeCell ref="U2080:X2080"/>
    <mergeCell ref="AA2069:AA2071"/>
    <mergeCell ref="AB2069:AB2071"/>
    <mergeCell ref="AC2069:AC2071"/>
    <mergeCell ref="AI2069:AI2071"/>
    <mergeCell ref="AJ2069:AJ2071"/>
    <mergeCell ref="AK2069:AK2071"/>
    <mergeCell ref="AN2068:AN2071"/>
    <mergeCell ref="AP2068:AP2071"/>
    <mergeCell ref="AQ2068:AQ2071"/>
    <mergeCell ref="S2069:S2071"/>
    <mergeCell ref="T2069:T2071"/>
    <mergeCell ref="V2069:V2071"/>
    <mergeCell ref="W2069:W2071"/>
    <mergeCell ref="X2069:X2071"/>
    <mergeCell ref="Y2069:Y2071"/>
    <mergeCell ref="Z2069:Z2071"/>
    <mergeCell ref="AE2068:AE2071"/>
    <mergeCell ref="AF2068:AF2071"/>
    <mergeCell ref="AG2068:AG2071"/>
    <mergeCell ref="AH2068:AH2071"/>
    <mergeCell ref="AI2068:AL2068"/>
    <mergeCell ref="AM2068:AM2071"/>
    <mergeCell ref="AL2069:AL2071"/>
    <mergeCell ref="P2067:AC2067"/>
    <mergeCell ref="AD2067:AN2067"/>
    <mergeCell ref="P2068:P2071"/>
    <mergeCell ref="Q2068:Q2071"/>
    <mergeCell ref="R2068:R2071"/>
    <mergeCell ref="S2068:T2068"/>
    <mergeCell ref="U2068:U2071"/>
    <mergeCell ref="V2068:X2068"/>
    <mergeCell ref="Y2068:AC2068"/>
    <mergeCell ref="AD2068:AD2071"/>
    <mergeCell ref="V2063:W2063"/>
    <mergeCell ref="X2063:Y2063"/>
    <mergeCell ref="Z2063:AC2063"/>
    <mergeCell ref="S2064:T2064"/>
    <mergeCell ref="V2064:W2064"/>
    <mergeCell ref="U2065:X2065"/>
    <mergeCell ref="AA2057:AA2059"/>
    <mergeCell ref="AB2057:AB2059"/>
    <mergeCell ref="AC2057:AC2059"/>
    <mergeCell ref="AI2057:AI2059"/>
    <mergeCell ref="AJ2057:AJ2059"/>
    <mergeCell ref="AK2057:AK2059"/>
    <mergeCell ref="AN2056:AN2059"/>
    <mergeCell ref="AP2056:AP2059"/>
    <mergeCell ref="AQ2056:AQ2059"/>
    <mergeCell ref="S2057:S2059"/>
    <mergeCell ref="T2057:T2059"/>
    <mergeCell ref="V2057:V2059"/>
    <mergeCell ref="W2057:W2059"/>
    <mergeCell ref="X2057:X2059"/>
    <mergeCell ref="Y2057:Y2059"/>
    <mergeCell ref="Z2057:Z2059"/>
    <mergeCell ref="AE2056:AE2059"/>
    <mergeCell ref="AF2056:AF2059"/>
    <mergeCell ref="AG2056:AG2059"/>
    <mergeCell ref="AH2056:AH2059"/>
    <mergeCell ref="AI2056:AL2056"/>
    <mergeCell ref="AM2056:AM2059"/>
    <mergeCell ref="AL2057:AL2059"/>
    <mergeCell ref="P2055:AC2055"/>
    <mergeCell ref="AD2055:AN2055"/>
    <mergeCell ref="P2056:P2059"/>
    <mergeCell ref="Q2056:Q2059"/>
    <mergeCell ref="R2056:R2059"/>
    <mergeCell ref="S2056:T2056"/>
    <mergeCell ref="U2056:U2059"/>
    <mergeCell ref="V2056:X2056"/>
    <mergeCell ref="Y2056:AC2056"/>
    <mergeCell ref="AD2056:AD2059"/>
    <mergeCell ref="V2051:W2051"/>
    <mergeCell ref="X2051:Y2051"/>
    <mergeCell ref="Z2051:AC2051"/>
    <mergeCell ref="S2052:T2052"/>
    <mergeCell ref="V2052:W2052"/>
    <mergeCell ref="U2053:X2053"/>
    <mergeCell ref="AA2043:AA2045"/>
    <mergeCell ref="AB2043:AB2045"/>
    <mergeCell ref="AC2043:AC2045"/>
    <mergeCell ref="AI2043:AI2045"/>
    <mergeCell ref="AJ2043:AJ2045"/>
    <mergeCell ref="AK2043:AK2045"/>
    <mergeCell ref="AN2042:AN2045"/>
    <mergeCell ref="AP2042:AP2045"/>
    <mergeCell ref="AQ2042:AQ2045"/>
    <mergeCell ref="S2043:S2045"/>
    <mergeCell ref="T2043:T2045"/>
    <mergeCell ref="V2043:V2045"/>
    <mergeCell ref="W2043:W2045"/>
    <mergeCell ref="X2043:X2045"/>
    <mergeCell ref="Y2043:Y2045"/>
    <mergeCell ref="Z2043:Z2045"/>
    <mergeCell ref="AE2042:AE2045"/>
    <mergeCell ref="AF2042:AF2045"/>
    <mergeCell ref="AG2042:AG2045"/>
    <mergeCell ref="AH2042:AH2045"/>
    <mergeCell ref="AI2042:AL2042"/>
    <mergeCell ref="AM2042:AM2045"/>
    <mergeCell ref="AL2043:AL2045"/>
    <mergeCell ref="P2041:AC2041"/>
    <mergeCell ref="AD2041:AN2041"/>
    <mergeCell ref="P2042:P2045"/>
    <mergeCell ref="Q2042:Q2045"/>
    <mergeCell ref="R2042:R2045"/>
    <mergeCell ref="S2042:T2042"/>
    <mergeCell ref="U2042:U2045"/>
    <mergeCell ref="V2042:X2042"/>
    <mergeCell ref="Y2042:AC2042"/>
    <mergeCell ref="AD2042:AD2045"/>
    <mergeCell ref="V2037:W2037"/>
    <mergeCell ref="X2037:Y2037"/>
    <mergeCell ref="Z2037:AC2037"/>
    <mergeCell ref="S2038:T2038"/>
    <mergeCell ref="V2038:W2038"/>
    <mergeCell ref="U2039:X2039"/>
    <mergeCell ref="AA2030:AA2032"/>
    <mergeCell ref="AB2030:AB2032"/>
    <mergeCell ref="AC2030:AC2032"/>
    <mergeCell ref="AI2030:AI2032"/>
    <mergeCell ref="AJ2030:AJ2032"/>
    <mergeCell ref="AK2030:AK2032"/>
    <mergeCell ref="AN2029:AN2032"/>
    <mergeCell ref="AP2029:AP2032"/>
    <mergeCell ref="AQ2029:AQ2032"/>
    <mergeCell ref="S2030:S2032"/>
    <mergeCell ref="T2030:T2032"/>
    <mergeCell ref="V2030:V2032"/>
    <mergeCell ref="W2030:W2032"/>
    <mergeCell ref="X2030:X2032"/>
    <mergeCell ref="Y2030:Y2032"/>
    <mergeCell ref="Z2030:Z2032"/>
    <mergeCell ref="AE2029:AE2032"/>
    <mergeCell ref="AF2029:AF2032"/>
    <mergeCell ref="AG2029:AG2032"/>
    <mergeCell ref="AH2029:AH2032"/>
    <mergeCell ref="AI2029:AL2029"/>
    <mergeCell ref="AM2029:AM2032"/>
    <mergeCell ref="AL2030:AL2032"/>
    <mergeCell ref="P2028:AC2028"/>
    <mergeCell ref="AD2028:AN2028"/>
    <mergeCell ref="P2029:P2032"/>
    <mergeCell ref="Q2029:Q2032"/>
    <mergeCell ref="R2029:R2032"/>
    <mergeCell ref="S2029:T2029"/>
    <mergeCell ref="U2029:U2032"/>
    <mergeCell ref="V2029:X2029"/>
    <mergeCell ref="Y2029:AC2029"/>
    <mergeCell ref="AD2029:AD2032"/>
    <mergeCell ref="V2024:W2024"/>
    <mergeCell ref="X2024:Y2024"/>
    <mergeCell ref="Z2024:AC2024"/>
    <mergeCell ref="S2025:T2025"/>
    <mergeCell ref="V2025:W2025"/>
    <mergeCell ref="U2026:X2026"/>
    <mergeCell ref="AA2018:AA2020"/>
    <mergeCell ref="AB2018:AB2020"/>
    <mergeCell ref="AC2018:AC2020"/>
    <mergeCell ref="AI2018:AI2020"/>
    <mergeCell ref="AJ2018:AJ2020"/>
    <mergeCell ref="AK2018:AK2020"/>
    <mergeCell ref="AN2017:AN2020"/>
    <mergeCell ref="AP2017:AP2020"/>
    <mergeCell ref="AQ2017:AQ2020"/>
    <mergeCell ref="S2018:S2020"/>
    <mergeCell ref="T2018:T2020"/>
    <mergeCell ref="V2018:V2020"/>
    <mergeCell ref="W2018:W2020"/>
    <mergeCell ref="X2018:X2020"/>
    <mergeCell ref="Y2018:Y2020"/>
    <mergeCell ref="Z2018:Z2020"/>
    <mergeCell ref="AE2017:AE2020"/>
    <mergeCell ref="AF2017:AF2020"/>
    <mergeCell ref="AG2017:AG2020"/>
    <mergeCell ref="AH2017:AH2020"/>
    <mergeCell ref="AI2017:AL2017"/>
    <mergeCell ref="AM2017:AM2020"/>
    <mergeCell ref="AL2018:AL2020"/>
    <mergeCell ref="P2016:AC2016"/>
    <mergeCell ref="AD2016:AN2016"/>
    <mergeCell ref="P2017:P2020"/>
    <mergeCell ref="Q2017:Q2020"/>
    <mergeCell ref="R2017:R2020"/>
    <mergeCell ref="S2017:T2017"/>
    <mergeCell ref="U2017:U2020"/>
    <mergeCell ref="V2017:X2017"/>
    <mergeCell ref="Y2017:AC2017"/>
    <mergeCell ref="AD2017:AD2020"/>
    <mergeCell ref="V2012:W2012"/>
    <mergeCell ref="X2012:Y2012"/>
    <mergeCell ref="Z2012:AC2012"/>
    <mergeCell ref="S2013:T2013"/>
    <mergeCell ref="V2013:W2013"/>
    <mergeCell ref="U2014:X2014"/>
    <mergeCell ref="AA2006:AA2008"/>
    <mergeCell ref="AB2006:AB2008"/>
    <mergeCell ref="AC2006:AC2008"/>
    <mergeCell ref="AI2006:AI2008"/>
    <mergeCell ref="AJ2006:AJ2008"/>
    <mergeCell ref="AK2006:AK2008"/>
    <mergeCell ref="AN2005:AN2008"/>
    <mergeCell ref="AP2005:AP2008"/>
    <mergeCell ref="AQ2005:AQ2008"/>
    <mergeCell ref="S2006:S2008"/>
    <mergeCell ref="T2006:T2008"/>
    <mergeCell ref="V2006:V2008"/>
    <mergeCell ref="W2006:W2008"/>
    <mergeCell ref="X2006:X2008"/>
    <mergeCell ref="Y2006:Y2008"/>
    <mergeCell ref="Z2006:Z2008"/>
    <mergeCell ref="AE2005:AE2008"/>
    <mergeCell ref="AF2005:AF2008"/>
    <mergeCell ref="AG2005:AG2008"/>
    <mergeCell ref="AH2005:AH2008"/>
    <mergeCell ref="AI2005:AL2005"/>
    <mergeCell ref="AM2005:AM2008"/>
    <mergeCell ref="AL2006:AL2008"/>
    <mergeCell ref="P2004:AC2004"/>
    <mergeCell ref="AD2004:AN2004"/>
    <mergeCell ref="P2005:P2008"/>
    <mergeCell ref="Q2005:Q2008"/>
    <mergeCell ref="R2005:R2008"/>
    <mergeCell ref="S2005:T2005"/>
    <mergeCell ref="U2005:U2008"/>
    <mergeCell ref="V2005:X2005"/>
    <mergeCell ref="Y2005:AC2005"/>
    <mergeCell ref="AD2005:AD2008"/>
    <mergeCell ref="V2000:W2000"/>
    <mergeCell ref="X2000:Y2000"/>
    <mergeCell ref="Z2000:AC2000"/>
    <mergeCell ref="S2001:T2001"/>
    <mergeCell ref="V2001:W2001"/>
    <mergeCell ref="U2002:X2002"/>
    <mergeCell ref="AA1990:AA1992"/>
    <mergeCell ref="AB1990:AB1992"/>
    <mergeCell ref="AC1990:AC1992"/>
    <mergeCell ref="AI1990:AI1992"/>
    <mergeCell ref="AJ1990:AJ1992"/>
    <mergeCell ref="AK1990:AK1992"/>
    <mergeCell ref="AN1989:AN1992"/>
    <mergeCell ref="AP1989:AP1992"/>
    <mergeCell ref="AQ1989:AQ1992"/>
    <mergeCell ref="S1990:S1992"/>
    <mergeCell ref="T1990:T1992"/>
    <mergeCell ref="V1990:V1992"/>
    <mergeCell ref="W1990:W1992"/>
    <mergeCell ref="X1990:X1992"/>
    <mergeCell ref="Y1990:Y1992"/>
    <mergeCell ref="Z1990:Z1992"/>
    <mergeCell ref="AE1989:AE1992"/>
    <mergeCell ref="AF1989:AF1992"/>
    <mergeCell ref="AG1989:AG1992"/>
    <mergeCell ref="AH1989:AH1992"/>
    <mergeCell ref="AI1989:AL1989"/>
    <mergeCell ref="AM1989:AM1992"/>
    <mergeCell ref="AL1990:AL1992"/>
    <mergeCell ref="P1988:AC1988"/>
    <mergeCell ref="AD1988:AN1988"/>
    <mergeCell ref="P1989:P1992"/>
    <mergeCell ref="Q1989:Q1992"/>
    <mergeCell ref="R1989:R1992"/>
    <mergeCell ref="S1989:T1989"/>
    <mergeCell ref="U1989:U1992"/>
    <mergeCell ref="V1989:X1989"/>
    <mergeCell ref="Y1989:AC1989"/>
    <mergeCell ref="AD1989:AD1992"/>
    <mergeCell ref="V1984:W1984"/>
    <mergeCell ref="X1984:Y1984"/>
    <mergeCell ref="Z1984:AC1984"/>
    <mergeCell ref="S1985:T1985"/>
    <mergeCell ref="V1985:W1985"/>
    <mergeCell ref="U1986:X1986"/>
    <mergeCell ref="AA1978:AA1980"/>
    <mergeCell ref="AB1978:AB1980"/>
    <mergeCell ref="AC1978:AC1980"/>
    <mergeCell ref="AI1978:AI1980"/>
    <mergeCell ref="AJ1978:AJ1980"/>
    <mergeCell ref="AK1978:AK1980"/>
    <mergeCell ref="AN1977:AN1980"/>
    <mergeCell ref="AP1977:AP1980"/>
    <mergeCell ref="AQ1977:AQ1980"/>
    <mergeCell ref="S1978:S1980"/>
    <mergeCell ref="T1978:T1980"/>
    <mergeCell ref="V1978:V1980"/>
    <mergeCell ref="W1978:W1980"/>
    <mergeCell ref="X1978:X1980"/>
    <mergeCell ref="Y1978:Y1980"/>
    <mergeCell ref="Z1978:Z1980"/>
    <mergeCell ref="AE1977:AE1980"/>
    <mergeCell ref="AF1977:AF1980"/>
    <mergeCell ref="AG1977:AG1980"/>
    <mergeCell ref="AH1977:AH1980"/>
    <mergeCell ref="AI1977:AL1977"/>
    <mergeCell ref="AM1977:AM1980"/>
    <mergeCell ref="AL1978:AL1980"/>
    <mergeCell ref="P1976:AC1976"/>
    <mergeCell ref="AD1976:AN1976"/>
    <mergeCell ref="P1977:P1980"/>
    <mergeCell ref="Q1977:Q1980"/>
    <mergeCell ref="R1977:R1980"/>
    <mergeCell ref="S1977:T1977"/>
    <mergeCell ref="U1977:U1980"/>
    <mergeCell ref="V1977:X1977"/>
    <mergeCell ref="Y1977:AC1977"/>
    <mergeCell ref="AD1977:AD1980"/>
    <mergeCell ref="V1972:W1972"/>
    <mergeCell ref="X1972:Y1972"/>
    <mergeCell ref="Z1972:AC1972"/>
    <mergeCell ref="S1973:T1973"/>
    <mergeCell ref="V1973:W1973"/>
    <mergeCell ref="U1974:X1974"/>
    <mergeCell ref="AA1966:AA1968"/>
    <mergeCell ref="AB1966:AB1968"/>
    <mergeCell ref="AC1966:AC1968"/>
    <mergeCell ref="AI1966:AI1968"/>
    <mergeCell ref="AJ1966:AJ1968"/>
    <mergeCell ref="AK1966:AK1968"/>
    <mergeCell ref="AN1965:AN1968"/>
    <mergeCell ref="AP1965:AP1968"/>
    <mergeCell ref="AQ1965:AQ1968"/>
    <mergeCell ref="S1966:S1968"/>
    <mergeCell ref="T1966:T1968"/>
    <mergeCell ref="V1966:V1968"/>
    <mergeCell ref="W1966:W1968"/>
    <mergeCell ref="X1966:X1968"/>
    <mergeCell ref="Y1966:Y1968"/>
    <mergeCell ref="Z1966:Z1968"/>
    <mergeCell ref="AE1965:AE1968"/>
    <mergeCell ref="AF1965:AF1968"/>
    <mergeCell ref="AG1965:AG1968"/>
    <mergeCell ref="AH1965:AH1968"/>
    <mergeCell ref="AI1965:AL1965"/>
    <mergeCell ref="AM1965:AM1968"/>
    <mergeCell ref="AL1966:AL1968"/>
    <mergeCell ref="P1964:AC1964"/>
    <mergeCell ref="AD1964:AN1964"/>
    <mergeCell ref="P1965:P1968"/>
    <mergeCell ref="Q1965:Q1968"/>
    <mergeCell ref="R1965:R1968"/>
    <mergeCell ref="S1965:T1965"/>
    <mergeCell ref="U1965:U1968"/>
    <mergeCell ref="V1965:X1965"/>
    <mergeCell ref="Y1965:AC1965"/>
    <mergeCell ref="AD1965:AD1968"/>
    <mergeCell ref="V1960:W1960"/>
    <mergeCell ref="X1960:Y1960"/>
    <mergeCell ref="Z1960:AC1960"/>
    <mergeCell ref="S1961:T1961"/>
    <mergeCell ref="V1961:W1961"/>
    <mergeCell ref="U1962:X1962"/>
    <mergeCell ref="AA1953:AA1955"/>
    <mergeCell ref="AB1953:AB1955"/>
    <mergeCell ref="AC1953:AC1955"/>
    <mergeCell ref="AI1953:AI1955"/>
    <mergeCell ref="AJ1953:AJ1955"/>
    <mergeCell ref="AK1953:AK1955"/>
    <mergeCell ref="AN1952:AN1955"/>
    <mergeCell ref="AP1952:AP1955"/>
    <mergeCell ref="AQ1952:AQ1955"/>
    <mergeCell ref="S1953:S1955"/>
    <mergeCell ref="T1953:T1955"/>
    <mergeCell ref="V1953:V1955"/>
    <mergeCell ref="W1953:W1955"/>
    <mergeCell ref="X1953:X1955"/>
    <mergeCell ref="Y1953:Y1955"/>
    <mergeCell ref="Z1953:Z1955"/>
    <mergeCell ref="AE1952:AE1955"/>
    <mergeCell ref="AF1952:AF1955"/>
    <mergeCell ref="AG1952:AG1955"/>
    <mergeCell ref="AH1952:AH1955"/>
    <mergeCell ref="AI1952:AL1952"/>
    <mergeCell ref="AM1952:AM1955"/>
    <mergeCell ref="AL1953:AL1955"/>
    <mergeCell ref="P1951:AC1951"/>
    <mergeCell ref="AD1951:AN1951"/>
    <mergeCell ref="P1952:P1955"/>
    <mergeCell ref="Q1952:Q1955"/>
    <mergeCell ref="R1952:R1955"/>
    <mergeCell ref="S1952:T1952"/>
    <mergeCell ref="U1952:U1955"/>
    <mergeCell ref="V1952:X1952"/>
    <mergeCell ref="Y1952:AC1952"/>
    <mergeCell ref="AD1952:AD1955"/>
    <mergeCell ref="V1947:W1947"/>
    <mergeCell ref="X1947:Y1947"/>
    <mergeCell ref="Z1947:AC1947"/>
    <mergeCell ref="S1948:T1948"/>
    <mergeCell ref="V1948:W1948"/>
    <mergeCell ref="U1949:X1949"/>
    <mergeCell ref="AA1941:AA1943"/>
    <mergeCell ref="AB1941:AB1943"/>
    <mergeCell ref="AC1941:AC1943"/>
    <mergeCell ref="AI1941:AI1943"/>
    <mergeCell ref="AJ1941:AJ1943"/>
    <mergeCell ref="AK1941:AK1943"/>
    <mergeCell ref="AN1940:AN1943"/>
    <mergeCell ref="AP1940:AP1943"/>
    <mergeCell ref="AQ1940:AQ1943"/>
    <mergeCell ref="S1941:S1943"/>
    <mergeCell ref="T1941:T1943"/>
    <mergeCell ref="V1941:V1943"/>
    <mergeCell ref="W1941:W1943"/>
    <mergeCell ref="X1941:X1943"/>
    <mergeCell ref="Y1941:Y1943"/>
    <mergeCell ref="Z1941:Z1943"/>
    <mergeCell ref="AE1940:AE1943"/>
    <mergeCell ref="AF1940:AF1943"/>
    <mergeCell ref="AG1940:AG1943"/>
    <mergeCell ref="AH1940:AH1943"/>
    <mergeCell ref="AI1940:AL1940"/>
    <mergeCell ref="AM1940:AM1943"/>
    <mergeCell ref="AL1941:AL1943"/>
    <mergeCell ref="P1939:AC1939"/>
    <mergeCell ref="AD1939:AN1939"/>
    <mergeCell ref="P1940:P1943"/>
    <mergeCell ref="Q1940:Q1943"/>
    <mergeCell ref="R1940:R1943"/>
    <mergeCell ref="S1940:T1940"/>
    <mergeCell ref="U1940:U1943"/>
    <mergeCell ref="V1940:X1940"/>
    <mergeCell ref="Y1940:AC1940"/>
    <mergeCell ref="AD1940:AD1943"/>
    <mergeCell ref="V1935:W1935"/>
    <mergeCell ref="X1935:Y1935"/>
    <mergeCell ref="Z1935:AC1935"/>
    <mergeCell ref="S1936:T1936"/>
    <mergeCell ref="V1936:W1936"/>
    <mergeCell ref="U1937:X1937"/>
    <mergeCell ref="AA1928:AA1930"/>
    <mergeCell ref="AB1928:AB1930"/>
    <mergeCell ref="AC1928:AC1930"/>
    <mergeCell ref="AI1928:AI1930"/>
    <mergeCell ref="AJ1928:AJ1930"/>
    <mergeCell ref="AK1928:AK1930"/>
    <mergeCell ref="AN1927:AN1930"/>
    <mergeCell ref="AP1927:AP1930"/>
    <mergeCell ref="AQ1927:AQ1930"/>
    <mergeCell ref="S1928:S1930"/>
    <mergeCell ref="T1928:T1930"/>
    <mergeCell ref="V1928:V1930"/>
    <mergeCell ref="W1928:W1930"/>
    <mergeCell ref="X1928:X1930"/>
    <mergeCell ref="Y1928:Y1930"/>
    <mergeCell ref="Z1928:Z1930"/>
    <mergeCell ref="AE1927:AE1930"/>
    <mergeCell ref="AF1927:AF1930"/>
    <mergeCell ref="AG1927:AG1930"/>
    <mergeCell ref="AH1927:AH1930"/>
    <mergeCell ref="AI1927:AL1927"/>
    <mergeCell ref="AM1927:AM1930"/>
    <mergeCell ref="AL1928:AL1930"/>
    <mergeCell ref="P1926:AC1926"/>
    <mergeCell ref="AD1926:AN1926"/>
    <mergeCell ref="P1927:P1930"/>
    <mergeCell ref="Q1927:Q1930"/>
    <mergeCell ref="R1927:R1930"/>
    <mergeCell ref="S1927:T1927"/>
    <mergeCell ref="U1927:U1930"/>
    <mergeCell ref="V1927:X1927"/>
    <mergeCell ref="Y1927:AC1927"/>
    <mergeCell ref="AD1927:AD1930"/>
    <mergeCell ref="V1922:W1922"/>
    <mergeCell ref="X1922:Y1922"/>
    <mergeCell ref="Z1922:AC1922"/>
    <mergeCell ref="S1923:T1923"/>
    <mergeCell ref="V1923:W1923"/>
    <mergeCell ref="U1924:X1924"/>
    <mergeCell ref="AA1916:AA1918"/>
    <mergeCell ref="AB1916:AB1918"/>
    <mergeCell ref="AC1916:AC1918"/>
    <mergeCell ref="AI1916:AI1918"/>
    <mergeCell ref="AJ1916:AJ1918"/>
    <mergeCell ref="AK1916:AK1918"/>
    <mergeCell ref="AN1915:AN1918"/>
    <mergeCell ref="AP1915:AP1918"/>
    <mergeCell ref="AQ1915:AQ1918"/>
    <mergeCell ref="S1916:S1918"/>
    <mergeCell ref="T1916:T1918"/>
    <mergeCell ref="V1916:V1918"/>
    <mergeCell ref="W1916:W1918"/>
    <mergeCell ref="X1916:X1918"/>
    <mergeCell ref="Y1916:Y1918"/>
    <mergeCell ref="Z1916:Z1918"/>
    <mergeCell ref="AE1915:AE1918"/>
    <mergeCell ref="AF1915:AF1918"/>
    <mergeCell ref="AG1915:AG1918"/>
    <mergeCell ref="AH1915:AH1918"/>
    <mergeCell ref="AI1915:AL1915"/>
    <mergeCell ref="AM1915:AM1918"/>
    <mergeCell ref="AL1916:AL1918"/>
    <mergeCell ref="P1914:AC1914"/>
    <mergeCell ref="AD1914:AN1914"/>
    <mergeCell ref="P1915:P1918"/>
    <mergeCell ref="Q1915:Q1918"/>
    <mergeCell ref="R1915:R1918"/>
    <mergeCell ref="S1915:T1915"/>
    <mergeCell ref="U1915:U1918"/>
    <mergeCell ref="V1915:X1915"/>
    <mergeCell ref="Y1915:AC1915"/>
    <mergeCell ref="AD1915:AD1918"/>
    <mergeCell ref="V1910:W1910"/>
    <mergeCell ref="X1910:Y1910"/>
    <mergeCell ref="Z1910:AC1910"/>
    <mergeCell ref="S1911:T1911"/>
    <mergeCell ref="V1911:W1911"/>
    <mergeCell ref="U1912:X1912"/>
    <mergeCell ref="AA1903:AA1905"/>
    <mergeCell ref="AB1903:AB1905"/>
    <mergeCell ref="AC1903:AC1905"/>
    <mergeCell ref="AI1903:AI1905"/>
    <mergeCell ref="AJ1903:AJ1905"/>
    <mergeCell ref="AK1903:AK1905"/>
    <mergeCell ref="AN1902:AN1905"/>
    <mergeCell ref="AP1902:AP1905"/>
    <mergeCell ref="AQ1902:AQ1905"/>
    <mergeCell ref="S1903:S1905"/>
    <mergeCell ref="T1903:T1905"/>
    <mergeCell ref="V1903:V1905"/>
    <mergeCell ref="W1903:W1905"/>
    <mergeCell ref="X1903:X1905"/>
    <mergeCell ref="Y1903:Y1905"/>
    <mergeCell ref="Z1903:Z1905"/>
    <mergeCell ref="AE1902:AE1905"/>
    <mergeCell ref="AF1902:AF1905"/>
    <mergeCell ref="AG1902:AG1905"/>
    <mergeCell ref="AH1902:AH1905"/>
    <mergeCell ref="AI1902:AL1902"/>
    <mergeCell ref="AM1902:AM1905"/>
    <mergeCell ref="AL1903:AL1905"/>
    <mergeCell ref="P1901:AC1901"/>
    <mergeCell ref="AD1901:AN1901"/>
    <mergeCell ref="P1902:P1905"/>
    <mergeCell ref="Q1902:Q1905"/>
    <mergeCell ref="R1902:R1905"/>
    <mergeCell ref="S1902:T1902"/>
    <mergeCell ref="U1902:U1905"/>
    <mergeCell ref="V1902:X1902"/>
    <mergeCell ref="Y1902:AC1902"/>
    <mergeCell ref="AD1902:AD1905"/>
    <mergeCell ref="V1897:W1897"/>
    <mergeCell ref="X1897:Y1897"/>
    <mergeCell ref="Z1897:AC1897"/>
    <mergeCell ref="S1898:T1898"/>
    <mergeCell ref="V1898:W1898"/>
    <mergeCell ref="U1899:X1899"/>
    <mergeCell ref="AA1889:AA1891"/>
    <mergeCell ref="AB1889:AB1891"/>
    <mergeCell ref="AC1889:AC1891"/>
    <mergeCell ref="AI1889:AI1891"/>
    <mergeCell ref="AJ1889:AJ1891"/>
    <mergeCell ref="AK1889:AK1891"/>
    <mergeCell ref="AN1888:AN1891"/>
    <mergeCell ref="AP1888:AP1891"/>
    <mergeCell ref="AQ1888:AQ1891"/>
    <mergeCell ref="S1889:S1891"/>
    <mergeCell ref="T1889:T1891"/>
    <mergeCell ref="V1889:V1891"/>
    <mergeCell ref="W1889:W1891"/>
    <mergeCell ref="X1889:X1891"/>
    <mergeCell ref="Y1889:Y1891"/>
    <mergeCell ref="Z1889:Z1891"/>
    <mergeCell ref="AE1888:AE1891"/>
    <mergeCell ref="AF1888:AF1891"/>
    <mergeCell ref="AG1888:AG1891"/>
    <mergeCell ref="AH1888:AH1891"/>
    <mergeCell ref="AI1888:AL1888"/>
    <mergeCell ref="AM1888:AM1891"/>
    <mergeCell ref="AL1889:AL1891"/>
    <mergeCell ref="P1887:AC1887"/>
    <mergeCell ref="AD1887:AN1887"/>
    <mergeCell ref="P1888:P1891"/>
    <mergeCell ref="Q1888:Q1891"/>
    <mergeCell ref="R1888:R1891"/>
    <mergeCell ref="S1888:T1888"/>
    <mergeCell ref="U1888:U1891"/>
    <mergeCell ref="V1888:X1888"/>
    <mergeCell ref="Y1888:AC1888"/>
    <mergeCell ref="AD1888:AD1891"/>
    <mergeCell ref="V1883:W1883"/>
    <mergeCell ref="X1883:Y1883"/>
    <mergeCell ref="Z1883:AC1883"/>
    <mergeCell ref="S1884:T1884"/>
    <mergeCell ref="V1884:W1884"/>
    <mergeCell ref="U1885:X1885"/>
    <mergeCell ref="AA1875:AA1877"/>
    <mergeCell ref="AB1875:AB1877"/>
    <mergeCell ref="AC1875:AC1877"/>
    <mergeCell ref="AI1875:AI1877"/>
    <mergeCell ref="AJ1875:AJ1877"/>
    <mergeCell ref="AK1875:AK1877"/>
    <mergeCell ref="AN1874:AN1877"/>
    <mergeCell ref="AP1874:AP1877"/>
    <mergeCell ref="AQ1874:AQ1877"/>
    <mergeCell ref="S1875:S1877"/>
    <mergeCell ref="T1875:T1877"/>
    <mergeCell ref="V1875:V1877"/>
    <mergeCell ref="W1875:W1877"/>
    <mergeCell ref="X1875:X1877"/>
    <mergeCell ref="Y1875:Y1877"/>
    <mergeCell ref="Z1875:Z1877"/>
    <mergeCell ref="AE1874:AE1877"/>
    <mergeCell ref="AF1874:AF1877"/>
    <mergeCell ref="AG1874:AG1877"/>
    <mergeCell ref="AH1874:AH1877"/>
    <mergeCell ref="AI1874:AL1874"/>
    <mergeCell ref="AM1874:AM1877"/>
    <mergeCell ref="AL1875:AL1877"/>
    <mergeCell ref="P1873:AC1873"/>
    <mergeCell ref="AD1873:AN1873"/>
    <mergeCell ref="P1874:P1877"/>
    <mergeCell ref="Q1874:Q1877"/>
    <mergeCell ref="R1874:R1877"/>
    <mergeCell ref="S1874:T1874"/>
    <mergeCell ref="U1874:U1877"/>
    <mergeCell ref="V1874:X1874"/>
    <mergeCell ref="Y1874:AC1874"/>
    <mergeCell ref="AD1874:AD1877"/>
    <mergeCell ref="V1869:W1869"/>
    <mergeCell ref="X1869:Y1869"/>
    <mergeCell ref="Z1869:AC1869"/>
    <mergeCell ref="S1870:T1870"/>
    <mergeCell ref="V1870:W1870"/>
    <mergeCell ref="U1871:X1871"/>
    <mergeCell ref="AA1861:AA1863"/>
    <mergeCell ref="AB1861:AB1863"/>
    <mergeCell ref="AC1861:AC1863"/>
    <mergeCell ref="AI1861:AI1863"/>
    <mergeCell ref="AJ1861:AJ1863"/>
    <mergeCell ref="AK1861:AK1863"/>
    <mergeCell ref="AN1860:AN1863"/>
    <mergeCell ref="AP1860:AP1863"/>
    <mergeCell ref="AQ1860:AQ1863"/>
    <mergeCell ref="S1861:S1863"/>
    <mergeCell ref="T1861:T1863"/>
    <mergeCell ref="V1861:V1863"/>
    <mergeCell ref="W1861:W1863"/>
    <mergeCell ref="X1861:X1863"/>
    <mergeCell ref="Y1861:Y1863"/>
    <mergeCell ref="Z1861:Z1863"/>
    <mergeCell ref="AE1860:AE1863"/>
    <mergeCell ref="AF1860:AF1863"/>
    <mergeCell ref="AG1860:AG1863"/>
    <mergeCell ref="AH1860:AH1863"/>
    <mergeCell ref="AI1860:AL1860"/>
    <mergeCell ref="AM1860:AM1863"/>
    <mergeCell ref="AL1861:AL1863"/>
    <mergeCell ref="P1859:AC1859"/>
    <mergeCell ref="AD1859:AN1859"/>
    <mergeCell ref="P1860:P1863"/>
    <mergeCell ref="Q1860:Q1863"/>
    <mergeCell ref="R1860:R1863"/>
    <mergeCell ref="S1860:T1860"/>
    <mergeCell ref="U1860:U1863"/>
    <mergeCell ref="V1860:X1860"/>
    <mergeCell ref="Y1860:AC1860"/>
    <mergeCell ref="AD1860:AD1863"/>
    <mergeCell ref="V1855:W1855"/>
    <mergeCell ref="X1855:Y1855"/>
    <mergeCell ref="Z1855:AC1855"/>
    <mergeCell ref="S1856:T1856"/>
    <mergeCell ref="V1856:W1856"/>
    <mergeCell ref="U1857:X1857"/>
    <mergeCell ref="AA1848:AA1850"/>
    <mergeCell ref="AB1848:AB1850"/>
    <mergeCell ref="AC1848:AC1850"/>
    <mergeCell ref="AI1848:AI1850"/>
    <mergeCell ref="AJ1848:AJ1850"/>
    <mergeCell ref="AK1848:AK1850"/>
    <mergeCell ref="AN1847:AN1850"/>
    <mergeCell ref="AP1847:AP1850"/>
    <mergeCell ref="AQ1847:AQ1850"/>
    <mergeCell ref="S1848:S1850"/>
    <mergeCell ref="T1848:T1850"/>
    <mergeCell ref="V1848:V1850"/>
    <mergeCell ref="W1848:W1850"/>
    <mergeCell ref="X1848:X1850"/>
    <mergeCell ref="Y1848:Y1850"/>
    <mergeCell ref="Z1848:Z1850"/>
    <mergeCell ref="AE1847:AE1850"/>
    <mergeCell ref="AF1847:AF1850"/>
    <mergeCell ref="AG1847:AG1850"/>
    <mergeCell ref="AH1847:AH1850"/>
    <mergeCell ref="AI1847:AL1847"/>
    <mergeCell ref="AM1847:AM1850"/>
    <mergeCell ref="AL1848:AL1850"/>
    <mergeCell ref="P1846:AC1846"/>
    <mergeCell ref="AD1846:AN1846"/>
    <mergeCell ref="P1847:P1850"/>
    <mergeCell ref="Q1847:Q1850"/>
    <mergeCell ref="R1847:R1850"/>
    <mergeCell ref="S1847:T1847"/>
    <mergeCell ref="U1847:U1850"/>
    <mergeCell ref="V1847:X1847"/>
    <mergeCell ref="Y1847:AC1847"/>
    <mergeCell ref="AD1847:AD1850"/>
    <mergeCell ref="V1842:W1842"/>
    <mergeCell ref="X1842:Y1842"/>
    <mergeCell ref="Z1842:AC1842"/>
    <mergeCell ref="S1843:T1843"/>
    <mergeCell ref="V1843:W1843"/>
    <mergeCell ref="U1844:X1844"/>
    <mergeCell ref="AA1830:AA1832"/>
    <mergeCell ref="AB1830:AB1832"/>
    <mergeCell ref="AC1830:AC1832"/>
    <mergeCell ref="AI1830:AI1832"/>
    <mergeCell ref="AJ1830:AJ1832"/>
    <mergeCell ref="AK1830:AK1832"/>
    <mergeCell ref="AN1829:AN1832"/>
    <mergeCell ref="AP1829:AP1832"/>
    <mergeCell ref="AQ1829:AQ1832"/>
    <mergeCell ref="S1830:S1832"/>
    <mergeCell ref="T1830:T1832"/>
    <mergeCell ref="V1830:V1832"/>
    <mergeCell ref="W1830:W1832"/>
    <mergeCell ref="X1830:X1832"/>
    <mergeCell ref="Y1830:Y1832"/>
    <mergeCell ref="Z1830:Z1832"/>
    <mergeCell ref="AE1829:AE1832"/>
    <mergeCell ref="AF1829:AF1832"/>
    <mergeCell ref="AG1829:AG1832"/>
    <mergeCell ref="AH1829:AH1832"/>
    <mergeCell ref="AI1829:AL1829"/>
    <mergeCell ref="AM1829:AM1832"/>
    <mergeCell ref="AL1830:AL1832"/>
    <mergeCell ref="P1828:AC1828"/>
    <mergeCell ref="AD1828:AN1828"/>
    <mergeCell ref="P1829:P1832"/>
    <mergeCell ref="Q1829:Q1832"/>
    <mergeCell ref="R1829:R1832"/>
    <mergeCell ref="S1829:T1829"/>
    <mergeCell ref="U1829:U1832"/>
    <mergeCell ref="V1829:X1829"/>
    <mergeCell ref="Y1829:AC1829"/>
    <mergeCell ref="AD1829:AD1832"/>
    <mergeCell ref="V1824:W1824"/>
    <mergeCell ref="X1824:Y1824"/>
    <mergeCell ref="Z1824:AC1824"/>
    <mergeCell ref="S1825:T1825"/>
    <mergeCell ref="V1825:W1825"/>
    <mergeCell ref="U1826:X1826"/>
    <mergeCell ref="AA1816:AA1818"/>
    <mergeCell ref="AB1816:AB1818"/>
    <mergeCell ref="AC1816:AC1818"/>
    <mergeCell ref="AI1816:AI1818"/>
    <mergeCell ref="AJ1816:AJ1818"/>
    <mergeCell ref="AK1816:AK1818"/>
    <mergeCell ref="AN1815:AN1818"/>
    <mergeCell ref="AP1815:AP1818"/>
    <mergeCell ref="AQ1815:AQ1818"/>
    <mergeCell ref="S1816:S1818"/>
    <mergeCell ref="T1816:T1818"/>
    <mergeCell ref="V1816:V1818"/>
    <mergeCell ref="W1816:W1818"/>
    <mergeCell ref="X1816:X1818"/>
    <mergeCell ref="Y1816:Y1818"/>
    <mergeCell ref="Z1816:Z1818"/>
    <mergeCell ref="AE1815:AE1818"/>
    <mergeCell ref="AF1815:AF1818"/>
    <mergeCell ref="AG1815:AG1818"/>
    <mergeCell ref="AH1815:AH1818"/>
    <mergeCell ref="AI1815:AL1815"/>
    <mergeCell ref="AM1815:AM1818"/>
    <mergeCell ref="AL1816:AL1818"/>
    <mergeCell ref="P1814:AC1814"/>
    <mergeCell ref="AD1814:AN1814"/>
    <mergeCell ref="P1815:P1818"/>
    <mergeCell ref="Q1815:Q1818"/>
    <mergeCell ref="R1815:R1818"/>
    <mergeCell ref="S1815:T1815"/>
    <mergeCell ref="U1815:U1818"/>
    <mergeCell ref="V1815:X1815"/>
    <mergeCell ref="Y1815:AC1815"/>
    <mergeCell ref="AD1815:AD1818"/>
    <mergeCell ref="V1810:W1810"/>
    <mergeCell ref="X1810:Y1810"/>
    <mergeCell ref="Z1810:AC1810"/>
    <mergeCell ref="S1811:T1811"/>
    <mergeCell ref="V1811:W1811"/>
    <mergeCell ref="U1812:X1812"/>
    <mergeCell ref="AA1801:AA1803"/>
    <mergeCell ref="AB1801:AB1803"/>
    <mergeCell ref="AC1801:AC1803"/>
    <mergeCell ref="AI1801:AI1803"/>
    <mergeCell ref="AJ1801:AJ1803"/>
    <mergeCell ref="AK1801:AK1803"/>
    <mergeCell ref="AN1800:AN1803"/>
    <mergeCell ref="AP1800:AP1803"/>
    <mergeCell ref="AQ1800:AQ1803"/>
    <mergeCell ref="S1801:S1803"/>
    <mergeCell ref="T1801:T1803"/>
    <mergeCell ref="V1801:V1803"/>
    <mergeCell ref="W1801:W1803"/>
    <mergeCell ref="X1801:X1803"/>
    <mergeCell ref="Y1801:Y1803"/>
    <mergeCell ref="Z1801:Z1803"/>
    <mergeCell ref="AE1800:AE1803"/>
    <mergeCell ref="AF1800:AF1803"/>
    <mergeCell ref="AG1800:AG1803"/>
    <mergeCell ref="AH1800:AH1803"/>
    <mergeCell ref="AI1800:AL1800"/>
    <mergeCell ref="AM1800:AM1803"/>
    <mergeCell ref="AL1801:AL1803"/>
    <mergeCell ref="P1799:AC1799"/>
    <mergeCell ref="AD1799:AN1799"/>
    <mergeCell ref="P1800:P1803"/>
    <mergeCell ref="Q1800:Q1803"/>
    <mergeCell ref="R1800:R1803"/>
    <mergeCell ref="S1800:T1800"/>
    <mergeCell ref="U1800:U1803"/>
    <mergeCell ref="V1800:X1800"/>
    <mergeCell ref="Y1800:AC1800"/>
    <mergeCell ref="AD1800:AD1803"/>
    <mergeCell ref="V1795:W1795"/>
    <mergeCell ref="X1795:Y1795"/>
    <mergeCell ref="Z1795:AC1795"/>
    <mergeCell ref="S1796:T1796"/>
    <mergeCell ref="V1796:W1796"/>
    <mergeCell ref="U1797:X1797"/>
    <mergeCell ref="AA1788:AA1790"/>
    <mergeCell ref="AB1788:AB1790"/>
    <mergeCell ref="AC1788:AC1790"/>
    <mergeCell ref="AI1788:AI1790"/>
    <mergeCell ref="AJ1788:AJ1790"/>
    <mergeCell ref="AK1788:AK1790"/>
    <mergeCell ref="AN1787:AN1790"/>
    <mergeCell ref="AP1787:AP1790"/>
    <mergeCell ref="AQ1787:AQ1790"/>
    <mergeCell ref="S1788:S1790"/>
    <mergeCell ref="T1788:T1790"/>
    <mergeCell ref="V1788:V1790"/>
    <mergeCell ref="W1788:W1790"/>
    <mergeCell ref="X1788:X1790"/>
    <mergeCell ref="Y1788:Y1790"/>
    <mergeCell ref="Z1788:Z1790"/>
    <mergeCell ref="AE1787:AE1790"/>
    <mergeCell ref="AF1787:AF1790"/>
    <mergeCell ref="AG1787:AG1790"/>
    <mergeCell ref="AH1787:AH1790"/>
    <mergeCell ref="AI1787:AL1787"/>
    <mergeCell ref="AM1787:AM1790"/>
    <mergeCell ref="AL1788:AL1790"/>
    <mergeCell ref="P1786:AC1786"/>
    <mergeCell ref="AD1786:AN1786"/>
    <mergeCell ref="P1787:P1790"/>
    <mergeCell ref="Q1787:Q1790"/>
    <mergeCell ref="R1787:R1790"/>
    <mergeCell ref="S1787:T1787"/>
    <mergeCell ref="U1787:U1790"/>
    <mergeCell ref="V1787:X1787"/>
    <mergeCell ref="Y1787:AC1787"/>
    <mergeCell ref="AD1787:AD1790"/>
    <mergeCell ref="V1782:W1782"/>
    <mergeCell ref="X1782:Y1782"/>
    <mergeCell ref="Z1782:AC1782"/>
    <mergeCell ref="S1783:T1783"/>
    <mergeCell ref="V1783:W1783"/>
    <mergeCell ref="U1784:X1784"/>
    <mergeCell ref="AA1764:AA1766"/>
    <mergeCell ref="AB1764:AB1766"/>
    <mergeCell ref="AC1764:AC1766"/>
    <mergeCell ref="AI1764:AI1766"/>
    <mergeCell ref="AJ1764:AJ1766"/>
    <mergeCell ref="AK1764:AK1766"/>
    <mergeCell ref="AN1763:AN1766"/>
    <mergeCell ref="AP1763:AP1766"/>
    <mergeCell ref="AQ1763:AQ1766"/>
    <mergeCell ref="S1764:S1766"/>
    <mergeCell ref="T1764:T1766"/>
    <mergeCell ref="V1764:V1766"/>
    <mergeCell ref="W1764:W1766"/>
    <mergeCell ref="X1764:X1766"/>
    <mergeCell ref="Y1764:Y1766"/>
    <mergeCell ref="Z1764:Z1766"/>
    <mergeCell ref="AE1763:AE1766"/>
    <mergeCell ref="AF1763:AF1766"/>
    <mergeCell ref="AG1763:AG1766"/>
    <mergeCell ref="AH1763:AH1766"/>
    <mergeCell ref="AI1763:AL1763"/>
    <mergeCell ref="AM1763:AM1766"/>
    <mergeCell ref="AL1764:AL1766"/>
    <mergeCell ref="P1762:AC1762"/>
    <mergeCell ref="AD1762:AN1762"/>
    <mergeCell ref="P1763:P1766"/>
    <mergeCell ref="Q1763:Q1766"/>
    <mergeCell ref="R1763:R1766"/>
    <mergeCell ref="S1763:T1763"/>
    <mergeCell ref="U1763:U1766"/>
    <mergeCell ref="V1763:X1763"/>
    <mergeCell ref="Y1763:AC1763"/>
    <mergeCell ref="AD1763:AD1766"/>
    <mergeCell ref="V1758:W1758"/>
    <mergeCell ref="X1758:Y1758"/>
    <mergeCell ref="Z1758:AC1758"/>
    <mergeCell ref="S1759:T1759"/>
    <mergeCell ref="V1759:W1759"/>
    <mergeCell ref="U1760:X1760"/>
    <mergeCell ref="AA1751:AA1753"/>
    <mergeCell ref="AB1751:AB1753"/>
    <mergeCell ref="AC1751:AC1753"/>
    <mergeCell ref="AI1751:AI1753"/>
    <mergeCell ref="AJ1751:AJ1753"/>
    <mergeCell ref="AK1751:AK1753"/>
    <mergeCell ref="AN1750:AN1753"/>
    <mergeCell ref="AP1750:AP1753"/>
    <mergeCell ref="AQ1750:AQ1753"/>
    <mergeCell ref="S1751:S1753"/>
    <mergeCell ref="T1751:T1753"/>
    <mergeCell ref="V1751:V1753"/>
    <mergeCell ref="W1751:W1753"/>
    <mergeCell ref="X1751:X1753"/>
    <mergeCell ref="Y1751:Y1753"/>
    <mergeCell ref="Z1751:Z1753"/>
    <mergeCell ref="AE1750:AE1753"/>
    <mergeCell ref="AF1750:AF1753"/>
    <mergeCell ref="AG1750:AG1753"/>
    <mergeCell ref="AH1750:AH1753"/>
    <mergeCell ref="AI1750:AL1750"/>
    <mergeCell ref="AM1750:AM1753"/>
    <mergeCell ref="AL1751:AL1753"/>
    <mergeCell ref="P1749:AC1749"/>
    <mergeCell ref="AD1749:AN1749"/>
    <mergeCell ref="P1750:P1753"/>
    <mergeCell ref="Q1750:Q1753"/>
    <mergeCell ref="R1750:R1753"/>
    <mergeCell ref="S1750:T1750"/>
    <mergeCell ref="U1750:U1753"/>
    <mergeCell ref="V1750:X1750"/>
    <mergeCell ref="Y1750:AC1750"/>
    <mergeCell ref="AD1750:AD1753"/>
    <mergeCell ref="V1745:W1745"/>
    <mergeCell ref="X1745:Y1745"/>
    <mergeCell ref="Z1745:AC1745"/>
    <mergeCell ref="S1746:T1746"/>
    <mergeCell ref="V1746:W1746"/>
    <mergeCell ref="U1747:X1747"/>
    <mergeCell ref="Z1738:Z1740"/>
    <mergeCell ref="AA1738:AA1740"/>
    <mergeCell ref="AB1738:AB1740"/>
    <mergeCell ref="AC1738:AC1740"/>
    <mergeCell ref="AI1738:AI1740"/>
    <mergeCell ref="AJ1738:AJ1740"/>
    <mergeCell ref="AM1737:AM1740"/>
    <mergeCell ref="AN1737:AN1740"/>
    <mergeCell ref="AP1737:AP1740"/>
    <mergeCell ref="AQ1737:AQ1740"/>
    <mergeCell ref="S1738:S1740"/>
    <mergeCell ref="T1738:T1740"/>
    <mergeCell ref="V1738:V1740"/>
    <mergeCell ref="W1738:W1740"/>
    <mergeCell ref="X1738:X1740"/>
    <mergeCell ref="Y1738:Y1740"/>
    <mergeCell ref="AD1737:AD1740"/>
    <mergeCell ref="AE1737:AE1740"/>
    <mergeCell ref="AF1737:AF1740"/>
    <mergeCell ref="AG1737:AG1740"/>
    <mergeCell ref="AH1737:AH1740"/>
    <mergeCell ref="AI1737:AL1737"/>
    <mergeCell ref="AK1738:AK1740"/>
    <mergeCell ref="AL1738:AL1740"/>
    <mergeCell ref="U1734:X1734"/>
    <mergeCell ref="P1736:AC1736"/>
    <mergeCell ref="AD1736:AN1736"/>
    <mergeCell ref="P1737:P1740"/>
    <mergeCell ref="Q1737:Q1740"/>
    <mergeCell ref="R1737:R1740"/>
    <mergeCell ref="S1737:T1737"/>
    <mergeCell ref="U1737:U1740"/>
    <mergeCell ref="V1737:X1737"/>
    <mergeCell ref="Y1737:AC1737"/>
    <mergeCell ref="C1731:D1731"/>
    <mergeCell ref="V1732:W1732"/>
    <mergeCell ref="X1732:Y1732"/>
    <mergeCell ref="Z1732:AC1732"/>
    <mergeCell ref="S1733:T1733"/>
    <mergeCell ref="V1733:W1733"/>
    <mergeCell ref="AA1725:AA1727"/>
    <mergeCell ref="AB1725:AB1727"/>
    <mergeCell ref="AC1725:AC1727"/>
    <mergeCell ref="AI1725:AI1727"/>
    <mergeCell ref="AJ1725:AJ1727"/>
    <mergeCell ref="AK1725:AK1727"/>
    <mergeCell ref="AN1724:AN1727"/>
    <mergeCell ref="AP1724:AP1727"/>
    <mergeCell ref="AQ1724:AQ1727"/>
    <mergeCell ref="S1725:S1727"/>
    <mergeCell ref="T1725:T1727"/>
    <mergeCell ref="V1725:V1727"/>
    <mergeCell ref="W1725:W1727"/>
    <mergeCell ref="X1725:X1727"/>
    <mergeCell ref="Y1725:Y1727"/>
    <mergeCell ref="Z1725:Z1727"/>
    <mergeCell ref="AE1724:AE1727"/>
    <mergeCell ref="AF1724:AF1727"/>
    <mergeCell ref="AG1724:AG1727"/>
    <mergeCell ref="AH1724:AH1727"/>
    <mergeCell ref="AI1724:AL1724"/>
    <mergeCell ref="AM1724:AM1727"/>
    <mergeCell ref="AL1725:AL1727"/>
    <mergeCell ref="P1723:AC1723"/>
    <mergeCell ref="AD1723:AN1723"/>
    <mergeCell ref="P1724:P1727"/>
    <mergeCell ref="Q1724:Q1727"/>
    <mergeCell ref="R1724:R1727"/>
    <mergeCell ref="S1724:T1724"/>
    <mergeCell ref="U1724:U1727"/>
    <mergeCell ref="V1724:X1724"/>
    <mergeCell ref="Y1724:AC1724"/>
    <mergeCell ref="AD1724:AD1727"/>
    <mergeCell ref="V1719:W1719"/>
    <mergeCell ref="X1719:Y1719"/>
    <mergeCell ref="Z1719:AC1719"/>
    <mergeCell ref="S1720:T1720"/>
    <mergeCell ref="V1720:W1720"/>
    <mergeCell ref="U1721:X1721"/>
    <mergeCell ref="AA1712:AA1714"/>
    <mergeCell ref="AB1712:AB1714"/>
    <mergeCell ref="AC1712:AC1714"/>
    <mergeCell ref="AI1712:AI1714"/>
    <mergeCell ref="AJ1712:AJ1714"/>
    <mergeCell ref="AK1712:AK1714"/>
    <mergeCell ref="AN1711:AN1714"/>
    <mergeCell ref="AP1711:AP1714"/>
    <mergeCell ref="AQ1711:AQ1714"/>
    <mergeCell ref="S1712:S1714"/>
    <mergeCell ref="T1712:T1714"/>
    <mergeCell ref="V1712:V1714"/>
    <mergeCell ref="W1712:W1714"/>
    <mergeCell ref="X1712:X1714"/>
    <mergeCell ref="Y1712:Y1714"/>
    <mergeCell ref="Z1712:Z1714"/>
    <mergeCell ref="AE1711:AE1714"/>
    <mergeCell ref="AF1711:AF1714"/>
    <mergeCell ref="AG1711:AG1714"/>
    <mergeCell ref="AH1711:AH1714"/>
    <mergeCell ref="AI1711:AL1711"/>
    <mergeCell ref="AM1711:AM1714"/>
    <mergeCell ref="AL1712:AL1714"/>
    <mergeCell ref="P1710:AC1710"/>
    <mergeCell ref="AD1710:AN1710"/>
    <mergeCell ref="P1711:P1714"/>
    <mergeCell ref="Q1711:Q1714"/>
    <mergeCell ref="R1711:R1714"/>
    <mergeCell ref="S1711:T1711"/>
    <mergeCell ref="U1711:U1714"/>
    <mergeCell ref="V1711:X1711"/>
    <mergeCell ref="Y1711:AC1711"/>
    <mergeCell ref="AD1711:AD1714"/>
    <mergeCell ref="V1706:W1706"/>
    <mergeCell ref="X1706:Y1706"/>
    <mergeCell ref="Z1706:AC1706"/>
    <mergeCell ref="S1707:T1707"/>
    <mergeCell ref="V1707:W1707"/>
    <mergeCell ref="U1708:X1708"/>
    <mergeCell ref="AA1701:AA1703"/>
    <mergeCell ref="AB1701:AB1703"/>
    <mergeCell ref="AC1701:AC1703"/>
    <mergeCell ref="AI1701:AI1703"/>
    <mergeCell ref="AJ1701:AJ1703"/>
    <mergeCell ref="AK1701:AK1703"/>
    <mergeCell ref="AN1700:AN1703"/>
    <mergeCell ref="AP1700:AP1703"/>
    <mergeCell ref="AQ1700:AQ1703"/>
    <mergeCell ref="S1701:S1703"/>
    <mergeCell ref="T1701:T1703"/>
    <mergeCell ref="V1701:V1703"/>
    <mergeCell ref="W1701:W1703"/>
    <mergeCell ref="X1701:X1703"/>
    <mergeCell ref="Y1701:Y1703"/>
    <mergeCell ref="Z1701:Z1703"/>
    <mergeCell ref="AE1700:AE1703"/>
    <mergeCell ref="AF1700:AF1703"/>
    <mergeCell ref="AG1700:AG1703"/>
    <mergeCell ref="AH1700:AH1703"/>
    <mergeCell ref="AI1700:AL1700"/>
    <mergeCell ref="AM1700:AM1703"/>
    <mergeCell ref="AL1701:AL1703"/>
    <mergeCell ref="P1699:AC1699"/>
    <mergeCell ref="AD1699:AN1699"/>
    <mergeCell ref="P1700:P1703"/>
    <mergeCell ref="Q1700:Q1703"/>
    <mergeCell ref="R1700:R1703"/>
    <mergeCell ref="S1700:T1700"/>
    <mergeCell ref="U1700:U1703"/>
    <mergeCell ref="V1700:X1700"/>
    <mergeCell ref="Y1700:AC1700"/>
    <mergeCell ref="AD1700:AD1703"/>
    <mergeCell ref="V1695:W1695"/>
    <mergeCell ref="X1695:Y1695"/>
    <mergeCell ref="Z1695:AC1695"/>
    <mergeCell ref="S1696:T1696"/>
    <mergeCell ref="V1696:W1696"/>
    <mergeCell ref="U1697:X1697"/>
    <mergeCell ref="AA1687:AA1689"/>
    <mergeCell ref="AB1687:AB1689"/>
    <mergeCell ref="AC1687:AC1689"/>
    <mergeCell ref="AI1687:AI1689"/>
    <mergeCell ref="AJ1687:AJ1689"/>
    <mergeCell ref="AK1687:AK1689"/>
    <mergeCell ref="AN1686:AN1689"/>
    <mergeCell ref="AP1686:AP1689"/>
    <mergeCell ref="AQ1686:AQ1689"/>
    <mergeCell ref="S1687:S1689"/>
    <mergeCell ref="T1687:T1689"/>
    <mergeCell ref="V1687:V1689"/>
    <mergeCell ref="W1687:W1689"/>
    <mergeCell ref="X1687:X1689"/>
    <mergeCell ref="Y1687:Y1689"/>
    <mergeCell ref="Z1687:Z1689"/>
    <mergeCell ref="AE1686:AE1689"/>
    <mergeCell ref="AF1686:AF1689"/>
    <mergeCell ref="AG1686:AG1689"/>
    <mergeCell ref="AH1686:AH1689"/>
    <mergeCell ref="AI1686:AL1686"/>
    <mergeCell ref="AM1686:AM1689"/>
    <mergeCell ref="AL1687:AL1689"/>
    <mergeCell ref="P1685:AC1685"/>
    <mergeCell ref="AD1685:AN1685"/>
    <mergeCell ref="P1686:P1689"/>
    <mergeCell ref="Q1686:Q1689"/>
    <mergeCell ref="R1686:R1689"/>
    <mergeCell ref="S1686:T1686"/>
    <mergeCell ref="U1686:U1689"/>
    <mergeCell ref="V1686:X1686"/>
    <mergeCell ref="Y1686:AC1686"/>
    <mergeCell ref="AD1686:AD1689"/>
    <mergeCell ref="V1681:W1681"/>
    <mergeCell ref="X1681:Y1681"/>
    <mergeCell ref="Z1681:AC1681"/>
    <mergeCell ref="S1682:T1682"/>
    <mergeCell ref="V1682:W1682"/>
    <mergeCell ref="U1683:X1683"/>
    <mergeCell ref="AA1674:AA1676"/>
    <mergeCell ref="AB1674:AB1676"/>
    <mergeCell ref="AC1674:AC1676"/>
    <mergeCell ref="AI1674:AI1676"/>
    <mergeCell ref="AJ1674:AJ1676"/>
    <mergeCell ref="AK1674:AK1676"/>
    <mergeCell ref="AN1673:AN1676"/>
    <mergeCell ref="AP1673:AP1676"/>
    <mergeCell ref="AQ1673:AQ1676"/>
    <mergeCell ref="S1674:S1676"/>
    <mergeCell ref="T1674:T1676"/>
    <mergeCell ref="V1674:V1676"/>
    <mergeCell ref="W1674:W1676"/>
    <mergeCell ref="X1674:X1676"/>
    <mergeCell ref="Y1674:Y1676"/>
    <mergeCell ref="Z1674:Z1676"/>
    <mergeCell ref="AE1673:AE1676"/>
    <mergeCell ref="AF1673:AF1676"/>
    <mergeCell ref="AG1673:AG1676"/>
    <mergeCell ref="AH1673:AH1676"/>
    <mergeCell ref="AI1673:AL1673"/>
    <mergeCell ref="AM1673:AM1676"/>
    <mergeCell ref="AL1674:AL1676"/>
    <mergeCell ref="P1672:AC1672"/>
    <mergeCell ref="AD1672:AN1672"/>
    <mergeCell ref="P1673:P1676"/>
    <mergeCell ref="Q1673:Q1676"/>
    <mergeCell ref="R1673:R1676"/>
    <mergeCell ref="S1673:T1673"/>
    <mergeCell ref="U1673:U1676"/>
    <mergeCell ref="V1673:X1673"/>
    <mergeCell ref="Y1673:AC1673"/>
    <mergeCell ref="AD1673:AD1676"/>
    <mergeCell ref="V1668:W1668"/>
    <mergeCell ref="X1668:Y1668"/>
    <mergeCell ref="Z1668:AC1668"/>
    <mergeCell ref="S1669:T1669"/>
    <mergeCell ref="V1669:W1669"/>
    <mergeCell ref="U1670:X1670"/>
    <mergeCell ref="AA1661:AA1663"/>
    <mergeCell ref="AB1661:AB1663"/>
    <mergeCell ref="AC1661:AC1663"/>
    <mergeCell ref="AI1661:AI1663"/>
    <mergeCell ref="AJ1661:AJ1663"/>
    <mergeCell ref="AK1661:AK1663"/>
    <mergeCell ref="AN1660:AN1663"/>
    <mergeCell ref="AP1660:AP1663"/>
    <mergeCell ref="AQ1660:AQ1663"/>
    <mergeCell ref="S1661:S1663"/>
    <mergeCell ref="T1661:T1663"/>
    <mergeCell ref="V1661:V1663"/>
    <mergeCell ref="W1661:W1663"/>
    <mergeCell ref="X1661:X1663"/>
    <mergeCell ref="Y1661:Y1663"/>
    <mergeCell ref="Z1661:Z1663"/>
    <mergeCell ref="AE1660:AE1663"/>
    <mergeCell ref="AF1660:AF1663"/>
    <mergeCell ref="AG1660:AG1663"/>
    <mergeCell ref="AH1660:AH1663"/>
    <mergeCell ref="AI1660:AL1660"/>
    <mergeCell ref="AM1660:AM1663"/>
    <mergeCell ref="AL1661:AL1663"/>
    <mergeCell ref="P1659:AC1659"/>
    <mergeCell ref="AD1659:AN1659"/>
    <mergeCell ref="P1660:P1663"/>
    <mergeCell ref="Q1660:Q1663"/>
    <mergeCell ref="R1660:R1663"/>
    <mergeCell ref="S1660:T1660"/>
    <mergeCell ref="U1660:U1663"/>
    <mergeCell ref="V1660:X1660"/>
    <mergeCell ref="Y1660:AC1660"/>
    <mergeCell ref="AD1660:AD1663"/>
    <mergeCell ref="V1655:W1655"/>
    <mergeCell ref="X1655:Y1655"/>
    <mergeCell ref="Z1655:AC1655"/>
    <mergeCell ref="S1656:T1656"/>
    <mergeCell ref="V1656:W1656"/>
    <mergeCell ref="U1657:X1657"/>
    <mergeCell ref="AA1647:AA1649"/>
    <mergeCell ref="AB1647:AB1649"/>
    <mergeCell ref="AC1647:AC1649"/>
    <mergeCell ref="AI1647:AI1649"/>
    <mergeCell ref="AJ1647:AJ1649"/>
    <mergeCell ref="AK1647:AK1649"/>
    <mergeCell ref="AN1646:AN1649"/>
    <mergeCell ref="AP1646:AP1649"/>
    <mergeCell ref="AQ1646:AQ1649"/>
    <mergeCell ref="S1647:S1649"/>
    <mergeCell ref="T1647:T1649"/>
    <mergeCell ref="V1647:V1649"/>
    <mergeCell ref="W1647:W1649"/>
    <mergeCell ref="X1647:X1649"/>
    <mergeCell ref="Y1647:Y1649"/>
    <mergeCell ref="Z1647:Z1649"/>
    <mergeCell ref="AE1646:AE1649"/>
    <mergeCell ref="AF1646:AF1649"/>
    <mergeCell ref="AG1646:AG1649"/>
    <mergeCell ref="AH1646:AH1649"/>
    <mergeCell ref="AI1646:AL1646"/>
    <mergeCell ref="AM1646:AM1649"/>
    <mergeCell ref="AL1647:AL1649"/>
    <mergeCell ref="P1645:AC1645"/>
    <mergeCell ref="AD1645:AN1645"/>
    <mergeCell ref="P1646:P1649"/>
    <mergeCell ref="Q1646:Q1649"/>
    <mergeCell ref="R1646:R1649"/>
    <mergeCell ref="S1646:T1646"/>
    <mergeCell ref="U1646:U1649"/>
    <mergeCell ref="V1646:X1646"/>
    <mergeCell ref="Y1646:AC1646"/>
    <mergeCell ref="AD1646:AD1649"/>
    <mergeCell ref="V1641:W1641"/>
    <mergeCell ref="X1641:Y1641"/>
    <mergeCell ref="Z1641:AC1641"/>
    <mergeCell ref="S1642:T1642"/>
    <mergeCell ref="V1642:W1642"/>
    <mergeCell ref="U1643:X1643"/>
    <mergeCell ref="AA1632:AA1634"/>
    <mergeCell ref="AB1632:AB1634"/>
    <mergeCell ref="AC1632:AC1634"/>
    <mergeCell ref="AI1632:AI1634"/>
    <mergeCell ref="AJ1632:AJ1634"/>
    <mergeCell ref="AK1632:AK1634"/>
    <mergeCell ref="AN1631:AN1634"/>
    <mergeCell ref="AP1631:AP1634"/>
    <mergeCell ref="AQ1631:AQ1634"/>
    <mergeCell ref="S1632:S1634"/>
    <mergeCell ref="T1632:T1634"/>
    <mergeCell ref="V1632:V1634"/>
    <mergeCell ref="W1632:W1634"/>
    <mergeCell ref="X1632:X1634"/>
    <mergeCell ref="Y1632:Y1634"/>
    <mergeCell ref="Z1632:Z1634"/>
    <mergeCell ref="AE1631:AE1634"/>
    <mergeCell ref="AF1631:AF1634"/>
    <mergeCell ref="AG1631:AG1634"/>
    <mergeCell ref="AH1631:AH1634"/>
    <mergeCell ref="AI1631:AL1631"/>
    <mergeCell ref="AM1631:AM1634"/>
    <mergeCell ref="AL1632:AL1634"/>
    <mergeCell ref="P1630:AC1630"/>
    <mergeCell ref="AD1630:AN1630"/>
    <mergeCell ref="P1631:P1634"/>
    <mergeCell ref="Q1631:Q1634"/>
    <mergeCell ref="R1631:R1634"/>
    <mergeCell ref="S1631:T1631"/>
    <mergeCell ref="U1631:U1634"/>
    <mergeCell ref="V1631:X1631"/>
    <mergeCell ref="Y1631:AC1631"/>
    <mergeCell ref="AD1631:AD1634"/>
    <mergeCell ref="V1626:W1626"/>
    <mergeCell ref="X1626:Y1626"/>
    <mergeCell ref="Z1626:AC1626"/>
    <mergeCell ref="S1627:T1627"/>
    <mergeCell ref="V1627:W1627"/>
    <mergeCell ref="U1628:X1628"/>
    <mergeCell ref="AA1619:AA1621"/>
    <mergeCell ref="AB1619:AB1621"/>
    <mergeCell ref="AC1619:AC1621"/>
    <mergeCell ref="AI1619:AI1621"/>
    <mergeCell ref="AJ1619:AJ1621"/>
    <mergeCell ref="AK1619:AK1621"/>
    <mergeCell ref="AN1618:AN1621"/>
    <mergeCell ref="AP1618:AP1621"/>
    <mergeCell ref="AQ1618:AQ1621"/>
    <mergeCell ref="S1619:S1621"/>
    <mergeCell ref="T1619:T1621"/>
    <mergeCell ref="V1619:V1621"/>
    <mergeCell ref="W1619:W1621"/>
    <mergeCell ref="X1619:X1621"/>
    <mergeCell ref="Y1619:Y1621"/>
    <mergeCell ref="Z1619:Z1621"/>
    <mergeCell ref="AE1618:AE1621"/>
    <mergeCell ref="AF1618:AF1621"/>
    <mergeCell ref="AG1618:AG1621"/>
    <mergeCell ref="AH1618:AH1621"/>
    <mergeCell ref="AI1618:AL1618"/>
    <mergeCell ref="AM1618:AM1621"/>
    <mergeCell ref="AL1619:AL1621"/>
    <mergeCell ref="P1617:AC1617"/>
    <mergeCell ref="AD1617:AN1617"/>
    <mergeCell ref="P1618:P1621"/>
    <mergeCell ref="Q1618:Q1621"/>
    <mergeCell ref="R1618:R1621"/>
    <mergeCell ref="S1618:T1618"/>
    <mergeCell ref="U1618:U1621"/>
    <mergeCell ref="V1618:X1618"/>
    <mergeCell ref="Y1618:AC1618"/>
    <mergeCell ref="AD1618:AD1621"/>
    <mergeCell ref="V1613:W1613"/>
    <mergeCell ref="X1613:Y1613"/>
    <mergeCell ref="Z1613:AC1613"/>
    <mergeCell ref="S1614:T1614"/>
    <mergeCell ref="V1614:W1614"/>
    <mergeCell ref="U1615:X1615"/>
    <mergeCell ref="AA1604:AA1606"/>
    <mergeCell ref="AB1604:AB1606"/>
    <mergeCell ref="AC1604:AC1606"/>
    <mergeCell ref="AI1604:AI1606"/>
    <mergeCell ref="AJ1604:AJ1606"/>
    <mergeCell ref="AK1604:AK1606"/>
    <mergeCell ref="AN1603:AN1606"/>
    <mergeCell ref="AP1603:AP1606"/>
    <mergeCell ref="AQ1603:AQ1606"/>
    <mergeCell ref="S1604:S1606"/>
    <mergeCell ref="T1604:T1606"/>
    <mergeCell ref="V1604:V1606"/>
    <mergeCell ref="W1604:W1606"/>
    <mergeCell ref="X1604:X1606"/>
    <mergeCell ref="Y1604:Y1606"/>
    <mergeCell ref="Z1604:Z1606"/>
    <mergeCell ref="AE1603:AE1606"/>
    <mergeCell ref="AF1603:AF1606"/>
    <mergeCell ref="AG1603:AG1606"/>
    <mergeCell ref="AH1603:AH1606"/>
    <mergeCell ref="AI1603:AL1603"/>
    <mergeCell ref="AM1603:AM1606"/>
    <mergeCell ref="AL1604:AL1606"/>
    <mergeCell ref="P1602:AC1602"/>
    <mergeCell ref="AD1602:AN1602"/>
    <mergeCell ref="P1603:P1606"/>
    <mergeCell ref="Q1603:Q1606"/>
    <mergeCell ref="R1603:R1606"/>
    <mergeCell ref="S1603:T1603"/>
    <mergeCell ref="U1603:U1606"/>
    <mergeCell ref="V1603:X1603"/>
    <mergeCell ref="Y1603:AC1603"/>
    <mergeCell ref="AD1603:AD1606"/>
    <mergeCell ref="V1598:W1598"/>
    <mergeCell ref="X1598:Y1598"/>
    <mergeCell ref="Z1598:AC1598"/>
    <mergeCell ref="S1599:T1599"/>
    <mergeCell ref="V1599:W1599"/>
    <mergeCell ref="U1600:X1600"/>
    <mergeCell ref="AA1589:AA1591"/>
    <mergeCell ref="AB1589:AB1591"/>
    <mergeCell ref="AC1589:AC1591"/>
    <mergeCell ref="AI1589:AI1591"/>
    <mergeCell ref="AJ1589:AJ1591"/>
    <mergeCell ref="AK1589:AK1591"/>
    <mergeCell ref="AN1588:AN1591"/>
    <mergeCell ref="AP1588:AP1591"/>
    <mergeCell ref="AQ1588:AQ1591"/>
    <mergeCell ref="S1589:S1591"/>
    <mergeCell ref="T1589:T1591"/>
    <mergeCell ref="V1589:V1591"/>
    <mergeCell ref="W1589:W1591"/>
    <mergeCell ref="X1589:X1591"/>
    <mergeCell ref="Y1589:Y1591"/>
    <mergeCell ref="Z1589:Z1591"/>
    <mergeCell ref="AE1588:AE1591"/>
    <mergeCell ref="AF1588:AF1591"/>
    <mergeCell ref="AG1588:AG1591"/>
    <mergeCell ref="AH1588:AH1591"/>
    <mergeCell ref="AI1588:AL1588"/>
    <mergeCell ref="AM1588:AM1591"/>
    <mergeCell ref="AL1589:AL1591"/>
    <mergeCell ref="P1587:AC1587"/>
    <mergeCell ref="AD1587:AN1587"/>
    <mergeCell ref="P1588:P1591"/>
    <mergeCell ref="Q1588:Q1591"/>
    <mergeCell ref="R1588:R1591"/>
    <mergeCell ref="S1588:T1588"/>
    <mergeCell ref="U1588:U1591"/>
    <mergeCell ref="V1588:X1588"/>
    <mergeCell ref="Y1588:AC1588"/>
    <mergeCell ref="AD1588:AD1591"/>
    <mergeCell ref="V1583:W1583"/>
    <mergeCell ref="X1583:Y1583"/>
    <mergeCell ref="Z1583:AC1583"/>
    <mergeCell ref="S1584:T1584"/>
    <mergeCell ref="V1584:W1584"/>
    <mergeCell ref="U1585:X1585"/>
    <mergeCell ref="AA1575:AA1577"/>
    <mergeCell ref="AB1575:AB1577"/>
    <mergeCell ref="AC1575:AC1577"/>
    <mergeCell ref="AI1575:AI1577"/>
    <mergeCell ref="AJ1575:AJ1577"/>
    <mergeCell ref="AK1575:AK1577"/>
    <mergeCell ref="AN1574:AN1577"/>
    <mergeCell ref="AP1574:AP1577"/>
    <mergeCell ref="AQ1574:AQ1577"/>
    <mergeCell ref="S1575:S1577"/>
    <mergeCell ref="T1575:T1577"/>
    <mergeCell ref="V1575:V1577"/>
    <mergeCell ref="W1575:W1577"/>
    <mergeCell ref="X1575:X1577"/>
    <mergeCell ref="Y1575:Y1577"/>
    <mergeCell ref="Z1575:Z1577"/>
    <mergeCell ref="AE1574:AE1577"/>
    <mergeCell ref="AF1574:AF1577"/>
    <mergeCell ref="AG1574:AG1577"/>
    <mergeCell ref="AH1574:AH1577"/>
    <mergeCell ref="AI1574:AL1574"/>
    <mergeCell ref="AM1574:AM1577"/>
    <mergeCell ref="AL1575:AL1577"/>
    <mergeCell ref="P1573:AC1573"/>
    <mergeCell ref="AD1573:AN1573"/>
    <mergeCell ref="P1574:P1577"/>
    <mergeCell ref="Q1574:Q1577"/>
    <mergeCell ref="R1574:R1577"/>
    <mergeCell ref="S1574:T1574"/>
    <mergeCell ref="U1574:U1577"/>
    <mergeCell ref="V1574:X1574"/>
    <mergeCell ref="Y1574:AC1574"/>
    <mergeCell ref="AD1574:AD1577"/>
    <mergeCell ref="V1569:W1569"/>
    <mergeCell ref="X1569:Y1569"/>
    <mergeCell ref="Z1569:AC1569"/>
    <mergeCell ref="S1570:T1570"/>
    <mergeCell ref="V1570:W1570"/>
    <mergeCell ref="U1571:X1571"/>
    <mergeCell ref="AA1562:AA1564"/>
    <mergeCell ref="AB1562:AB1564"/>
    <mergeCell ref="AC1562:AC1564"/>
    <mergeCell ref="AI1562:AI1564"/>
    <mergeCell ref="AJ1562:AJ1564"/>
    <mergeCell ref="AK1562:AK1564"/>
    <mergeCell ref="AN1561:AN1564"/>
    <mergeCell ref="AP1561:AP1564"/>
    <mergeCell ref="AQ1561:AQ1564"/>
    <mergeCell ref="S1562:S1564"/>
    <mergeCell ref="T1562:T1564"/>
    <mergeCell ref="V1562:V1564"/>
    <mergeCell ref="W1562:W1564"/>
    <mergeCell ref="X1562:X1564"/>
    <mergeCell ref="Y1562:Y1564"/>
    <mergeCell ref="Z1562:Z1564"/>
    <mergeCell ref="AE1561:AE1564"/>
    <mergeCell ref="AF1561:AF1564"/>
    <mergeCell ref="AG1561:AG1564"/>
    <mergeCell ref="AH1561:AH1564"/>
    <mergeCell ref="AI1561:AL1561"/>
    <mergeCell ref="AM1561:AM1564"/>
    <mergeCell ref="AL1562:AL1564"/>
    <mergeCell ref="P1560:AC1560"/>
    <mergeCell ref="AD1560:AN1560"/>
    <mergeCell ref="P1561:P1564"/>
    <mergeCell ref="Q1561:Q1564"/>
    <mergeCell ref="R1561:R1564"/>
    <mergeCell ref="S1561:T1561"/>
    <mergeCell ref="U1561:U1564"/>
    <mergeCell ref="V1561:X1561"/>
    <mergeCell ref="Y1561:AC1561"/>
    <mergeCell ref="AD1561:AD1564"/>
    <mergeCell ref="V1556:W1556"/>
    <mergeCell ref="X1556:Y1556"/>
    <mergeCell ref="Z1556:AC1556"/>
    <mergeCell ref="S1557:T1557"/>
    <mergeCell ref="V1557:W1557"/>
    <mergeCell ref="U1558:X1558"/>
    <mergeCell ref="AA1549:AA1551"/>
    <mergeCell ref="AB1549:AB1551"/>
    <mergeCell ref="AC1549:AC1551"/>
    <mergeCell ref="AI1549:AI1551"/>
    <mergeCell ref="AJ1549:AJ1551"/>
    <mergeCell ref="AK1549:AK1551"/>
    <mergeCell ref="AN1548:AN1551"/>
    <mergeCell ref="AP1548:AP1551"/>
    <mergeCell ref="AQ1548:AQ1551"/>
    <mergeCell ref="S1549:S1551"/>
    <mergeCell ref="T1549:T1551"/>
    <mergeCell ref="V1549:V1551"/>
    <mergeCell ref="W1549:W1551"/>
    <mergeCell ref="X1549:X1551"/>
    <mergeCell ref="Y1549:Y1551"/>
    <mergeCell ref="Z1549:Z1551"/>
    <mergeCell ref="AE1548:AE1551"/>
    <mergeCell ref="AF1548:AF1551"/>
    <mergeCell ref="AG1548:AG1551"/>
    <mergeCell ref="AH1548:AH1551"/>
    <mergeCell ref="AI1548:AL1548"/>
    <mergeCell ref="AM1548:AM1551"/>
    <mergeCell ref="AL1549:AL1551"/>
    <mergeCell ref="P1547:AC1547"/>
    <mergeCell ref="AD1547:AN1547"/>
    <mergeCell ref="P1548:P1551"/>
    <mergeCell ref="Q1548:Q1551"/>
    <mergeCell ref="R1548:R1551"/>
    <mergeCell ref="S1548:T1548"/>
    <mergeCell ref="U1548:U1551"/>
    <mergeCell ref="V1548:X1548"/>
    <mergeCell ref="Y1548:AC1548"/>
    <mergeCell ref="AD1548:AD1551"/>
    <mergeCell ref="V1543:W1543"/>
    <mergeCell ref="X1543:Y1543"/>
    <mergeCell ref="Z1543:AC1543"/>
    <mergeCell ref="S1544:T1544"/>
    <mergeCell ref="V1544:W1544"/>
    <mergeCell ref="U1545:X1545"/>
    <mergeCell ref="AA1536:AA1538"/>
    <mergeCell ref="AB1536:AB1538"/>
    <mergeCell ref="AC1536:AC1538"/>
    <mergeCell ref="AI1536:AI1538"/>
    <mergeCell ref="AJ1536:AJ1538"/>
    <mergeCell ref="AK1536:AK1538"/>
    <mergeCell ref="AN1535:AN1538"/>
    <mergeCell ref="AP1535:AP1538"/>
    <mergeCell ref="AQ1535:AQ1538"/>
    <mergeCell ref="S1536:S1538"/>
    <mergeCell ref="T1536:T1538"/>
    <mergeCell ref="V1536:V1538"/>
    <mergeCell ref="W1536:W1538"/>
    <mergeCell ref="X1536:X1538"/>
    <mergeCell ref="Y1536:Y1538"/>
    <mergeCell ref="Z1536:Z1538"/>
    <mergeCell ref="AE1535:AE1538"/>
    <mergeCell ref="AF1535:AF1538"/>
    <mergeCell ref="AG1535:AG1538"/>
    <mergeCell ref="AH1535:AH1538"/>
    <mergeCell ref="AI1535:AL1535"/>
    <mergeCell ref="AM1535:AM1538"/>
    <mergeCell ref="AL1536:AL1538"/>
    <mergeCell ref="P1534:AC1534"/>
    <mergeCell ref="AD1534:AN1534"/>
    <mergeCell ref="P1535:P1538"/>
    <mergeCell ref="Q1535:Q1538"/>
    <mergeCell ref="R1535:R1538"/>
    <mergeCell ref="S1535:T1535"/>
    <mergeCell ref="U1535:U1538"/>
    <mergeCell ref="V1535:X1535"/>
    <mergeCell ref="Y1535:AC1535"/>
    <mergeCell ref="AD1535:AD1538"/>
    <mergeCell ref="V1530:W1530"/>
    <mergeCell ref="X1530:Y1530"/>
    <mergeCell ref="Z1530:AC1530"/>
    <mergeCell ref="S1531:T1531"/>
    <mergeCell ref="V1531:W1531"/>
    <mergeCell ref="U1532:X1532"/>
    <mergeCell ref="AA1524:AA1526"/>
    <mergeCell ref="AB1524:AB1526"/>
    <mergeCell ref="AC1524:AC1526"/>
    <mergeCell ref="AI1524:AI1526"/>
    <mergeCell ref="AJ1524:AJ1526"/>
    <mergeCell ref="AK1524:AK1526"/>
    <mergeCell ref="AN1523:AN1526"/>
    <mergeCell ref="AO1523:AO1526"/>
    <mergeCell ref="AP1523:AP1526"/>
    <mergeCell ref="S1524:S1526"/>
    <mergeCell ref="T1524:T1526"/>
    <mergeCell ref="V1524:V1526"/>
    <mergeCell ref="W1524:W1526"/>
    <mergeCell ref="X1524:X1526"/>
    <mergeCell ref="Y1524:Y1526"/>
    <mergeCell ref="Z1524:Z1526"/>
    <mergeCell ref="AE1523:AE1526"/>
    <mergeCell ref="AF1523:AF1526"/>
    <mergeCell ref="AG1523:AG1526"/>
    <mergeCell ref="AH1523:AH1526"/>
    <mergeCell ref="AI1523:AL1523"/>
    <mergeCell ref="AM1523:AM1526"/>
    <mergeCell ref="AL1524:AL1526"/>
    <mergeCell ref="P1522:AC1522"/>
    <mergeCell ref="AD1522:AN1522"/>
    <mergeCell ref="P1523:P1526"/>
    <mergeCell ref="Q1523:Q1526"/>
    <mergeCell ref="R1523:R1526"/>
    <mergeCell ref="S1523:T1523"/>
    <mergeCell ref="U1523:U1526"/>
    <mergeCell ref="V1523:X1523"/>
    <mergeCell ref="Y1523:AC1523"/>
    <mergeCell ref="AD1523:AD1526"/>
    <mergeCell ref="V1518:W1518"/>
    <mergeCell ref="X1518:Y1518"/>
    <mergeCell ref="Z1518:AC1518"/>
    <mergeCell ref="S1519:T1519"/>
    <mergeCell ref="V1519:W1519"/>
    <mergeCell ref="U1520:X1520"/>
    <mergeCell ref="AA1512:AA1514"/>
    <mergeCell ref="AB1512:AB1514"/>
    <mergeCell ref="AC1512:AC1514"/>
    <mergeCell ref="AI1512:AI1514"/>
    <mergeCell ref="AJ1512:AJ1514"/>
    <mergeCell ref="AK1512:AK1514"/>
    <mergeCell ref="AN1511:AN1514"/>
    <mergeCell ref="AO1511:AO1514"/>
    <mergeCell ref="AP1511:AP1514"/>
    <mergeCell ref="S1512:S1514"/>
    <mergeCell ref="T1512:T1514"/>
    <mergeCell ref="V1512:V1514"/>
    <mergeCell ref="W1512:W1514"/>
    <mergeCell ref="X1512:X1514"/>
    <mergeCell ref="Y1512:Y1514"/>
    <mergeCell ref="Z1512:Z1514"/>
    <mergeCell ref="AE1511:AE1514"/>
    <mergeCell ref="AF1511:AF1514"/>
    <mergeCell ref="AG1511:AG1514"/>
    <mergeCell ref="AH1511:AH1514"/>
    <mergeCell ref="AI1511:AL1511"/>
    <mergeCell ref="AM1511:AM1514"/>
    <mergeCell ref="AL1512:AL1514"/>
    <mergeCell ref="P1510:AC1510"/>
    <mergeCell ref="AD1510:AN1510"/>
    <mergeCell ref="P1511:P1514"/>
    <mergeCell ref="Q1511:Q1514"/>
    <mergeCell ref="R1511:R1514"/>
    <mergeCell ref="S1511:T1511"/>
    <mergeCell ref="U1511:U1514"/>
    <mergeCell ref="V1511:X1511"/>
    <mergeCell ref="Y1511:AC1511"/>
    <mergeCell ref="AD1511:AD1514"/>
    <mergeCell ref="V1506:W1506"/>
    <mergeCell ref="X1506:Y1506"/>
    <mergeCell ref="Z1506:AC1506"/>
    <mergeCell ref="S1507:T1507"/>
    <mergeCell ref="V1507:W1507"/>
    <mergeCell ref="U1508:X1508"/>
    <mergeCell ref="AA1499:AA1501"/>
    <mergeCell ref="AB1499:AB1501"/>
    <mergeCell ref="AC1499:AC1501"/>
    <mergeCell ref="AI1499:AI1501"/>
    <mergeCell ref="AJ1499:AJ1501"/>
    <mergeCell ref="AK1499:AK1501"/>
    <mergeCell ref="AN1498:AN1501"/>
    <mergeCell ref="AO1498:AO1501"/>
    <mergeCell ref="AP1498:AP1501"/>
    <mergeCell ref="S1499:S1501"/>
    <mergeCell ref="T1499:T1501"/>
    <mergeCell ref="V1499:V1501"/>
    <mergeCell ref="W1499:W1501"/>
    <mergeCell ref="X1499:X1501"/>
    <mergeCell ref="Y1499:Y1501"/>
    <mergeCell ref="Z1499:Z1501"/>
    <mergeCell ref="AE1498:AE1501"/>
    <mergeCell ref="AF1498:AF1501"/>
    <mergeCell ref="AG1498:AG1501"/>
    <mergeCell ref="AH1498:AH1501"/>
    <mergeCell ref="AI1498:AL1498"/>
    <mergeCell ref="AM1498:AM1501"/>
    <mergeCell ref="AL1499:AL1501"/>
    <mergeCell ref="P1497:AC1497"/>
    <mergeCell ref="AD1497:AN1497"/>
    <mergeCell ref="P1498:P1501"/>
    <mergeCell ref="Q1498:Q1501"/>
    <mergeCell ref="R1498:R1501"/>
    <mergeCell ref="S1498:T1498"/>
    <mergeCell ref="U1498:U1501"/>
    <mergeCell ref="V1498:X1498"/>
    <mergeCell ref="Y1498:AC1498"/>
    <mergeCell ref="AD1498:AD1501"/>
    <mergeCell ref="V1493:W1493"/>
    <mergeCell ref="X1493:Y1493"/>
    <mergeCell ref="Z1493:AC1493"/>
    <mergeCell ref="S1494:T1494"/>
    <mergeCell ref="V1494:W1494"/>
    <mergeCell ref="U1495:X1495"/>
    <mergeCell ref="AA1487:AA1489"/>
    <mergeCell ref="AB1487:AB1489"/>
    <mergeCell ref="AC1487:AC1489"/>
    <mergeCell ref="AI1487:AI1489"/>
    <mergeCell ref="AJ1487:AJ1489"/>
    <mergeCell ref="AK1487:AK1489"/>
    <mergeCell ref="AN1486:AN1489"/>
    <mergeCell ref="AO1486:AO1489"/>
    <mergeCell ref="AP1486:AP1489"/>
    <mergeCell ref="S1487:S1489"/>
    <mergeCell ref="T1487:T1489"/>
    <mergeCell ref="V1487:V1489"/>
    <mergeCell ref="W1487:W1489"/>
    <mergeCell ref="X1487:X1489"/>
    <mergeCell ref="Y1487:Y1489"/>
    <mergeCell ref="Z1487:Z1489"/>
    <mergeCell ref="AE1486:AE1489"/>
    <mergeCell ref="AF1486:AF1489"/>
    <mergeCell ref="AG1486:AG1489"/>
    <mergeCell ref="AH1486:AH1489"/>
    <mergeCell ref="AI1486:AL1486"/>
    <mergeCell ref="AM1486:AM1489"/>
    <mergeCell ref="AL1487:AL1489"/>
    <mergeCell ref="P1485:AC1485"/>
    <mergeCell ref="AD1485:AN1485"/>
    <mergeCell ref="P1486:P1489"/>
    <mergeCell ref="Q1486:Q1489"/>
    <mergeCell ref="R1486:R1489"/>
    <mergeCell ref="S1486:T1486"/>
    <mergeCell ref="U1486:U1489"/>
    <mergeCell ref="V1486:X1486"/>
    <mergeCell ref="Y1486:AC1486"/>
    <mergeCell ref="AD1486:AD1489"/>
    <mergeCell ref="V1481:W1481"/>
    <mergeCell ref="X1481:Y1481"/>
    <mergeCell ref="Z1481:AC1481"/>
    <mergeCell ref="S1482:T1482"/>
    <mergeCell ref="V1482:W1482"/>
    <mergeCell ref="U1483:X1483"/>
    <mergeCell ref="AA1476:AA1478"/>
    <mergeCell ref="AB1476:AB1478"/>
    <mergeCell ref="AC1476:AC1478"/>
    <mergeCell ref="AI1476:AI1478"/>
    <mergeCell ref="AJ1476:AJ1478"/>
    <mergeCell ref="AK1476:AK1478"/>
    <mergeCell ref="AN1475:AN1478"/>
    <mergeCell ref="AO1475:AO1478"/>
    <mergeCell ref="AP1475:AP1478"/>
    <mergeCell ref="S1476:S1478"/>
    <mergeCell ref="T1476:T1478"/>
    <mergeCell ref="V1476:V1478"/>
    <mergeCell ref="W1476:W1478"/>
    <mergeCell ref="X1476:X1478"/>
    <mergeCell ref="Y1476:Y1478"/>
    <mergeCell ref="Z1476:Z1478"/>
    <mergeCell ref="AE1475:AE1478"/>
    <mergeCell ref="AF1475:AF1478"/>
    <mergeCell ref="AG1475:AG1478"/>
    <mergeCell ref="AH1475:AH1478"/>
    <mergeCell ref="AI1475:AL1475"/>
    <mergeCell ref="AM1475:AM1478"/>
    <mergeCell ref="AL1476:AL1478"/>
    <mergeCell ref="P1474:AC1474"/>
    <mergeCell ref="AD1474:AN1474"/>
    <mergeCell ref="P1475:P1478"/>
    <mergeCell ref="Q1475:Q1478"/>
    <mergeCell ref="R1475:R1478"/>
    <mergeCell ref="S1475:T1475"/>
    <mergeCell ref="U1475:U1478"/>
    <mergeCell ref="V1475:X1475"/>
    <mergeCell ref="Y1475:AC1475"/>
    <mergeCell ref="AD1475:AD1478"/>
    <mergeCell ref="V1470:W1470"/>
    <mergeCell ref="X1470:Y1470"/>
    <mergeCell ref="Z1470:AC1470"/>
    <mergeCell ref="S1471:T1471"/>
    <mergeCell ref="V1471:W1471"/>
    <mergeCell ref="U1472:X1472"/>
    <mergeCell ref="AA1463:AA1465"/>
    <mergeCell ref="AB1463:AB1465"/>
    <mergeCell ref="AC1463:AC1465"/>
    <mergeCell ref="AI1463:AI1465"/>
    <mergeCell ref="AJ1463:AJ1465"/>
    <mergeCell ref="AK1463:AK1465"/>
    <mergeCell ref="AN1462:AN1465"/>
    <mergeCell ref="AO1462:AO1465"/>
    <mergeCell ref="AP1462:AP1465"/>
    <mergeCell ref="S1463:S1465"/>
    <mergeCell ref="T1463:T1465"/>
    <mergeCell ref="V1463:V1465"/>
    <mergeCell ref="W1463:W1465"/>
    <mergeCell ref="X1463:X1465"/>
    <mergeCell ref="Y1463:Y1465"/>
    <mergeCell ref="Z1463:Z1465"/>
    <mergeCell ref="AE1462:AE1465"/>
    <mergeCell ref="AF1462:AF1465"/>
    <mergeCell ref="AG1462:AG1465"/>
    <mergeCell ref="AH1462:AH1465"/>
    <mergeCell ref="AI1462:AL1462"/>
    <mergeCell ref="AM1462:AM1465"/>
    <mergeCell ref="AL1463:AL1465"/>
    <mergeCell ref="P1461:AC1461"/>
    <mergeCell ref="AD1461:AN1461"/>
    <mergeCell ref="P1462:P1465"/>
    <mergeCell ref="Q1462:Q1465"/>
    <mergeCell ref="R1462:R1465"/>
    <mergeCell ref="S1462:T1462"/>
    <mergeCell ref="U1462:U1465"/>
    <mergeCell ref="V1462:X1462"/>
    <mergeCell ref="Y1462:AC1462"/>
    <mergeCell ref="AD1462:AD1465"/>
    <mergeCell ref="V1457:W1457"/>
    <mergeCell ref="X1457:Y1457"/>
    <mergeCell ref="Z1457:AC1457"/>
    <mergeCell ref="S1458:T1458"/>
    <mergeCell ref="V1458:W1458"/>
    <mergeCell ref="U1459:X1459"/>
    <mergeCell ref="AA1451:AA1453"/>
    <mergeCell ref="AB1451:AB1453"/>
    <mergeCell ref="AC1451:AC1453"/>
    <mergeCell ref="AI1451:AI1453"/>
    <mergeCell ref="AJ1451:AJ1453"/>
    <mergeCell ref="AK1451:AK1453"/>
    <mergeCell ref="AN1450:AN1453"/>
    <mergeCell ref="AO1450:AO1453"/>
    <mergeCell ref="AP1450:AP1453"/>
    <mergeCell ref="S1451:S1453"/>
    <mergeCell ref="T1451:T1453"/>
    <mergeCell ref="V1451:V1453"/>
    <mergeCell ref="W1451:W1453"/>
    <mergeCell ref="X1451:X1453"/>
    <mergeCell ref="Y1451:Y1453"/>
    <mergeCell ref="Z1451:Z1453"/>
    <mergeCell ref="AE1450:AE1453"/>
    <mergeCell ref="AF1450:AF1453"/>
    <mergeCell ref="AG1450:AG1453"/>
    <mergeCell ref="AH1450:AH1453"/>
    <mergeCell ref="AI1450:AL1450"/>
    <mergeCell ref="AM1450:AM1453"/>
    <mergeCell ref="AL1451:AL1453"/>
    <mergeCell ref="P1449:AC1449"/>
    <mergeCell ref="AD1449:AN1449"/>
    <mergeCell ref="P1450:P1453"/>
    <mergeCell ref="Q1450:Q1453"/>
    <mergeCell ref="R1450:R1453"/>
    <mergeCell ref="S1450:T1450"/>
    <mergeCell ref="U1450:U1453"/>
    <mergeCell ref="V1450:X1450"/>
    <mergeCell ref="Y1450:AC1450"/>
    <mergeCell ref="AD1450:AD1453"/>
    <mergeCell ref="V1445:W1445"/>
    <mergeCell ref="X1445:Y1445"/>
    <mergeCell ref="Z1445:AC1445"/>
    <mergeCell ref="S1446:T1446"/>
    <mergeCell ref="V1446:W1446"/>
    <mergeCell ref="U1447:X1447"/>
    <mergeCell ref="AA1439:AA1441"/>
    <mergeCell ref="AB1439:AB1441"/>
    <mergeCell ref="AC1439:AC1441"/>
    <mergeCell ref="AI1439:AI1441"/>
    <mergeCell ref="AJ1439:AJ1441"/>
    <mergeCell ref="AK1439:AK1441"/>
    <mergeCell ref="AN1438:AN1441"/>
    <mergeCell ref="AO1438:AO1441"/>
    <mergeCell ref="AP1438:AP1441"/>
    <mergeCell ref="S1439:S1441"/>
    <mergeCell ref="T1439:T1441"/>
    <mergeCell ref="V1439:V1441"/>
    <mergeCell ref="W1439:W1441"/>
    <mergeCell ref="X1439:X1441"/>
    <mergeCell ref="Y1439:Y1441"/>
    <mergeCell ref="Z1439:Z1441"/>
    <mergeCell ref="AE1438:AE1441"/>
    <mergeCell ref="AF1438:AF1441"/>
    <mergeCell ref="AG1438:AG1441"/>
    <mergeCell ref="AH1438:AH1441"/>
    <mergeCell ref="AI1438:AL1438"/>
    <mergeCell ref="AM1438:AM1441"/>
    <mergeCell ref="AL1439:AL1441"/>
    <mergeCell ref="P1437:AC1437"/>
    <mergeCel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Cell ref="AD1438:AD1441"/>
    <mergeCell ref="V1433:W1433"/>
    <mergeCell ref="X1433:Y1433"/>
    <mergeCell ref="Z1433:AC1433"/>
    <mergeCell ref="S1434:T1434"/>
    <mergeCell ref="V1434:W1434"/>
    <mergeCell ref="U1435:X1435"/>
    <mergeCell ref="AA1427:AA1429"/>
    <mergeCell ref="AB1427:AB1429"/>
    <mergeCell ref="AC1427:AC1429"/>
    <mergeCell ref="AI1427:AI1429"/>
    <mergeCell ref="AJ1427:AJ1429"/>
    <mergeCell ref="AK1427:AK1429"/>
    <mergeCell ref="AN1426:AN1429"/>
    <mergeCell ref="AO1426:AO1429"/>
    <mergeCell ref="AP1426:AP1429"/>
    <mergeCell ref="S1427:S1429"/>
    <mergeCell ref="T1427:T1429"/>
    <mergeCell ref="V1427:V1429"/>
    <mergeCell ref="W1427:W1429"/>
    <mergeCell ref="X1427:X1429"/>
    <mergeCell ref="Y1427:Y1429"/>
    <mergeCell ref="Z1427:Z1429"/>
    <mergeCell ref="AE1426:AE1429"/>
    <mergeCell ref="AF1426:AF1429"/>
    <mergeCell ref="AG1426:AG1429"/>
    <mergeCell ref="AH1426:AH1429"/>
    <mergeCell ref="AI1426:AL1426"/>
    <mergeCell ref="AM1426:AM1429"/>
    <mergeCell ref="AL1427:AL1429"/>
    <mergeCell ref="P1425:AC1425"/>
    <mergeCell ref="AD1425:AN1425"/>
    <mergeCell ref="P1426:P1429"/>
    <mergeCell ref="Q1426:Q1429"/>
    <mergeCell ref="R1426:R1429"/>
    <mergeCell ref="S1426:T1426"/>
    <mergeCell ref="U1426:U1429"/>
    <mergeCell ref="V1426:X1426"/>
    <mergeCell ref="Y1426:AC1426"/>
    <mergeCell ref="AD1426:AD1429"/>
    <mergeCell ref="V1421:W1421"/>
    <mergeCell ref="X1421:Y1421"/>
    <mergeCell ref="Z1421:AC1421"/>
    <mergeCell ref="S1422:T1422"/>
    <mergeCell ref="V1422:W1422"/>
    <mergeCell ref="U1423:X1423"/>
    <mergeCell ref="AA1414:AA1416"/>
    <mergeCell ref="AB1414:AB1416"/>
    <mergeCell ref="AC1414:AC1416"/>
    <mergeCell ref="AI1414:AI1416"/>
    <mergeCell ref="AJ1414:AJ1416"/>
    <mergeCell ref="AK1414:AK1416"/>
    <mergeCell ref="AN1413:AN1416"/>
    <mergeCell ref="AO1413:AO1416"/>
    <mergeCell ref="AP1413:AP1416"/>
    <mergeCell ref="S1414:S1416"/>
    <mergeCell ref="T1414:T1416"/>
    <mergeCell ref="V1414:V1416"/>
    <mergeCell ref="W1414:W1416"/>
    <mergeCell ref="X1414:X1416"/>
    <mergeCell ref="Y1414:Y1416"/>
    <mergeCell ref="Z1414:Z1416"/>
    <mergeCell ref="AE1413:AE1416"/>
    <mergeCell ref="AF1413:AF1416"/>
    <mergeCell ref="AG1413:AG1416"/>
    <mergeCell ref="AH1413:AH1416"/>
    <mergeCell ref="AI1413:AL1413"/>
    <mergeCell ref="AM1413:AM1416"/>
    <mergeCell ref="AL1414:AL1416"/>
    <mergeCell ref="P1412:AC1412"/>
    <mergeCell ref="AD1412:AN1412"/>
    <mergeCell ref="P1413:P1416"/>
    <mergeCell ref="Q1413:Q1416"/>
    <mergeCell ref="R1413:R1416"/>
    <mergeCell ref="S1413:T1413"/>
    <mergeCell ref="U1413:U1416"/>
    <mergeCell ref="V1413:X1413"/>
    <mergeCell ref="Y1413:AC1413"/>
    <mergeCell ref="AD1413:AD1416"/>
    <mergeCell ref="V1408:W1408"/>
    <mergeCell ref="X1408:Y1408"/>
    <mergeCell ref="Z1408:AC1408"/>
    <mergeCell ref="S1409:T1409"/>
    <mergeCell ref="V1409:W1409"/>
    <mergeCell ref="U1410:X1410"/>
    <mergeCell ref="AA1401:AA1403"/>
    <mergeCell ref="AB1401:AB1403"/>
    <mergeCell ref="AC1401:AC1403"/>
    <mergeCell ref="AI1401:AI1403"/>
    <mergeCell ref="AJ1401:AJ1403"/>
    <mergeCell ref="AK1401:AK1403"/>
    <mergeCell ref="AN1400:AN1403"/>
    <mergeCell ref="AO1400:AO1403"/>
    <mergeCell ref="AP1400:AP1403"/>
    <mergeCell ref="S1401:S1403"/>
    <mergeCell ref="T1401:T1403"/>
    <mergeCell ref="V1401:V1403"/>
    <mergeCell ref="W1401:W1403"/>
    <mergeCell ref="X1401:X1403"/>
    <mergeCell ref="Y1401:Y1403"/>
    <mergeCell ref="Z1401:Z1403"/>
    <mergeCell ref="AE1400:AE1403"/>
    <mergeCell ref="AF1400:AF1403"/>
    <mergeCell ref="AG1400:AG1403"/>
    <mergeCell ref="AH1400:AH1403"/>
    <mergeCell ref="AI1400:AL1400"/>
    <mergeCell ref="AM1400:AM1403"/>
    <mergeCell ref="AL1401:AL1403"/>
    <mergeCell ref="P1399:AC1399"/>
    <mergeCell ref="AD1399:AN1399"/>
    <mergeCell ref="P1400:P1403"/>
    <mergeCell ref="Q1400:Q1403"/>
    <mergeCell ref="R1400:R1403"/>
    <mergeCell ref="S1400:T1400"/>
    <mergeCell ref="U1400:U1403"/>
    <mergeCell ref="V1400:X1400"/>
    <mergeCell ref="Y1400:AC1400"/>
    <mergeCell ref="AD1400:AD1403"/>
    <mergeCell ref="V1395:W1395"/>
    <mergeCell ref="X1395:Y1395"/>
    <mergeCell ref="Z1395:AC1395"/>
    <mergeCell ref="S1396:T1396"/>
    <mergeCell ref="V1396:W1396"/>
    <mergeCell ref="U1397:X1397"/>
    <mergeCell ref="AA1389:AA1391"/>
    <mergeCell ref="AB1389:AB1391"/>
    <mergeCell ref="AC1389:AC1391"/>
    <mergeCell ref="AI1389:AI1391"/>
    <mergeCell ref="AJ1389:AJ1391"/>
    <mergeCell ref="AK1389:AK1391"/>
    <mergeCell ref="AN1388:AN1391"/>
    <mergeCell ref="AO1388:AO1391"/>
    <mergeCell ref="AP1388:AP1391"/>
    <mergeCell ref="S1389:S1391"/>
    <mergeCell ref="T1389:T1391"/>
    <mergeCell ref="V1389:V1391"/>
    <mergeCell ref="W1389:W1391"/>
    <mergeCell ref="X1389:X1391"/>
    <mergeCell ref="Y1389:Y1391"/>
    <mergeCell ref="Z1389:Z1391"/>
    <mergeCell ref="AE1388:AE1391"/>
    <mergeCell ref="AF1388:AF1391"/>
    <mergeCell ref="AG1388:AG1391"/>
    <mergeCell ref="AH1388:AH1391"/>
    <mergeCell ref="AI1388:AL1388"/>
    <mergeCell ref="AM1388:AM1391"/>
    <mergeCell ref="AL1389:AL1391"/>
    <mergeCell ref="P1387:AC1387"/>
    <mergeCell ref="AD1387:AN1387"/>
    <mergeCell ref="P1388:P1391"/>
    <mergeCell ref="Q1388:Q1391"/>
    <mergeCell ref="R1388:R1391"/>
    <mergeCell ref="S1388:T1388"/>
    <mergeCell ref="U1388:U1391"/>
    <mergeCell ref="V1388:X1388"/>
    <mergeCell ref="Y1388:AC1388"/>
    <mergeCell ref="AD1388:AD1391"/>
    <mergeCell ref="V1383:W1383"/>
    <mergeCell ref="X1383:Y1383"/>
    <mergeCell ref="Z1383:AC1383"/>
    <mergeCell ref="S1384:T1384"/>
    <mergeCell ref="V1384:W1384"/>
    <mergeCell ref="U1385:X1385"/>
    <mergeCell ref="AA1377:AA1379"/>
    <mergeCell ref="AB1377:AB1379"/>
    <mergeCell ref="AC1377:AC1379"/>
    <mergeCell ref="AI1377:AI1379"/>
    <mergeCell ref="AJ1377:AJ1379"/>
    <mergeCell ref="AK1377:AK1379"/>
    <mergeCell ref="AN1376:AN1379"/>
    <mergeCell ref="AO1376:AO1379"/>
    <mergeCell ref="AP1376:AP1379"/>
    <mergeCell ref="S1377:S1379"/>
    <mergeCell ref="T1377:T1379"/>
    <mergeCell ref="V1377:V1379"/>
    <mergeCell ref="W1377:W1379"/>
    <mergeCell ref="X1377:X1379"/>
    <mergeCell ref="Y1377:Y1379"/>
    <mergeCell ref="Z1377:Z1379"/>
    <mergeCell ref="AE1376:AE1379"/>
    <mergeCell ref="AF1376:AF1379"/>
    <mergeCell ref="AG1376:AG1379"/>
    <mergeCell ref="AH1376:AH1379"/>
    <mergeCell ref="AI1376:AL1376"/>
    <mergeCell ref="AM1376:AM1379"/>
    <mergeCell ref="AL1377:AL1379"/>
    <mergeCell ref="P1375:AC1375"/>
    <mergeCell ref="AD1375:AN1375"/>
    <mergeCell ref="P1376:P1379"/>
    <mergeCell ref="Q1376:Q1379"/>
    <mergeCell ref="R1376:R1379"/>
    <mergeCell ref="S1376:T1376"/>
    <mergeCell ref="U1376:U1379"/>
    <mergeCell ref="V1376:X1376"/>
    <mergeCell ref="Y1376:AC1376"/>
    <mergeCell ref="AD1376:AD1379"/>
    <mergeCell ref="V1371:W1371"/>
    <mergeCell ref="X1371:Y1371"/>
    <mergeCell ref="Z1371:AC1371"/>
    <mergeCell ref="S1372:T1372"/>
    <mergeCell ref="V1372:W1372"/>
    <mergeCell ref="U1373:X1373"/>
    <mergeCell ref="AA1357:AA1359"/>
    <mergeCell ref="AB1357:AB1359"/>
    <mergeCell ref="AC1357:AC1359"/>
    <mergeCell ref="AI1357:AI1359"/>
    <mergeCell ref="AJ1357:AJ1359"/>
    <mergeCell ref="AK1357:AK1359"/>
    <mergeCell ref="AN1356:AN1359"/>
    <mergeCell ref="AO1356:AO1359"/>
    <mergeCell ref="AP1356:AP1359"/>
    <mergeCell ref="S1357:S1359"/>
    <mergeCell ref="T1357:T1359"/>
    <mergeCell ref="V1357:V1359"/>
    <mergeCell ref="W1357:W1359"/>
    <mergeCell ref="X1357:X1359"/>
    <mergeCell ref="Y1357:Y1359"/>
    <mergeCell ref="Z1357:Z1359"/>
    <mergeCell ref="AE1356:AE1359"/>
    <mergeCell ref="AF1356:AF1359"/>
    <mergeCell ref="AG1356:AG1359"/>
    <mergeCell ref="AH1356:AH1359"/>
    <mergeCell ref="AI1356:AL1356"/>
    <mergeCell ref="AM1356:AM1359"/>
    <mergeCell ref="AL1357:AL1359"/>
    <mergeCell ref="P1355:AC1355"/>
    <mergeCell ref="AD1355:AN1355"/>
    <mergeCell ref="P1356:P1359"/>
    <mergeCell ref="Q1356:Q1359"/>
    <mergeCell ref="R1356:R1359"/>
    <mergeCell ref="S1356:T1356"/>
    <mergeCell ref="U1356:U1359"/>
    <mergeCell ref="V1356:X1356"/>
    <mergeCell ref="Y1356:AC1356"/>
    <mergeCell ref="AD1356:AD1359"/>
    <mergeCell ref="V1351:W1351"/>
    <mergeCell ref="X1351:Y1351"/>
    <mergeCell ref="Z1351:AC1351"/>
    <mergeCell ref="S1352:T1352"/>
    <mergeCell ref="V1352:W1352"/>
    <mergeCell ref="U1353:X1353"/>
    <mergeCell ref="AA1337:AA1339"/>
    <mergeCell ref="AB1337:AB1339"/>
    <mergeCell ref="AC1337:AC1339"/>
    <mergeCell ref="AI1337:AI1339"/>
    <mergeCell ref="AJ1337:AJ1339"/>
    <mergeCell ref="AK1337:AK1339"/>
    <mergeCell ref="AN1336:AN1339"/>
    <mergeCell ref="AO1336:AO1339"/>
    <mergeCell ref="AP1336:AP1339"/>
    <mergeCell ref="S1337:S1339"/>
    <mergeCell ref="T1337:T1339"/>
    <mergeCell ref="V1337:V1339"/>
    <mergeCell ref="W1337:W1339"/>
    <mergeCell ref="X1337:X1339"/>
    <mergeCell ref="Y1337:Y1339"/>
    <mergeCell ref="Z1337:Z1339"/>
    <mergeCell ref="AE1336:AE1339"/>
    <mergeCell ref="AF1336:AF1339"/>
    <mergeCell ref="AG1336:AG1339"/>
    <mergeCell ref="AH1336:AH1339"/>
    <mergeCell ref="AI1336:AL1336"/>
    <mergeCell ref="AM1336:AM1339"/>
    <mergeCell ref="AL1337:AL1339"/>
    <mergeCell ref="P1335:AC1335"/>
    <mergeCell ref="AD1335:AN1335"/>
    <mergeCell ref="P1336:P1339"/>
    <mergeCell ref="Q1336:Q1339"/>
    <mergeCell ref="R1336:R1339"/>
    <mergeCell ref="S1336:T1336"/>
    <mergeCell ref="U1336:U1339"/>
    <mergeCell ref="V1336:X1336"/>
    <mergeCell ref="Y1336:AC1336"/>
    <mergeCell ref="AD1336:AD1339"/>
    <mergeCell ref="V1331:W1331"/>
    <mergeCell ref="X1331:Y1331"/>
    <mergeCell ref="Z1331:AC1331"/>
    <mergeCell ref="S1332:T1332"/>
    <mergeCell ref="V1332:W1332"/>
    <mergeCell ref="U1333:X1333"/>
    <mergeCell ref="AA1325:AA1327"/>
    <mergeCell ref="AB1325:AB1327"/>
    <mergeCell ref="AC1325:AC1327"/>
    <mergeCell ref="AI1325:AI1327"/>
    <mergeCell ref="AJ1325:AJ1327"/>
    <mergeCell ref="AK1325:AK1327"/>
    <mergeCell ref="AN1324:AN1327"/>
    <mergeCell ref="AO1324:AO1327"/>
    <mergeCell ref="AP1324:AP1327"/>
    <mergeCell ref="S1325:S1327"/>
    <mergeCell ref="T1325:T1327"/>
    <mergeCell ref="V1325:V1327"/>
    <mergeCell ref="W1325:W1327"/>
    <mergeCell ref="X1325:X1327"/>
    <mergeCell ref="Y1325:Y1327"/>
    <mergeCell ref="Z1325:Z1327"/>
    <mergeCell ref="AE1324:AE1327"/>
    <mergeCell ref="AF1324:AF1327"/>
    <mergeCell ref="AG1324:AG1327"/>
    <mergeCell ref="AH1324:AH1327"/>
    <mergeCell ref="AI1324:AL1324"/>
    <mergeCell ref="AM1324:AM1327"/>
    <mergeCell ref="AL1325:AL1327"/>
    <mergeCell ref="P1323:AC1323"/>
    <mergeCell ref="AD1323:AN1323"/>
    <mergeCell ref="P1324:P1327"/>
    <mergeCell ref="Q1324:Q1327"/>
    <mergeCell ref="R1324:R1327"/>
    <mergeCell ref="S1324:T1324"/>
    <mergeCell ref="U1324:U1327"/>
    <mergeCell ref="V1324:X1324"/>
    <mergeCell ref="Y1324:AC1324"/>
    <mergeCell ref="AD1324:AD1327"/>
    <mergeCell ref="V1319:W1319"/>
    <mergeCell ref="X1319:Y1319"/>
    <mergeCell ref="Z1319:AC1319"/>
    <mergeCell ref="S1320:T1320"/>
    <mergeCell ref="V1320:W1320"/>
    <mergeCell ref="U1321:X1321"/>
    <mergeCell ref="Z1313:Z1315"/>
    <mergeCell ref="AA1313:AA1315"/>
    <mergeCell ref="AB1313:AB1315"/>
    <mergeCell ref="AC1313:AC1315"/>
    <mergeCell ref="AI1313:AI1315"/>
    <mergeCell ref="AJ1313:AJ1315"/>
    <mergeCell ref="AM1312:AM1315"/>
    <mergeCell ref="AN1312:AN1315"/>
    <mergeCell ref="AO1312:AO1315"/>
    <mergeCell ref="AP1312:AP1315"/>
    <mergeCell ref="S1313:S1315"/>
    <mergeCell ref="T1313:T1315"/>
    <mergeCell ref="V1313:V1315"/>
    <mergeCell ref="W1313:W1315"/>
    <mergeCell ref="X1313:X1315"/>
    <mergeCell ref="Y1313:Y1315"/>
    <mergeCell ref="AD1312:AD1315"/>
    <mergeCell ref="AE1312:AE1315"/>
    <mergeCell ref="AF1312:AF1315"/>
    <mergeCell ref="AG1312:AG1315"/>
    <mergeCell ref="AH1312:AH1315"/>
    <mergeCell ref="AI1312:AL1312"/>
    <mergeCell ref="AK1313:AK1315"/>
    <mergeCell ref="AL1313:AL1315"/>
    <mergeCell ref="U1309:X1309"/>
    <mergeCell ref="P1311:AC1311"/>
    <mergeCell ref="AD1311:AN1311"/>
    <mergeCell ref="P1312:P1315"/>
    <mergeCell ref="Q1312:Q1315"/>
    <mergeCell ref="R1312:R1315"/>
    <mergeCell ref="S1312:T1312"/>
    <mergeCell ref="U1312:U1315"/>
    <mergeCell ref="V1312:X1312"/>
    <mergeCell ref="Y1312:AC1312"/>
    <mergeCell ref="P1306:AN1306"/>
    <mergeCell ref="V1307:W1307"/>
    <mergeCell ref="X1307:Y1307"/>
    <mergeCell ref="Z1307:AC1307"/>
    <mergeCell ref="S1308:T1308"/>
    <mergeCell ref="V1308:W1308"/>
    <mergeCell ref="AA1298:AA1300"/>
    <mergeCell ref="AB1298:AB1300"/>
    <mergeCell ref="AC1298:AC1300"/>
    <mergeCell ref="AI1298:AI1300"/>
    <mergeCell ref="AJ1298:AJ1300"/>
    <mergeCell ref="AK1298:AK1300"/>
    <mergeCell ref="AN1297:AN1300"/>
    <mergeCell ref="AO1297:AO1300"/>
    <mergeCell ref="AP1297:AP1300"/>
    <mergeCell ref="S1298:S1300"/>
    <mergeCell ref="T1298:T1300"/>
    <mergeCell ref="V1298:V1300"/>
    <mergeCell ref="W1298:W1300"/>
    <mergeCell ref="X1298:X1300"/>
    <mergeCell ref="Y1298:Y1300"/>
    <mergeCell ref="Z1298:Z1300"/>
    <mergeCell ref="AE1297:AE1300"/>
    <mergeCell ref="AF1297:AF1300"/>
    <mergeCell ref="AG1297:AG1300"/>
    <mergeCell ref="AH1297:AH1300"/>
    <mergeCell ref="AI1297:AL1297"/>
    <mergeCell ref="AM1297:AM1300"/>
    <mergeCell ref="AL1298:AL1300"/>
    <mergeCell ref="P1296:AC1296"/>
    <mergeCell ref="AD1296:AN1296"/>
    <mergeCell ref="P1297:P1300"/>
    <mergeCell ref="Q1297:Q1300"/>
    <mergeCell ref="R1297:R1300"/>
    <mergeCell ref="S1297:T1297"/>
    <mergeCell ref="U1297:U1300"/>
    <mergeCell ref="V1297:X1297"/>
    <mergeCell ref="Y1297:AC1297"/>
    <mergeCell ref="AD1297:AD1300"/>
    <mergeCell ref="V1292:W1292"/>
    <mergeCell ref="X1292:Y1292"/>
    <mergeCell ref="Z1292:AC1292"/>
    <mergeCell ref="S1293:T1293"/>
    <mergeCell ref="V1293:W1293"/>
    <mergeCell ref="U1294:X1294"/>
    <mergeCell ref="AA1285:AA1287"/>
    <mergeCell ref="AB1285:AB1287"/>
    <mergeCell ref="AC1285:AC1287"/>
    <mergeCell ref="AI1285:AI1287"/>
    <mergeCell ref="AJ1285:AJ1287"/>
    <mergeCell ref="AK1285:AK1287"/>
    <mergeCell ref="AN1284:AN1287"/>
    <mergeCell ref="AO1284:AO1287"/>
    <mergeCell ref="AP1284:AP1287"/>
    <mergeCell ref="S1285:S1287"/>
    <mergeCell ref="T1285:T1287"/>
    <mergeCell ref="V1285:V1287"/>
    <mergeCell ref="W1285:W1287"/>
    <mergeCell ref="X1285:X1287"/>
    <mergeCell ref="Y1285:Y1287"/>
    <mergeCell ref="Z1285:Z1287"/>
    <mergeCell ref="AE1284:AE1287"/>
    <mergeCell ref="AF1284:AF1287"/>
    <mergeCell ref="AG1284:AG1287"/>
    <mergeCell ref="AH1284:AH1287"/>
    <mergeCell ref="AI1284:AL1284"/>
    <mergeCell ref="AM1284:AM1287"/>
    <mergeCell ref="AL1285:AL1287"/>
    <mergeCell ref="P1283:AC1283"/>
    <mergeCell ref="AD1283:AN1283"/>
    <mergeCell ref="P1284:P1287"/>
    <mergeCell ref="Q1284:Q1287"/>
    <mergeCell ref="R1284:R1287"/>
    <mergeCell ref="S1284:T1284"/>
    <mergeCell ref="U1284:U1287"/>
    <mergeCell ref="V1284:X1284"/>
    <mergeCell ref="Y1284:AC1284"/>
    <mergeCell ref="AD1284:AD1287"/>
    <mergeCell ref="V1279:W1279"/>
    <mergeCell ref="X1279:Y1279"/>
    <mergeCell ref="Z1279:AC1279"/>
    <mergeCell ref="S1280:T1280"/>
    <mergeCell ref="V1280:W1280"/>
    <mergeCell ref="U1281:X1281"/>
    <mergeCell ref="AA1269:AA1271"/>
    <mergeCell ref="AB1269:AB1271"/>
    <mergeCell ref="AC1269:AC1271"/>
    <mergeCell ref="AI1269:AI1271"/>
    <mergeCell ref="AJ1269:AJ1271"/>
    <mergeCell ref="AK1269:AK1271"/>
    <mergeCell ref="AN1268:AN1271"/>
    <mergeCell ref="AO1268:AO1271"/>
    <mergeCell ref="AP1268:AP1271"/>
    <mergeCell ref="S1269:S1271"/>
    <mergeCell ref="T1269:T1271"/>
    <mergeCell ref="V1269:V1271"/>
    <mergeCell ref="W1269:W1271"/>
    <mergeCell ref="X1269:X1271"/>
    <mergeCell ref="Y1269:Y1271"/>
    <mergeCell ref="Z1269:Z1271"/>
    <mergeCell ref="AE1268:AE1271"/>
    <mergeCell ref="AF1268:AF1271"/>
    <mergeCell ref="AG1268:AG1271"/>
    <mergeCell ref="AH1268:AH1271"/>
    <mergeCell ref="AI1268:AL1268"/>
    <mergeCell ref="AM1268:AM1271"/>
    <mergeCell ref="AL1269:AL1271"/>
    <mergeCell ref="P1267:AC1267"/>
    <mergeCell ref="AD1267:AN1267"/>
    <mergeCell ref="P1268:P1271"/>
    <mergeCell ref="Q1268:Q1271"/>
    <mergeCell ref="R1268:R1271"/>
    <mergeCell ref="S1268:T1268"/>
    <mergeCell ref="U1268:U1271"/>
    <mergeCell ref="V1268:X1268"/>
    <mergeCell ref="Y1268:AC1268"/>
    <mergeCell ref="AD1268:AD1271"/>
    <mergeCell ref="V1263:W1263"/>
    <mergeCell ref="X1263:Y1263"/>
    <mergeCell ref="Z1263:AC1263"/>
    <mergeCell ref="S1264:T1264"/>
    <mergeCell ref="V1264:W1264"/>
    <mergeCell ref="U1265:X1265"/>
    <mergeCell ref="AA1247:AA1249"/>
    <mergeCell ref="AB1247:AB1249"/>
    <mergeCell ref="AC1247:AC1249"/>
    <mergeCell ref="AI1247:AI1249"/>
    <mergeCell ref="AJ1247:AJ1249"/>
    <mergeCell ref="AK1247:AK1249"/>
    <mergeCell ref="AN1246:AN1249"/>
    <mergeCell ref="AO1246:AO1249"/>
    <mergeCell ref="AP1246:AP1249"/>
    <mergeCell ref="S1247:S1249"/>
    <mergeCell ref="T1247:T1249"/>
    <mergeCell ref="V1247:V1249"/>
    <mergeCell ref="W1247:W1249"/>
    <mergeCell ref="X1247:X1249"/>
    <mergeCell ref="Y1247:Y1249"/>
    <mergeCell ref="Z1247:Z1249"/>
    <mergeCell ref="AE1246:AE1249"/>
    <mergeCell ref="AF1246:AF1249"/>
    <mergeCell ref="AG1246:AG1249"/>
    <mergeCell ref="AH1246:AH1249"/>
    <mergeCell ref="AI1246:AL1246"/>
    <mergeCell ref="AM1246:AM1249"/>
    <mergeCell ref="AL1247:AL1249"/>
    <mergeCell ref="P1245:AC1245"/>
    <mergeCell ref="AD1245:AN1245"/>
    <mergeCell ref="P1246:P1249"/>
    <mergeCell ref="Q1246:Q1249"/>
    <mergeCell ref="R1246:R1249"/>
    <mergeCell ref="S1246:T1246"/>
    <mergeCell ref="U1246:U1249"/>
    <mergeCell ref="V1246:X1246"/>
    <mergeCell ref="Y1246:AC1246"/>
    <mergeCell ref="AD1246:AD1249"/>
    <mergeCell ref="V1241:W1241"/>
    <mergeCell ref="X1241:Y1241"/>
    <mergeCell ref="Z1241:AC1241"/>
    <mergeCell ref="S1242:T1242"/>
    <mergeCell ref="V1242:W1242"/>
    <mergeCell ref="U1243:X1243"/>
    <mergeCell ref="AA1231:AA1233"/>
    <mergeCell ref="AB1231:AB1233"/>
    <mergeCell ref="AC1231:AC1233"/>
    <mergeCell ref="AI1231:AI1233"/>
    <mergeCell ref="AJ1231:AJ1233"/>
    <mergeCell ref="AK1231:AK1233"/>
    <mergeCell ref="AN1230:AN1233"/>
    <mergeCell ref="AO1230:AO1233"/>
    <mergeCell ref="AP1230:AP1233"/>
    <mergeCell ref="S1231:S1233"/>
    <mergeCell ref="T1231:T1233"/>
    <mergeCell ref="V1231:V1233"/>
    <mergeCell ref="W1231:W1233"/>
    <mergeCell ref="X1231:X1233"/>
    <mergeCell ref="Y1231:Y1233"/>
    <mergeCell ref="Z1231:Z1233"/>
    <mergeCell ref="AE1230:AE1233"/>
    <mergeCell ref="AF1230:AF1233"/>
    <mergeCell ref="AG1230:AG1233"/>
    <mergeCell ref="AH1230:AH1233"/>
    <mergeCell ref="AI1230:AL1230"/>
    <mergeCell ref="AM1230:AM1233"/>
    <mergeCell ref="AL1231:AL1233"/>
    <mergeCell ref="P1229:AC1229"/>
    <mergeCell ref="AD1229:AN1229"/>
    <mergeCell ref="P1230:P1233"/>
    <mergeCell ref="Q1230:Q1233"/>
    <mergeCell ref="R1230:R1233"/>
    <mergeCell ref="S1230:T1230"/>
    <mergeCell ref="U1230:U1233"/>
    <mergeCell ref="V1230:X1230"/>
    <mergeCell ref="Y1230:AC1230"/>
    <mergeCell ref="AD1230:AD1233"/>
    <mergeCell ref="V1225:W1225"/>
    <mergeCell ref="X1225:Y1225"/>
    <mergeCell ref="Z1225:AC1225"/>
    <mergeCell ref="S1226:T1226"/>
    <mergeCell ref="V1226:W1226"/>
    <mergeCell ref="U1227:X1227"/>
    <mergeCell ref="AA1217:AA1219"/>
    <mergeCell ref="AB1217:AB1219"/>
    <mergeCell ref="AC1217:AC1219"/>
    <mergeCell ref="AI1217:AI1219"/>
    <mergeCell ref="AJ1217:AJ1219"/>
    <mergeCell ref="AK1217:AK1219"/>
    <mergeCell ref="AN1216:AN1219"/>
    <mergeCell ref="AO1216:AO1219"/>
    <mergeCell ref="AP1216:AP1219"/>
    <mergeCell ref="S1217:S1219"/>
    <mergeCell ref="T1217:T1219"/>
    <mergeCell ref="V1217:V1219"/>
    <mergeCell ref="W1217:W1219"/>
    <mergeCell ref="X1217:X1219"/>
    <mergeCell ref="Y1217:Y1219"/>
    <mergeCell ref="Z1217:Z1219"/>
    <mergeCell ref="AE1216:AE1219"/>
    <mergeCell ref="AF1216:AF1219"/>
    <mergeCell ref="AG1216:AG1219"/>
    <mergeCell ref="AH1216:AH1219"/>
    <mergeCell ref="AI1216:AL1216"/>
    <mergeCell ref="AM1216:AM1219"/>
    <mergeCell ref="AL1217:AL1219"/>
    <mergeCell ref="P1215:AC1215"/>
    <mergeCell ref="AD1215:AN1215"/>
    <mergeCell ref="P1216:P1219"/>
    <mergeCell ref="Q1216:Q1219"/>
    <mergeCell ref="R1216:R1219"/>
    <mergeCell ref="S1216:T1216"/>
    <mergeCell ref="U1216:U1219"/>
    <mergeCell ref="V1216:X1216"/>
    <mergeCell ref="Y1216:AC1216"/>
    <mergeCell ref="AD1216:AD1219"/>
    <mergeCell ref="V1211:W1211"/>
    <mergeCell ref="X1211:Y1211"/>
    <mergeCell ref="Z1211:AC1211"/>
    <mergeCell ref="S1212:T1212"/>
    <mergeCell ref="V1212:W1212"/>
    <mergeCell ref="U1213:X1213"/>
    <mergeCell ref="AA1202:AA1204"/>
    <mergeCell ref="AB1202:AB1204"/>
    <mergeCell ref="AC1202:AC1204"/>
    <mergeCell ref="AI1202:AI1204"/>
    <mergeCell ref="AJ1202:AJ1204"/>
    <mergeCell ref="AK1202:AK1204"/>
    <mergeCell ref="AN1201:AN1204"/>
    <mergeCell ref="AO1201:AO1204"/>
    <mergeCell ref="AP1201:AP1204"/>
    <mergeCell ref="S1202:S1204"/>
    <mergeCell ref="T1202:T1204"/>
    <mergeCell ref="V1202:V1204"/>
    <mergeCell ref="W1202:W1204"/>
    <mergeCell ref="X1202:X1204"/>
    <mergeCell ref="Y1202:Y1204"/>
    <mergeCell ref="Z1202:Z1204"/>
    <mergeCell ref="AE1201:AE1204"/>
    <mergeCell ref="AF1201:AF1204"/>
    <mergeCell ref="AG1201:AG1204"/>
    <mergeCell ref="AH1201:AH1204"/>
    <mergeCell ref="AI1201:AL1201"/>
    <mergeCell ref="AM1201:AM1204"/>
    <mergeCell ref="AL1202:AL1204"/>
    <mergeCell ref="P1200:AC1200"/>
    <mergeCell ref="AD1200:AN1200"/>
    <mergeCell ref="P1201:P1204"/>
    <mergeCell ref="Q1201:Q1204"/>
    <mergeCell ref="R1201:R1204"/>
    <mergeCell ref="S1201:T1201"/>
    <mergeCell ref="U1201:U1204"/>
    <mergeCell ref="V1201:X1201"/>
    <mergeCell ref="Y1201:AC1201"/>
    <mergeCell ref="AD1201:AD1204"/>
    <mergeCell ref="V1196:W1196"/>
    <mergeCell ref="X1196:Y1196"/>
    <mergeCell ref="Z1196:AC1196"/>
    <mergeCell ref="S1197:T1197"/>
    <mergeCell ref="V1197:W1197"/>
    <mergeCell ref="U1198:X1198"/>
    <mergeCell ref="AA1191:AA1193"/>
    <mergeCell ref="AB1191:AB1193"/>
    <mergeCell ref="AC1191:AC1193"/>
    <mergeCell ref="AI1191:AI1193"/>
    <mergeCell ref="AJ1191:AJ1193"/>
    <mergeCell ref="AK1191:AK1193"/>
    <mergeCell ref="AN1190:AN1193"/>
    <mergeCell ref="AP1190:AP1193"/>
    <mergeCell ref="AQ1190:AQ1193"/>
    <mergeCell ref="S1191:S1193"/>
    <mergeCell ref="T1191:T1193"/>
    <mergeCell ref="V1191:V1193"/>
    <mergeCell ref="W1191:W1193"/>
    <mergeCell ref="X1191:X1193"/>
    <mergeCell ref="Y1191:Y1193"/>
    <mergeCell ref="Z1191:Z1193"/>
    <mergeCell ref="AE1190:AE1193"/>
    <mergeCell ref="AF1190:AF1193"/>
    <mergeCell ref="AG1190:AG1193"/>
    <mergeCell ref="AH1190:AH1193"/>
    <mergeCell ref="AI1190:AL1190"/>
    <mergeCell ref="AM1190:AM1193"/>
    <mergeCell ref="AL1191:AL1193"/>
    <mergeCell ref="P1189:AC1189"/>
    <mergeCell ref="AD1189:AN1189"/>
    <mergeCell ref="P1190:P1193"/>
    <mergeCell ref="Q1190:Q1193"/>
    <mergeCell ref="R1190:R1193"/>
    <mergeCell ref="S1190:T1190"/>
    <mergeCell ref="U1190:U1193"/>
    <mergeCell ref="V1190:X1190"/>
    <mergeCell ref="Y1190:AC1190"/>
    <mergeCell ref="AD1190:AD1193"/>
    <mergeCell ref="V1185:W1185"/>
    <mergeCell ref="X1185:Y1185"/>
    <mergeCell ref="Z1185:AC1185"/>
    <mergeCell ref="S1186:T1186"/>
    <mergeCell ref="V1186:W1186"/>
    <mergeCell ref="U1187:X1187"/>
    <mergeCell ref="AA1180:AA1182"/>
    <mergeCell ref="AB1180:AB1182"/>
    <mergeCell ref="AC1180:AC1182"/>
    <mergeCell ref="AI1180:AI1182"/>
    <mergeCell ref="AJ1180:AJ1182"/>
    <mergeCell ref="AK1180:AK1182"/>
    <mergeCell ref="AN1179:AN1182"/>
    <mergeCell ref="AP1179:AP1182"/>
    <mergeCell ref="AQ1179:AQ1182"/>
    <mergeCell ref="S1180:S1182"/>
    <mergeCell ref="T1180:T1182"/>
    <mergeCell ref="V1180:V1182"/>
    <mergeCell ref="W1180:W1182"/>
    <mergeCell ref="X1180:X1182"/>
    <mergeCell ref="Y1180:Y1182"/>
    <mergeCell ref="Z1180:Z1182"/>
    <mergeCell ref="AE1179:AE1182"/>
    <mergeCell ref="AF1179:AF1182"/>
    <mergeCell ref="AG1179:AG1182"/>
    <mergeCell ref="AH1179:AH1182"/>
    <mergeCell ref="AI1179:AL1179"/>
    <mergeCell ref="AM1179:AM1182"/>
    <mergeCell ref="AL1180:AL1182"/>
    <mergeCell ref="P1178:AC1178"/>
    <mergeCell ref="AD1178:AN1178"/>
    <mergeCell ref="P1179:P1182"/>
    <mergeCell ref="Q1179:Q1182"/>
    <mergeCell ref="R1179:R1182"/>
    <mergeCell ref="S1179:T1179"/>
    <mergeCell ref="U1179:U1182"/>
    <mergeCell ref="V1179:X1179"/>
    <mergeCell ref="Y1179:AC1179"/>
    <mergeCell ref="AD1179:AD1182"/>
    <mergeCell ref="V1174:W1174"/>
    <mergeCell ref="X1174:Y1174"/>
    <mergeCell ref="Z1174:AC1174"/>
    <mergeCell ref="S1175:T1175"/>
    <mergeCell ref="V1175:W1175"/>
    <mergeCell ref="U1176:X1176"/>
    <mergeCell ref="AA1168:AA1170"/>
    <mergeCell ref="AB1168:AB1170"/>
    <mergeCell ref="AC1168:AC1170"/>
    <mergeCell ref="AI1168:AI1170"/>
    <mergeCell ref="AJ1168:AJ1170"/>
    <mergeCell ref="AK1168:AK1170"/>
    <mergeCell ref="AN1167:AN1170"/>
    <mergeCell ref="AP1167:AP1170"/>
    <mergeCell ref="AQ1167:AQ1170"/>
    <mergeCell ref="S1168:S1170"/>
    <mergeCell ref="T1168:T1170"/>
    <mergeCell ref="V1168:V1170"/>
    <mergeCell ref="W1168:W1170"/>
    <mergeCell ref="X1168:X1170"/>
    <mergeCell ref="Y1168:Y1170"/>
    <mergeCell ref="Z1168:Z1170"/>
    <mergeCell ref="AE1167:AE1170"/>
    <mergeCell ref="AF1167:AF1170"/>
    <mergeCell ref="AG1167:AG1170"/>
    <mergeCell ref="AH1167:AH1170"/>
    <mergeCell ref="AI1167:AL1167"/>
    <mergeCell ref="AM1167:AM1170"/>
    <mergeCell ref="AL1168:AL1170"/>
    <mergeCell ref="P1166:AC1166"/>
    <mergeCell ref="AD1166:AN1166"/>
    <mergeCell ref="P1167:P1170"/>
    <mergeCell ref="Q1167:Q1170"/>
    <mergeCell ref="R1167:R1170"/>
    <mergeCell ref="S1167:T1167"/>
    <mergeCell ref="U1167:U1170"/>
    <mergeCell ref="V1167:X1167"/>
    <mergeCell ref="Y1167:AC1167"/>
    <mergeCell ref="AD1167:AD1170"/>
    <mergeCell ref="V1162:W1162"/>
    <mergeCell ref="X1162:Y1162"/>
    <mergeCell ref="Z1162:AC1162"/>
    <mergeCell ref="S1163:T1163"/>
    <mergeCell ref="V1163:W1163"/>
    <mergeCell ref="U1164:X1164"/>
    <mergeCell ref="AA1155:AA1157"/>
    <mergeCell ref="AB1155:AB1157"/>
    <mergeCell ref="AC1155:AC1157"/>
    <mergeCell ref="AI1155:AI1157"/>
    <mergeCell ref="AJ1155:AJ1157"/>
    <mergeCell ref="AK1155:AK1157"/>
    <mergeCell ref="AN1154:AN1157"/>
    <mergeCell ref="AP1154:AP1157"/>
    <mergeCell ref="AQ1154:AQ1157"/>
    <mergeCell ref="S1155:S1157"/>
    <mergeCell ref="T1155:T1157"/>
    <mergeCell ref="V1155:V1157"/>
    <mergeCell ref="W1155:W1157"/>
    <mergeCell ref="X1155:X1157"/>
    <mergeCell ref="Y1155:Y1157"/>
    <mergeCell ref="Z1155:Z1157"/>
    <mergeCell ref="AE1154:AE1157"/>
    <mergeCell ref="AF1154:AF1157"/>
    <mergeCell ref="AG1154:AG1157"/>
    <mergeCell ref="AH1154:AH1157"/>
    <mergeCell ref="AI1154:AL1154"/>
    <mergeCell ref="AM1154:AM1157"/>
    <mergeCell ref="AL1155:AL1157"/>
    <mergeCell ref="P1153:AC1153"/>
    <mergeCell ref="AD1153:AN1153"/>
    <mergeCell ref="P1154:P1157"/>
    <mergeCell ref="Q1154:Q1157"/>
    <mergeCell ref="R1154:R1157"/>
    <mergeCell ref="S1154:T1154"/>
    <mergeCell ref="U1154:U1157"/>
    <mergeCell ref="V1154:X1154"/>
    <mergeCell ref="Y1154:AC1154"/>
    <mergeCell ref="AD1154:AD1157"/>
    <mergeCell ref="V1149:W1149"/>
    <mergeCell ref="X1149:Y1149"/>
    <mergeCell ref="Z1149:AC1149"/>
    <mergeCell ref="S1150:T1150"/>
    <mergeCell ref="V1150:W1150"/>
    <mergeCell ref="U1151:X1151"/>
    <mergeCell ref="AA1143:AA1145"/>
    <mergeCell ref="AB1143:AB1145"/>
    <mergeCell ref="AC1143:AC1145"/>
    <mergeCell ref="AI1143:AI1145"/>
    <mergeCell ref="AJ1143:AJ1145"/>
    <mergeCell ref="AK1143:AK1145"/>
    <mergeCell ref="AN1142:AN1145"/>
    <mergeCell ref="AP1142:AP1145"/>
    <mergeCell ref="AQ1142:AQ1145"/>
    <mergeCell ref="S1143:S1145"/>
    <mergeCell ref="T1143:T1145"/>
    <mergeCell ref="V1143:V1145"/>
    <mergeCell ref="W1143:W1145"/>
    <mergeCell ref="X1143:X1145"/>
    <mergeCell ref="Y1143:Y1145"/>
    <mergeCell ref="Z1143:Z1145"/>
    <mergeCell ref="AE1142:AE1145"/>
    <mergeCell ref="AF1142:AF1145"/>
    <mergeCell ref="AG1142:AG1145"/>
    <mergeCell ref="AH1142:AH1145"/>
    <mergeCell ref="AI1142:AL1142"/>
    <mergeCell ref="AM1142:AM1145"/>
    <mergeCell ref="AL1143:AL1145"/>
    <mergeCell ref="P1141:AC1141"/>
    <mergeCell ref="AD1141:AN1141"/>
    <mergeCell ref="P1142:P1145"/>
    <mergeCell ref="Q1142:Q1145"/>
    <mergeCell ref="R1142:R1145"/>
    <mergeCell ref="S1142:T1142"/>
    <mergeCell ref="U1142:U1145"/>
    <mergeCell ref="V1142:X1142"/>
    <mergeCell ref="Y1142:AC1142"/>
    <mergeCell ref="AD1142:AD1145"/>
    <mergeCell ref="V1137:W1137"/>
    <mergeCell ref="X1137:Y1137"/>
    <mergeCell ref="Z1137:AC1137"/>
    <mergeCell ref="S1138:T1138"/>
    <mergeCell ref="V1138:W1138"/>
    <mergeCell ref="U1139:X1139"/>
    <mergeCell ref="AA1130:AA1132"/>
    <mergeCell ref="AB1130:AB1132"/>
    <mergeCell ref="AC1130:AC1132"/>
    <mergeCell ref="AI1130:AI1132"/>
    <mergeCell ref="AJ1130:AJ1132"/>
    <mergeCell ref="AK1130:AK1132"/>
    <mergeCell ref="AN1129:AN1132"/>
    <mergeCell ref="AP1129:AP1132"/>
    <mergeCell ref="AQ1129:AQ1132"/>
    <mergeCell ref="S1130:S1132"/>
    <mergeCell ref="T1130:T1132"/>
    <mergeCell ref="V1130:V1132"/>
    <mergeCell ref="W1130:W1132"/>
    <mergeCell ref="X1130:X1132"/>
    <mergeCell ref="Y1130:Y1132"/>
    <mergeCell ref="Z1130:Z1132"/>
    <mergeCell ref="AE1129:AE1132"/>
    <mergeCell ref="AF1129:AF1132"/>
    <mergeCell ref="AG1129:AG1132"/>
    <mergeCell ref="AH1129:AH1132"/>
    <mergeCell ref="AI1129:AL1129"/>
    <mergeCell ref="AM1129:AM1132"/>
    <mergeCell ref="AL1130:AL1132"/>
    <mergeCell ref="P1128:AC1128"/>
    <mergeCell ref="AD1128:AN1128"/>
    <mergeCell ref="P1129:P1132"/>
    <mergeCell ref="Q1129:Q1132"/>
    <mergeCell ref="R1129:R1132"/>
    <mergeCell ref="S1129:T1129"/>
    <mergeCell ref="U1129:U1132"/>
    <mergeCell ref="V1129:X1129"/>
    <mergeCell ref="Y1129:AC1129"/>
    <mergeCell ref="AD1129:AD1132"/>
    <mergeCell ref="V1124:W1124"/>
    <mergeCell ref="X1124:Y1124"/>
    <mergeCell ref="Z1124:AC1124"/>
    <mergeCell ref="S1125:T1125"/>
    <mergeCell ref="V1125:W1125"/>
    <mergeCell ref="U1126:X1126"/>
    <mergeCell ref="AA1119:AA1121"/>
    <mergeCell ref="AB1119:AB1121"/>
    <mergeCell ref="AC1119:AC1121"/>
    <mergeCell ref="AI1119:AI1121"/>
    <mergeCell ref="AJ1119:AJ1121"/>
    <mergeCell ref="AK1119:AK1121"/>
    <mergeCell ref="AN1118:AN1121"/>
    <mergeCell ref="AP1118:AP1121"/>
    <mergeCell ref="AQ1118:AQ1121"/>
    <mergeCell ref="S1119:S1121"/>
    <mergeCell ref="T1119:T1121"/>
    <mergeCell ref="V1119:V1121"/>
    <mergeCell ref="W1119:W1121"/>
    <mergeCell ref="X1119:X1121"/>
    <mergeCell ref="Y1119:Y1121"/>
    <mergeCell ref="Z1119:Z1121"/>
    <mergeCell ref="AE1118:AE1121"/>
    <mergeCell ref="AF1118:AF1121"/>
    <mergeCell ref="AG1118:AG1121"/>
    <mergeCell ref="AH1118:AH1121"/>
    <mergeCell ref="AI1118:AL1118"/>
    <mergeCell ref="AM1118:AM1121"/>
    <mergeCell ref="AL1119:AL1121"/>
    <mergeCell ref="P1117:AC1117"/>
    <mergeCell ref="AD1117:AN1117"/>
    <mergeCell ref="P1118:P1121"/>
    <mergeCell ref="Q1118:Q1121"/>
    <mergeCell ref="R1118:R1121"/>
    <mergeCell ref="S1118:T1118"/>
    <mergeCell ref="U1118:U1121"/>
    <mergeCell ref="V1118:X1118"/>
    <mergeCell ref="Y1118:AC1118"/>
    <mergeCell ref="AD1118:AD1121"/>
    <mergeCell ref="V1113:W1113"/>
    <mergeCell ref="X1113:Y1113"/>
    <mergeCell ref="Z1113:AC1113"/>
    <mergeCell ref="S1114:T1114"/>
    <mergeCell ref="V1114:W1114"/>
    <mergeCell ref="U1115:X1115"/>
    <mergeCell ref="AA1108:AA1110"/>
    <mergeCell ref="AB1108:AB1110"/>
    <mergeCell ref="AC1108:AC1110"/>
    <mergeCell ref="AI1108:AI1110"/>
    <mergeCell ref="AJ1108:AJ1110"/>
    <mergeCell ref="AK1108:AK1110"/>
    <mergeCell ref="AN1107:AN1110"/>
    <mergeCell ref="AP1107:AP1110"/>
    <mergeCell ref="AQ1107:AQ1110"/>
    <mergeCell ref="S1108:S1110"/>
    <mergeCell ref="T1108:T1110"/>
    <mergeCell ref="V1108:V1110"/>
    <mergeCell ref="W1108:W1110"/>
    <mergeCell ref="X1108:X1110"/>
    <mergeCell ref="Y1108:Y1110"/>
    <mergeCell ref="Z1108:Z1110"/>
    <mergeCell ref="AE1107:AE1110"/>
    <mergeCell ref="AF1107:AF1110"/>
    <mergeCell ref="AG1107:AG1110"/>
    <mergeCell ref="AH1107:AH1110"/>
    <mergeCell ref="AI1107:AL1107"/>
    <mergeCell ref="AM1107:AM1110"/>
    <mergeCell ref="AL1108:AL1110"/>
    <mergeCell ref="P1106:AC1106"/>
    <mergeCell ref="AD1106:AN1106"/>
    <mergeCell ref="P1107:P1110"/>
    <mergeCell ref="Q1107:Q1110"/>
    <mergeCell ref="R1107:R1110"/>
    <mergeCell ref="S1107:T1107"/>
    <mergeCell ref="U1107:U1110"/>
    <mergeCell ref="V1107:X1107"/>
    <mergeCell ref="Y1107:AC1107"/>
    <mergeCell ref="AD1107:AD1110"/>
    <mergeCell ref="V1102:W1102"/>
    <mergeCell ref="X1102:Y1102"/>
    <mergeCell ref="Z1102:AC1102"/>
    <mergeCell ref="S1103:T1103"/>
    <mergeCell ref="V1103:W1103"/>
    <mergeCell ref="U1104:X1104"/>
    <mergeCell ref="AA1097:AA1099"/>
    <mergeCell ref="AB1097:AB1099"/>
    <mergeCell ref="AC1097:AC1099"/>
    <mergeCell ref="AI1097:AI1099"/>
    <mergeCell ref="AJ1097:AJ1099"/>
    <mergeCell ref="AK1097:AK1099"/>
    <mergeCell ref="AN1096:AN1099"/>
    <mergeCell ref="AP1096:AP1099"/>
    <mergeCell ref="AQ1096:AQ1099"/>
    <mergeCell ref="S1097:S1099"/>
    <mergeCell ref="T1097:T1099"/>
    <mergeCell ref="V1097:V1099"/>
    <mergeCell ref="W1097:W1099"/>
    <mergeCell ref="X1097:X1099"/>
    <mergeCell ref="Y1097:Y1099"/>
    <mergeCell ref="Z1097:Z1099"/>
    <mergeCell ref="AE1096:AE1099"/>
    <mergeCell ref="AF1096:AF1099"/>
    <mergeCell ref="AG1096:AG1099"/>
    <mergeCell ref="AH1096:AH1099"/>
    <mergeCell ref="AI1096:AL1096"/>
    <mergeCell ref="AM1096:AM1099"/>
    <mergeCell ref="AL1097:AL1099"/>
    <mergeCell ref="P1095:AC1095"/>
    <mergeCell ref="AD1095:AN1095"/>
    <mergeCell ref="P1096:P1099"/>
    <mergeCell ref="Q1096:Q1099"/>
    <mergeCell ref="R1096:R1099"/>
    <mergeCell ref="S1096:T1096"/>
    <mergeCell ref="U1096:U1099"/>
    <mergeCell ref="V1096:X1096"/>
    <mergeCell ref="Y1096:AC1096"/>
    <mergeCell ref="AD1096:AD1099"/>
    <mergeCell ref="V1091:W1091"/>
    <mergeCell ref="X1091:Y1091"/>
    <mergeCell ref="Z1091:AC1091"/>
    <mergeCell ref="S1092:T1092"/>
    <mergeCell ref="V1092:W1092"/>
    <mergeCell ref="U1093:X1093"/>
    <mergeCell ref="AA1086:AA1088"/>
    <mergeCell ref="AB1086:AB1088"/>
    <mergeCell ref="AC1086:AC1088"/>
    <mergeCell ref="AI1086:AI1088"/>
    <mergeCell ref="AJ1086:AJ1088"/>
    <mergeCell ref="AK1086:AK1088"/>
    <mergeCell ref="AN1085:AN1088"/>
    <mergeCell ref="AP1085:AP1088"/>
    <mergeCell ref="AQ1085:AQ1088"/>
    <mergeCell ref="S1086:S1088"/>
    <mergeCell ref="T1086:T1088"/>
    <mergeCell ref="V1086:V1088"/>
    <mergeCell ref="W1086:W1088"/>
    <mergeCell ref="X1086:X1088"/>
    <mergeCell ref="Y1086:Y1088"/>
    <mergeCell ref="Z1086:Z1088"/>
    <mergeCell ref="AE1085:AE1088"/>
    <mergeCell ref="AF1085:AF1088"/>
    <mergeCell ref="AG1085:AG1088"/>
    <mergeCell ref="AH1085:AH1088"/>
    <mergeCell ref="AI1085:AL1085"/>
    <mergeCell ref="AM1085:AM1088"/>
    <mergeCell ref="AL1086:AL1088"/>
    <mergeCell ref="P1084:AC1084"/>
    <mergeCell ref="AD1084:AN1084"/>
    <mergeCell ref="P1085:P1088"/>
    <mergeCell ref="Q1085:Q1088"/>
    <mergeCell ref="R1085:R1088"/>
    <mergeCell ref="S1085:T1085"/>
    <mergeCell ref="U1085:U1088"/>
    <mergeCell ref="V1085:X1085"/>
    <mergeCell ref="Y1085:AC1085"/>
    <mergeCell ref="AD1085:AD1088"/>
    <mergeCell ref="V1080:W1080"/>
    <mergeCell ref="X1080:Y1080"/>
    <mergeCell ref="Z1080:AC1080"/>
    <mergeCell ref="S1081:T1081"/>
    <mergeCell ref="V1081:W1081"/>
    <mergeCell ref="U1082:X1082"/>
    <mergeCell ref="AA1073:AA1075"/>
    <mergeCell ref="AB1073:AB1075"/>
    <mergeCell ref="AC1073:AC1075"/>
    <mergeCell ref="AI1073:AI1075"/>
    <mergeCell ref="AJ1073:AJ1075"/>
    <mergeCell ref="AK1073:AK1075"/>
    <mergeCell ref="AN1072:AN1075"/>
    <mergeCell ref="AP1072:AP1075"/>
    <mergeCell ref="AQ1072:AQ1075"/>
    <mergeCell ref="S1073:S1075"/>
    <mergeCell ref="T1073:T1075"/>
    <mergeCell ref="V1073:V1075"/>
    <mergeCell ref="W1073:W1075"/>
    <mergeCell ref="X1073:X1075"/>
    <mergeCell ref="Y1073:Y1075"/>
    <mergeCell ref="Z1073:Z1075"/>
    <mergeCell ref="AE1072:AE1075"/>
    <mergeCell ref="AF1072:AF1075"/>
    <mergeCell ref="AG1072:AG1075"/>
    <mergeCell ref="AH1072:AH1075"/>
    <mergeCell ref="AI1072:AL1072"/>
    <mergeCell ref="AM1072:AM1075"/>
    <mergeCell ref="AL1073:AL1075"/>
    <mergeCell ref="P1071:AC1071"/>
    <mergeCell ref="AD1071:AN1071"/>
    <mergeCell ref="P1072:P1075"/>
    <mergeCell ref="Q1072:Q1075"/>
    <mergeCell ref="R1072:R1075"/>
    <mergeCell ref="S1072:T1072"/>
    <mergeCell ref="U1072:U1075"/>
    <mergeCell ref="V1072:X1072"/>
    <mergeCell ref="Y1072:AC1072"/>
    <mergeCell ref="AD1072:AD1075"/>
    <mergeCell ref="V1067:W1067"/>
    <mergeCell ref="X1067:Y1067"/>
    <mergeCell ref="Z1067:AC1067"/>
    <mergeCell ref="S1068:T1068"/>
    <mergeCell ref="V1068:W1068"/>
    <mergeCell ref="U1069:X1069"/>
    <mergeCell ref="AA1061:AA1063"/>
    <mergeCell ref="AB1061:AB1063"/>
    <mergeCell ref="AC1061:AC1063"/>
    <mergeCell ref="AI1061:AI1063"/>
    <mergeCell ref="AJ1061:AJ1063"/>
    <mergeCell ref="AK1061:AK1063"/>
    <mergeCell ref="AN1060:AN1063"/>
    <mergeCell ref="AP1060:AP1063"/>
    <mergeCell ref="AQ1060:AQ1063"/>
    <mergeCell ref="S1061:S1063"/>
    <mergeCell ref="T1061:T1063"/>
    <mergeCell ref="V1061:V1063"/>
    <mergeCell ref="W1061:W1063"/>
    <mergeCell ref="X1061:X1063"/>
    <mergeCell ref="Y1061:Y1063"/>
    <mergeCell ref="Z1061:Z1063"/>
    <mergeCell ref="AE1060:AE1063"/>
    <mergeCell ref="AF1060:AF1063"/>
    <mergeCell ref="AG1060:AG1063"/>
    <mergeCell ref="AH1060:AH1063"/>
    <mergeCell ref="AI1060:AL1060"/>
    <mergeCell ref="AM1060:AM1063"/>
    <mergeCell ref="AL1061:AL1063"/>
    <mergeCell ref="P1059:AC1059"/>
    <mergeCell ref="AD1059:AN1059"/>
    <mergeCell ref="P1060:P1063"/>
    <mergeCell ref="Q1060:Q1063"/>
    <mergeCell ref="R1060:R1063"/>
    <mergeCell ref="S1060:T1060"/>
    <mergeCell ref="U1060:U1063"/>
    <mergeCell ref="V1060:X1060"/>
    <mergeCell ref="Y1060:AC1060"/>
    <mergeCell ref="AD1060:AD1063"/>
    <mergeCell ref="V1055:W1055"/>
    <mergeCell ref="X1055:Y1055"/>
    <mergeCell ref="Z1055:AC1055"/>
    <mergeCell ref="S1056:T1056"/>
    <mergeCell ref="V1056:W1056"/>
    <mergeCell ref="U1057:X1057"/>
    <mergeCell ref="AA1049:AA1051"/>
    <mergeCell ref="AB1049:AB1051"/>
    <mergeCell ref="AC1049:AC1051"/>
    <mergeCell ref="AI1049:AI1051"/>
    <mergeCell ref="AJ1049:AJ1051"/>
    <mergeCell ref="AK1049:AK1051"/>
    <mergeCell ref="AN1048:AN1051"/>
    <mergeCell ref="AP1048:AP1051"/>
    <mergeCell ref="AQ1048:AQ1051"/>
    <mergeCell ref="S1049:S1051"/>
    <mergeCell ref="T1049:T1051"/>
    <mergeCell ref="V1049:V1051"/>
    <mergeCell ref="W1049:W1051"/>
    <mergeCell ref="X1049:X1051"/>
    <mergeCell ref="Y1049:Y1051"/>
    <mergeCell ref="Z1049:Z1051"/>
    <mergeCell ref="AE1048:AE1051"/>
    <mergeCell ref="AF1048:AF1051"/>
    <mergeCell ref="AG1048:AG1051"/>
    <mergeCell ref="AH1048:AH1051"/>
    <mergeCell ref="AI1048:AL1048"/>
    <mergeCell ref="AM1048:AM1051"/>
    <mergeCell ref="AL1049:AL1051"/>
    <mergeCell ref="P1047:AC1047"/>
    <mergeCell ref="AD1047:AN1047"/>
    <mergeCell ref="P1048:P1051"/>
    <mergeCell ref="Q1048:Q1051"/>
    <mergeCell ref="R1048:R1051"/>
    <mergeCell ref="S1048:T1048"/>
    <mergeCell ref="U1048:U1051"/>
    <mergeCell ref="V1048:X1048"/>
    <mergeCell ref="Y1048:AC1048"/>
    <mergeCell ref="AD1048:AD1051"/>
    <mergeCell ref="V1043:W1043"/>
    <mergeCell ref="X1043:Y1043"/>
    <mergeCell ref="Z1043:AC1043"/>
    <mergeCell ref="S1044:T1044"/>
    <mergeCell ref="V1044:W1044"/>
    <mergeCell ref="U1045:X1045"/>
    <mergeCell ref="AA1037:AA1039"/>
    <mergeCell ref="AB1037:AB1039"/>
    <mergeCell ref="AC1037:AC1039"/>
    <mergeCell ref="AI1037:AI1039"/>
    <mergeCell ref="AJ1037:AJ1039"/>
    <mergeCell ref="AK1037:AK1039"/>
    <mergeCell ref="AN1036:AN1039"/>
    <mergeCell ref="AP1036:AP1039"/>
    <mergeCell ref="AQ1036:AQ1039"/>
    <mergeCell ref="S1037:S1039"/>
    <mergeCell ref="T1037:T1039"/>
    <mergeCell ref="V1037:V1039"/>
    <mergeCell ref="W1037:W1039"/>
    <mergeCell ref="X1037:X1039"/>
    <mergeCell ref="Y1037:Y1039"/>
    <mergeCell ref="Z1037:Z1039"/>
    <mergeCell ref="AE1036:AE1039"/>
    <mergeCell ref="AF1036:AF1039"/>
    <mergeCell ref="AG1036:AG1039"/>
    <mergeCell ref="AH1036:AH1039"/>
    <mergeCell ref="AI1036:AL1036"/>
    <mergeCell ref="AM1036:AM1039"/>
    <mergeCell ref="AL1037:AL1039"/>
    <mergeCell ref="P1035:AC1035"/>
    <mergeCell ref="AD1035:AN1035"/>
    <mergeCell ref="P1036:P1039"/>
    <mergeCell ref="Q1036:Q1039"/>
    <mergeCell ref="R1036:R1039"/>
    <mergeCell ref="S1036:T1036"/>
    <mergeCell ref="U1036:U1039"/>
    <mergeCell ref="V1036:X1036"/>
    <mergeCell ref="Y1036:AC1036"/>
    <mergeCell ref="AD1036:AD1039"/>
    <mergeCell ref="V1031:W1031"/>
    <mergeCell ref="X1031:Y1031"/>
    <mergeCell ref="Z1031:AC1031"/>
    <mergeCell ref="S1032:T1032"/>
    <mergeCell ref="V1032:W1032"/>
    <mergeCell ref="U1033:X1033"/>
    <mergeCell ref="AA1025:AA1027"/>
    <mergeCell ref="AB1025:AB1027"/>
    <mergeCell ref="AC1025:AC1027"/>
    <mergeCell ref="AI1025:AI1027"/>
    <mergeCell ref="AJ1025:AJ1027"/>
    <mergeCell ref="AK1025:AK1027"/>
    <mergeCell ref="AN1024:AN1027"/>
    <mergeCell ref="AP1024:AP1027"/>
    <mergeCell ref="AQ1024:AQ1027"/>
    <mergeCell ref="S1025:S1027"/>
    <mergeCell ref="T1025:T1027"/>
    <mergeCell ref="V1025:V1027"/>
    <mergeCell ref="W1025:W1027"/>
    <mergeCell ref="X1025:X1027"/>
    <mergeCell ref="Y1025:Y1027"/>
    <mergeCell ref="Z1025:Z1027"/>
    <mergeCell ref="AE1024:AE1027"/>
    <mergeCell ref="AF1024:AF1027"/>
    <mergeCell ref="AG1024:AG1027"/>
    <mergeCell ref="AH1024:AH1027"/>
    <mergeCell ref="AI1024:AL1024"/>
    <mergeCell ref="AM1024:AM1027"/>
    <mergeCell ref="AL1025:AL1027"/>
    <mergeCell ref="P1023:AC1023"/>
    <mergeCell ref="AD1023:AN1023"/>
    <mergeCell ref="P1024:P1027"/>
    <mergeCell ref="Q1024:Q1027"/>
    <mergeCell ref="R1024:R1027"/>
    <mergeCell ref="S1024:T1024"/>
    <mergeCell ref="U1024:U1027"/>
    <mergeCell ref="V1024:X1024"/>
    <mergeCell ref="Y1024:AC1024"/>
    <mergeCell ref="AD1024:AD1027"/>
    <mergeCell ref="V1019:W1019"/>
    <mergeCell ref="X1019:Y1019"/>
    <mergeCell ref="Z1019:AC1019"/>
    <mergeCell ref="S1020:T1020"/>
    <mergeCell ref="V1020:W1020"/>
    <mergeCell ref="U1021:X1021"/>
    <mergeCell ref="AA1013:AA1015"/>
    <mergeCell ref="AB1013:AB1015"/>
    <mergeCell ref="AC1013:AC1015"/>
    <mergeCell ref="AI1013:AI1015"/>
    <mergeCell ref="AJ1013:AJ1015"/>
    <mergeCell ref="AK1013:AK1015"/>
    <mergeCell ref="AN1012:AN1015"/>
    <mergeCell ref="AP1012:AP1015"/>
    <mergeCell ref="AQ1012:AQ1015"/>
    <mergeCell ref="S1013:S1015"/>
    <mergeCell ref="T1013:T1015"/>
    <mergeCell ref="V1013:V1015"/>
    <mergeCell ref="W1013:W1015"/>
    <mergeCell ref="X1013:X1015"/>
    <mergeCell ref="Y1013:Y1015"/>
    <mergeCell ref="Z1013:Z1015"/>
    <mergeCell ref="AE1012:AE1015"/>
    <mergeCell ref="AF1012:AF1015"/>
    <mergeCell ref="AG1012:AG1015"/>
    <mergeCell ref="AH1012:AH1015"/>
    <mergeCell ref="AI1012:AL1012"/>
    <mergeCell ref="AM1012:AM1015"/>
    <mergeCell ref="AL1013:AL1015"/>
    <mergeCell ref="P1011:AC1011"/>
    <mergeCell ref="AD1011:AN1011"/>
    <mergeCell ref="P1012:P1015"/>
    <mergeCell ref="Q1012:Q1015"/>
    <mergeCell ref="R1012:R1015"/>
    <mergeCell ref="S1012:T1012"/>
    <mergeCell ref="U1012:U1015"/>
    <mergeCell ref="V1012:X1012"/>
    <mergeCell ref="Y1012:AC1012"/>
    <mergeCell ref="AD1012:AD1015"/>
    <mergeCell ref="V1007:W1007"/>
    <mergeCell ref="X1007:Y1007"/>
    <mergeCell ref="Z1007:AC1007"/>
    <mergeCell ref="S1008:T1008"/>
    <mergeCell ref="V1008:W1008"/>
    <mergeCell ref="U1009:X1009"/>
    <mergeCell ref="AA1001:AA1003"/>
    <mergeCell ref="AB1001:AB1003"/>
    <mergeCell ref="AC1001:AC1003"/>
    <mergeCell ref="AI1001:AI1003"/>
    <mergeCell ref="AJ1001:AJ1003"/>
    <mergeCell ref="AK1001:AK1003"/>
    <mergeCell ref="AN1000:AN1003"/>
    <mergeCell ref="AP1000:AP1003"/>
    <mergeCell ref="AQ1000:AQ1003"/>
    <mergeCell ref="S1001:S1003"/>
    <mergeCell ref="T1001:T1003"/>
    <mergeCell ref="V1001:V1003"/>
    <mergeCell ref="W1001:W1003"/>
    <mergeCell ref="X1001:X1003"/>
    <mergeCell ref="Y1001:Y1003"/>
    <mergeCell ref="Z1001:Z1003"/>
    <mergeCell ref="AE1000:AE1003"/>
    <mergeCell ref="AF1000:AF1003"/>
    <mergeCell ref="AG1000:AG1003"/>
    <mergeCell ref="AH1000:AH1003"/>
    <mergeCell ref="AI1000:AL1000"/>
    <mergeCell ref="AM1000:AM1003"/>
    <mergeCell ref="AL1001:AL1003"/>
    <mergeCell ref="P999:AC999"/>
    <mergeCell ref="AD999:AN999"/>
    <mergeCell ref="P1000:P1003"/>
    <mergeCell ref="Q1000:Q1003"/>
    <mergeCell ref="R1000:R1003"/>
    <mergeCell ref="S1000:T1000"/>
    <mergeCell ref="U1000:U1003"/>
    <mergeCell ref="V1000:X1000"/>
    <mergeCell ref="Y1000:AC1000"/>
    <mergeCell ref="AD1000:AD1003"/>
    <mergeCell ref="V995:W995"/>
    <mergeCell ref="X995:Y995"/>
    <mergeCell ref="Z995:AC995"/>
    <mergeCell ref="S996:T996"/>
    <mergeCell ref="V996:W996"/>
    <mergeCell ref="U997:X997"/>
    <mergeCell ref="AA990:AA992"/>
    <mergeCell ref="AB990:AB992"/>
    <mergeCell ref="AC990:AC992"/>
    <mergeCell ref="AI990:AI992"/>
    <mergeCell ref="AJ990:AJ992"/>
    <mergeCell ref="AK990:AK992"/>
    <mergeCell ref="AN989:AN992"/>
    <mergeCell ref="AP989:AP992"/>
    <mergeCell ref="AQ989:AQ992"/>
    <mergeCell ref="S990:S992"/>
    <mergeCell ref="T990:T992"/>
    <mergeCell ref="V990:V992"/>
    <mergeCell ref="W990:W992"/>
    <mergeCell ref="X990:X992"/>
    <mergeCell ref="Y990:Y992"/>
    <mergeCell ref="Z990:Z992"/>
    <mergeCell ref="AE989:AE992"/>
    <mergeCell ref="AF989:AF992"/>
    <mergeCell ref="AG989:AG992"/>
    <mergeCell ref="AH989:AH992"/>
    <mergeCell ref="AI989:AL989"/>
    <mergeCell ref="AM989:AM992"/>
    <mergeCell ref="AL990:AL992"/>
    <mergeCell ref="P988:AC988"/>
    <mergeCell ref="AD988:AN988"/>
    <mergeCell ref="P989:P992"/>
    <mergeCell ref="Q989:Q992"/>
    <mergeCell ref="R989:R992"/>
    <mergeCell ref="S989:T989"/>
    <mergeCell ref="U989:U992"/>
    <mergeCell ref="V989:X989"/>
    <mergeCell ref="Y989:AC989"/>
    <mergeCell ref="AD989:AD992"/>
    <mergeCell ref="V984:W984"/>
    <mergeCell ref="X984:Y984"/>
    <mergeCell ref="Z984:AC984"/>
    <mergeCell ref="S985:T985"/>
    <mergeCell ref="V985:W985"/>
    <mergeCell ref="U986:X986"/>
    <mergeCell ref="AA973:AA975"/>
    <mergeCell ref="AB973:AB975"/>
    <mergeCell ref="AC973:AC975"/>
    <mergeCell ref="AI973:AI975"/>
    <mergeCell ref="AJ973:AJ975"/>
    <mergeCell ref="AK973:AK975"/>
    <mergeCell ref="AN972:AN975"/>
    <mergeCell ref="AP972:AP975"/>
    <mergeCell ref="AQ972:AQ975"/>
    <mergeCell ref="S973:S975"/>
    <mergeCell ref="T973:T975"/>
    <mergeCell ref="V973:V975"/>
    <mergeCell ref="W973:W975"/>
    <mergeCell ref="X973:X975"/>
    <mergeCell ref="Y973:Y975"/>
    <mergeCell ref="Z973:Z975"/>
    <mergeCell ref="AE972:AE975"/>
    <mergeCell ref="AF972:AF975"/>
    <mergeCell ref="AG972:AG975"/>
    <mergeCell ref="AH972:AH975"/>
    <mergeCell ref="AI972:AL972"/>
    <mergeCell ref="AM972:AM975"/>
    <mergeCell ref="AL973:AL975"/>
    <mergeCell ref="P971:AC971"/>
    <mergeCell ref="AD971:AN971"/>
    <mergeCell ref="P972:P975"/>
    <mergeCell ref="Q972:Q975"/>
    <mergeCell ref="R972:R975"/>
    <mergeCell ref="S972:T972"/>
    <mergeCell ref="U972:U975"/>
    <mergeCell ref="V972:X972"/>
    <mergeCell ref="Y972:AC972"/>
    <mergeCell ref="AD972:AD975"/>
    <mergeCell ref="V967:W967"/>
    <mergeCell ref="X967:Y967"/>
    <mergeCell ref="Z967:AC967"/>
    <mergeCell ref="S968:T968"/>
    <mergeCell ref="V968:W968"/>
    <mergeCell ref="U969:X969"/>
    <mergeCell ref="AA958:AA960"/>
    <mergeCell ref="AB958:AB960"/>
    <mergeCell ref="AC958:AC960"/>
    <mergeCell ref="AI958:AI960"/>
    <mergeCell ref="AJ958:AJ960"/>
    <mergeCell ref="AK958:AK960"/>
    <mergeCell ref="AN957:AN960"/>
    <mergeCell ref="AP957:AP960"/>
    <mergeCell ref="AQ957:AQ960"/>
    <mergeCell ref="S958:S960"/>
    <mergeCell ref="T958:T960"/>
    <mergeCell ref="V958:V960"/>
    <mergeCell ref="W958:W960"/>
    <mergeCell ref="X958:X960"/>
    <mergeCell ref="Y958:Y960"/>
    <mergeCell ref="Z958:Z960"/>
    <mergeCell ref="AE957:AE960"/>
    <mergeCell ref="AF957:AF960"/>
    <mergeCell ref="AG957:AG960"/>
    <mergeCell ref="AH957:AH960"/>
    <mergeCell ref="AI957:AL957"/>
    <mergeCell ref="AM957:AM960"/>
    <mergeCell ref="AL958:AL960"/>
    <mergeCell ref="P956:AC956"/>
    <mergeCell ref="AD956:AN956"/>
    <mergeCell ref="P957:P960"/>
    <mergeCell ref="Q957:Q960"/>
    <mergeCell ref="R957:R960"/>
    <mergeCell ref="S957:T957"/>
    <mergeCell ref="U957:U960"/>
    <mergeCell ref="V957:X957"/>
    <mergeCell ref="Y957:AC957"/>
    <mergeCell ref="AD957:AD960"/>
    <mergeCell ref="V952:W952"/>
    <mergeCell ref="X952:Y952"/>
    <mergeCell ref="Z952:AC952"/>
    <mergeCell ref="S953:T953"/>
    <mergeCell ref="V953:W953"/>
    <mergeCell ref="U954:X954"/>
    <mergeCell ref="AA946:AA948"/>
    <mergeCell ref="AB946:AB948"/>
    <mergeCell ref="AC946:AC948"/>
    <mergeCell ref="AI946:AI948"/>
    <mergeCell ref="AJ946:AJ948"/>
    <mergeCell ref="AK946:AK948"/>
    <mergeCell ref="AN945:AN948"/>
    <mergeCell ref="AP945:AP948"/>
    <mergeCell ref="AQ945:AQ948"/>
    <mergeCell ref="S946:S948"/>
    <mergeCell ref="T946:T948"/>
    <mergeCell ref="V946:V948"/>
    <mergeCell ref="W946:W948"/>
    <mergeCell ref="X946:X948"/>
    <mergeCell ref="Y946:Y948"/>
    <mergeCell ref="Z946:Z948"/>
    <mergeCell ref="AE945:AE948"/>
    <mergeCell ref="AF945:AF948"/>
    <mergeCell ref="AG945:AG948"/>
    <mergeCell ref="AH945:AH948"/>
    <mergeCell ref="AI945:AL945"/>
    <mergeCell ref="AM945:AM948"/>
    <mergeCell ref="AL946:AL948"/>
    <mergeCell ref="P944:AC944"/>
    <mergeCell ref="AD944:AN944"/>
    <mergeCell ref="P945:P948"/>
    <mergeCell ref="Q945:Q948"/>
    <mergeCell ref="R945:R948"/>
    <mergeCell ref="S945:T945"/>
    <mergeCell ref="U945:U948"/>
    <mergeCell ref="V945:X945"/>
    <mergeCell ref="Y945:AC945"/>
    <mergeCell ref="AD945:AD948"/>
    <mergeCell ref="V940:W940"/>
    <mergeCell ref="X940:Y940"/>
    <mergeCell ref="Z940:AC940"/>
    <mergeCell ref="S941:T941"/>
    <mergeCell ref="V941:W941"/>
    <mergeCell ref="U942:X942"/>
    <mergeCell ref="AA933:AA935"/>
    <mergeCell ref="AB933:AB935"/>
    <mergeCell ref="AC933:AC935"/>
    <mergeCell ref="AI933:AI935"/>
    <mergeCell ref="AJ933:AJ935"/>
    <mergeCell ref="AK933:AK935"/>
    <mergeCell ref="AN932:AN935"/>
    <mergeCell ref="AP932:AP935"/>
    <mergeCell ref="AQ932:AQ935"/>
    <mergeCell ref="S933:S935"/>
    <mergeCell ref="T933:T935"/>
    <mergeCell ref="V933:V935"/>
    <mergeCell ref="W933:W935"/>
    <mergeCell ref="X933:X935"/>
    <mergeCell ref="Y933:Y935"/>
    <mergeCell ref="Z933:Z935"/>
    <mergeCell ref="AE932:AE935"/>
    <mergeCell ref="AF932:AF935"/>
    <mergeCell ref="AG932:AG935"/>
    <mergeCell ref="AH932:AH935"/>
    <mergeCell ref="AI932:AL932"/>
    <mergeCell ref="AM932:AM935"/>
    <mergeCell ref="AL933:AL935"/>
    <mergeCell ref="P931:AC931"/>
    <mergeCell ref="AD931:AN931"/>
    <mergeCell ref="P932:P935"/>
    <mergeCell ref="Q932:Q935"/>
    <mergeCell ref="R932:R935"/>
    <mergeCell ref="S932:T932"/>
    <mergeCell ref="U932:U935"/>
    <mergeCell ref="V932:X932"/>
    <mergeCell ref="Y932:AC932"/>
    <mergeCell ref="AD932:AD935"/>
    <mergeCell ref="V927:W927"/>
    <mergeCell ref="X927:Y927"/>
    <mergeCell ref="Z927:AC927"/>
    <mergeCell ref="S928:T928"/>
    <mergeCell ref="V928:W928"/>
    <mergeCell ref="U929:X929"/>
    <mergeCell ref="AA919:AA921"/>
    <mergeCell ref="AB919:AB921"/>
    <mergeCell ref="AC919:AC921"/>
    <mergeCell ref="AI919:AI921"/>
    <mergeCell ref="AJ919:AJ921"/>
    <mergeCell ref="AK919:AK921"/>
    <mergeCell ref="AN918:AN921"/>
    <mergeCell ref="AP918:AP921"/>
    <mergeCell ref="AQ918:AQ921"/>
    <mergeCell ref="S919:S921"/>
    <mergeCell ref="T919:T921"/>
    <mergeCell ref="V919:V921"/>
    <mergeCell ref="W919:W921"/>
    <mergeCell ref="X919:X921"/>
    <mergeCell ref="Y919:Y921"/>
    <mergeCell ref="Z919:Z921"/>
    <mergeCell ref="AE918:AE921"/>
    <mergeCell ref="AF918:AF921"/>
    <mergeCell ref="AG918:AG921"/>
    <mergeCell ref="AH918:AH921"/>
    <mergeCell ref="AI918:AL918"/>
    <mergeCell ref="AM918:AM921"/>
    <mergeCell ref="AL919:AL921"/>
    <mergeCell ref="P917:AC917"/>
    <mergeCell ref="AD917:AN917"/>
    <mergeCell ref="P918:P921"/>
    <mergeCell ref="Q918:Q921"/>
    <mergeCell ref="R918:R921"/>
    <mergeCell ref="S918:T918"/>
    <mergeCell ref="U918:U921"/>
    <mergeCell ref="V918:X918"/>
    <mergeCell ref="Y918:AC918"/>
    <mergeCell ref="AD918:AD921"/>
    <mergeCell ref="V913:W913"/>
    <mergeCell ref="X913:Y913"/>
    <mergeCell ref="Z913:AC913"/>
    <mergeCell ref="S914:T914"/>
    <mergeCell ref="V914:W914"/>
    <mergeCell ref="U915:X915"/>
    <mergeCell ref="AA907:AA909"/>
    <mergeCell ref="AB907:AB909"/>
    <mergeCell ref="AC907:AC909"/>
    <mergeCell ref="AI907:AI909"/>
    <mergeCell ref="AJ907:AJ909"/>
    <mergeCell ref="AK907:AK909"/>
    <mergeCell ref="AN906:AN909"/>
    <mergeCell ref="AP906:AP909"/>
    <mergeCell ref="AQ906:AQ909"/>
    <mergeCell ref="S907:S909"/>
    <mergeCell ref="T907:T909"/>
    <mergeCell ref="V907:V909"/>
    <mergeCell ref="W907:W909"/>
    <mergeCell ref="X907:X909"/>
    <mergeCell ref="Y907:Y909"/>
    <mergeCell ref="Z907:Z909"/>
    <mergeCell ref="AE906:AE909"/>
    <mergeCell ref="AF906:AF909"/>
    <mergeCell ref="AG906:AG909"/>
    <mergeCell ref="AH906:AH909"/>
    <mergeCell ref="AI906:AL906"/>
    <mergeCell ref="AM906:AM909"/>
    <mergeCell ref="AL907:AL909"/>
    <mergeCell ref="P905:AC905"/>
    <mergeCell ref="AD905:AN905"/>
    <mergeCell ref="P906:P909"/>
    <mergeCell ref="Q906:Q909"/>
    <mergeCell ref="R906:R909"/>
    <mergeCell ref="S906:T906"/>
    <mergeCell ref="U906:U909"/>
    <mergeCell ref="V906:X906"/>
    <mergeCell ref="Y906:AC906"/>
    <mergeCell ref="AD906:AD909"/>
    <mergeCell ref="V901:W901"/>
    <mergeCell ref="X901:Y901"/>
    <mergeCell ref="Z901:AC901"/>
    <mergeCell ref="S902:T902"/>
    <mergeCell ref="V902:W902"/>
    <mergeCell ref="U903:X903"/>
    <mergeCell ref="AA895:AA897"/>
    <mergeCell ref="AB895:AB897"/>
    <mergeCell ref="AC895:AC897"/>
    <mergeCell ref="AI895:AI897"/>
    <mergeCell ref="AJ895:AJ897"/>
    <mergeCell ref="AK895:AK897"/>
    <mergeCell ref="AN894:AN897"/>
    <mergeCell ref="AP894:AP897"/>
    <mergeCell ref="AQ894:AQ897"/>
    <mergeCell ref="S895:S897"/>
    <mergeCell ref="T895:T897"/>
    <mergeCell ref="V895:V897"/>
    <mergeCell ref="W895:W897"/>
    <mergeCell ref="X895:X897"/>
    <mergeCell ref="Y895:Y897"/>
    <mergeCell ref="Z895:Z897"/>
    <mergeCell ref="AE894:AE897"/>
    <mergeCell ref="AF894:AF897"/>
    <mergeCell ref="AG894:AG897"/>
    <mergeCell ref="AH894:AH897"/>
    <mergeCell ref="AI894:AL894"/>
    <mergeCell ref="AM894:AM897"/>
    <mergeCell ref="AL895:AL897"/>
    <mergeCell ref="P893:AC893"/>
    <mergeCell ref="AD893:AN893"/>
    <mergeCell ref="P894:P897"/>
    <mergeCell ref="Q894:Q897"/>
    <mergeCell ref="R894:R897"/>
    <mergeCell ref="S894:T894"/>
    <mergeCell ref="U894:U897"/>
    <mergeCell ref="V894:X894"/>
    <mergeCell ref="Y894:AC894"/>
    <mergeCell ref="AD894:AD897"/>
    <mergeCell ref="V889:W889"/>
    <mergeCell ref="X889:Y889"/>
    <mergeCell ref="Z889:AC889"/>
    <mergeCell ref="S890:T890"/>
    <mergeCell ref="V890:W890"/>
    <mergeCell ref="U891:X891"/>
    <mergeCell ref="AA883:AA885"/>
    <mergeCell ref="AB883:AB885"/>
    <mergeCell ref="AC883:AC885"/>
    <mergeCell ref="AI883:AI885"/>
    <mergeCell ref="AJ883:AJ885"/>
    <mergeCell ref="AK883:AK885"/>
    <mergeCell ref="AN882:AN885"/>
    <mergeCell ref="AP882:AP885"/>
    <mergeCell ref="AQ882:AQ885"/>
    <mergeCell ref="S883:S885"/>
    <mergeCell ref="T883:T885"/>
    <mergeCell ref="V883:V885"/>
    <mergeCell ref="W883:W885"/>
    <mergeCell ref="X883:X885"/>
    <mergeCell ref="Y883:Y885"/>
    <mergeCell ref="Z883:Z885"/>
    <mergeCell ref="AE882:AE885"/>
    <mergeCell ref="AF882:AF885"/>
    <mergeCell ref="AG882:AG885"/>
    <mergeCell ref="AH882:AH885"/>
    <mergeCell ref="AI882:AL882"/>
    <mergeCell ref="AM882:AM885"/>
    <mergeCell ref="AL883:AL885"/>
    <mergeCell ref="P881:AC881"/>
    <mergeCell ref="AD881:AN881"/>
    <mergeCell ref="P882:P885"/>
    <mergeCell ref="Q882:Q885"/>
    <mergeCell ref="R882:R885"/>
    <mergeCell ref="S882:T882"/>
    <mergeCell ref="U882:U885"/>
    <mergeCell ref="V882:X882"/>
    <mergeCell ref="Y882:AC882"/>
    <mergeCell ref="AD882:AD885"/>
    <mergeCell ref="V877:W877"/>
    <mergeCell ref="X877:Y877"/>
    <mergeCell ref="Z877:AC877"/>
    <mergeCell ref="S878:T878"/>
    <mergeCell ref="V878:W878"/>
    <mergeCell ref="U879:X879"/>
    <mergeCell ref="AA870:AA872"/>
    <mergeCell ref="AB870:AB872"/>
    <mergeCell ref="AC870:AC872"/>
    <mergeCell ref="AI870:AI872"/>
    <mergeCell ref="AJ870:AJ872"/>
    <mergeCell ref="AK870:AK872"/>
    <mergeCell ref="AN869:AN872"/>
    <mergeCell ref="AP869:AP872"/>
    <mergeCell ref="AQ869:AQ872"/>
    <mergeCell ref="S870:S872"/>
    <mergeCell ref="T870:T872"/>
    <mergeCell ref="V870:V872"/>
    <mergeCell ref="W870:W872"/>
    <mergeCell ref="X870:X872"/>
    <mergeCell ref="Y870:Y872"/>
    <mergeCell ref="Z870:Z872"/>
    <mergeCell ref="AE869:AE872"/>
    <mergeCell ref="AF869:AF872"/>
    <mergeCell ref="AG869:AG872"/>
    <mergeCell ref="AH869:AH872"/>
    <mergeCell ref="AI869:AL869"/>
    <mergeCell ref="AM869:AM872"/>
    <mergeCell ref="AL870:AL872"/>
    <mergeCell ref="P868:AC868"/>
    <mergeCell ref="AD868:AN868"/>
    <mergeCell ref="P869:P872"/>
    <mergeCell ref="Q869:Q872"/>
    <mergeCell ref="R869:R872"/>
    <mergeCell ref="S869:T869"/>
    <mergeCell ref="U869:U872"/>
    <mergeCell ref="V869:X869"/>
    <mergeCell ref="Y869:AC869"/>
    <mergeCell ref="AD869:AD872"/>
    <mergeCell ref="V864:W864"/>
    <mergeCell ref="X864:Y864"/>
    <mergeCell ref="Z864:AC864"/>
    <mergeCell ref="S865:T865"/>
    <mergeCell ref="V865:W865"/>
    <mergeCell ref="U866:X866"/>
    <mergeCell ref="AA858:AA860"/>
    <mergeCell ref="AB858:AB860"/>
    <mergeCell ref="AC858:AC860"/>
    <mergeCell ref="AI858:AI860"/>
    <mergeCell ref="AJ858:AJ860"/>
    <mergeCell ref="AK858:AK860"/>
    <mergeCell ref="AN857:AN860"/>
    <mergeCell ref="AP857:AP860"/>
    <mergeCell ref="AQ857:AQ860"/>
    <mergeCell ref="S858:S860"/>
    <mergeCell ref="T858:T860"/>
    <mergeCell ref="V858:V860"/>
    <mergeCell ref="W858:W860"/>
    <mergeCell ref="X858:X860"/>
    <mergeCell ref="Y858:Y860"/>
    <mergeCell ref="Z858:Z860"/>
    <mergeCell ref="AE857:AE860"/>
    <mergeCell ref="AF857:AF860"/>
    <mergeCell ref="AG857:AG860"/>
    <mergeCell ref="AH857:AH860"/>
    <mergeCell ref="AI857:AL857"/>
    <mergeCell ref="AM857:AM860"/>
    <mergeCell ref="AL858:AL860"/>
    <mergeCell ref="P856:AC856"/>
    <mergeCell ref="AD856:AN856"/>
    <mergeCell ref="P857:P860"/>
    <mergeCell ref="Q857:Q860"/>
    <mergeCell ref="R857:R860"/>
    <mergeCell ref="S857:T857"/>
    <mergeCell ref="U857:U860"/>
    <mergeCell ref="V857:X857"/>
    <mergeCell ref="Y857:AC857"/>
    <mergeCell ref="AD857:AD860"/>
    <mergeCell ref="V852:W852"/>
    <mergeCell ref="X852:Y852"/>
    <mergeCell ref="Z852:AC852"/>
    <mergeCell ref="S853:T853"/>
    <mergeCell ref="V853:W853"/>
    <mergeCell ref="U854:X854"/>
    <mergeCell ref="AA843:AA845"/>
    <mergeCell ref="AB843:AB845"/>
    <mergeCell ref="AC843:AC845"/>
    <mergeCell ref="AI843:AI845"/>
    <mergeCell ref="AJ843:AJ845"/>
    <mergeCell ref="AK843:AK845"/>
    <mergeCell ref="AN842:AN845"/>
    <mergeCell ref="AP842:AP845"/>
    <mergeCell ref="AQ842:AQ845"/>
    <mergeCell ref="S843:S845"/>
    <mergeCell ref="T843:T845"/>
    <mergeCell ref="V843:V845"/>
    <mergeCell ref="W843:W845"/>
    <mergeCell ref="X843:X845"/>
    <mergeCell ref="Y843:Y845"/>
    <mergeCell ref="Z843:Z845"/>
    <mergeCell ref="AE842:AE845"/>
    <mergeCell ref="AF842:AF845"/>
    <mergeCell ref="AG842:AG845"/>
    <mergeCell ref="AH842:AH845"/>
    <mergeCell ref="AI842:AL842"/>
    <mergeCell ref="AM842:AM845"/>
    <mergeCell ref="AL843:AL845"/>
    <mergeCell ref="P841:AC841"/>
    <mergeCell ref="AD841:AN841"/>
    <mergeCell ref="P842:P845"/>
    <mergeCell ref="Q842:Q845"/>
    <mergeCell ref="R842:R845"/>
    <mergeCell ref="S842:T842"/>
    <mergeCell ref="U842:U845"/>
    <mergeCell ref="V842:X842"/>
    <mergeCell ref="Y842:AC842"/>
    <mergeCell ref="AD842:AD845"/>
    <mergeCell ref="V837:W837"/>
    <mergeCell ref="X837:Y837"/>
    <mergeCell ref="Z837:AC837"/>
    <mergeCell ref="S838:T838"/>
    <mergeCell ref="V838:W838"/>
    <mergeCell ref="U839:X839"/>
    <mergeCell ref="AA828:AA830"/>
    <mergeCell ref="AB828:AB830"/>
    <mergeCell ref="AC828:AC830"/>
    <mergeCell ref="AI828:AI830"/>
    <mergeCell ref="AJ828:AJ830"/>
    <mergeCell ref="AK828:AK830"/>
    <mergeCell ref="AN827:AN830"/>
    <mergeCell ref="AP827:AP830"/>
    <mergeCell ref="AQ827:AQ830"/>
    <mergeCell ref="S828:S830"/>
    <mergeCell ref="T828:T830"/>
    <mergeCell ref="V828:V830"/>
    <mergeCell ref="W828:W830"/>
    <mergeCell ref="X828:X830"/>
    <mergeCell ref="Y828:Y830"/>
    <mergeCell ref="Z828:Z830"/>
    <mergeCell ref="AE827:AE830"/>
    <mergeCell ref="AF827:AF830"/>
    <mergeCell ref="AG827:AG830"/>
    <mergeCell ref="AH827:AH830"/>
    <mergeCell ref="AI827:AL827"/>
    <mergeCell ref="AM827:AM830"/>
    <mergeCell ref="AL828:AL830"/>
    <mergeCell ref="P826:AC826"/>
    <mergeCell ref="AD826:AN826"/>
    <mergeCell ref="P827:P830"/>
    <mergeCell ref="Q827:Q830"/>
    <mergeCell ref="R827:R830"/>
    <mergeCell ref="S827:T827"/>
    <mergeCell ref="U827:U830"/>
    <mergeCell ref="V827:X827"/>
    <mergeCell ref="Y827:AC827"/>
    <mergeCell ref="AD827:AD830"/>
    <mergeCell ref="V822:W822"/>
    <mergeCell ref="X822:Y822"/>
    <mergeCell ref="Z822:AC822"/>
    <mergeCell ref="S823:T823"/>
    <mergeCell ref="V823:W823"/>
    <mergeCell ref="U824:X824"/>
    <mergeCell ref="AA816:AA818"/>
    <mergeCell ref="AB816:AB818"/>
    <mergeCell ref="AC816:AC818"/>
    <mergeCell ref="AI816:AI818"/>
    <mergeCell ref="AJ816:AJ818"/>
    <mergeCell ref="AK816:AK818"/>
    <mergeCell ref="AN815:AN818"/>
    <mergeCell ref="AP815:AP818"/>
    <mergeCell ref="AQ815:AQ818"/>
    <mergeCell ref="S816:S818"/>
    <mergeCell ref="T816:T818"/>
    <mergeCell ref="V816:V818"/>
    <mergeCell ref="W816:W818"/>
    <mergeCell ref="X816:X818"/>
    <mergeCell ref="Y816:Y818"/>
    <mergeCell ref="Z816:Z818"/>
    <mergeCell ref="AE815:AE818"/>
    <mergeCell ref="AF815:AF818"/>
    <mergeCell ref="AG815:AG818"/>
    <mergeCell ref="AH815:AH818"/>
    <mergeCell ref="AI815:AL815"/>
    <mergeCell ref="AM815:AM818"/>
    <mergeCell ref="AL816:AL818"/>
    <mergeCell ref="P814:AC814"/>
    <mergeCell ref="AD814:AN814"/>
    <mergeCell ref="P815:P818"/>
    <mergeCell ref="Q815:Q818"/>
    <mergeCell ref="R815:R818"/>
    <mergeCell ref="S815:T815"/>
    <mergeCell ref="U815:U818"/>
    <mergeCell ref="V815:X815"/>
    <mergeCell ref="Y815:AC815"/>
    <mergeCell ref="AD815:AD818"/>
    <mergeCell ref="V810:W810"/>
    <mergeCell ref="X810:Y810"/>
    <mergeCell ref="Z810:AC810"/>
    <mergeCell ref="S811:T811"/>
    <mergeCell ref="V811:W811"/>
    <mergeCell ref="U812:X812"/>
    <mergeCell ref="AA804:AA806"/>
    <mergeCell ref="AB804:AB806"/>
    <mergeCell ref="AC804:AC806"/>
    <mergeCell ref="AI804:AI806"/>
    <mergeCell ref="AJ804:AJ806"/>
    <mergeCell ref="AK804:AK806"/>
    <mergeCell ref="AN803:AN806"/>
    <mergeCell ref="AP803:AP806"/>
    <mergeCell ref="AQ803:AQ806"/>
    <mergeCell ref="S804:S806"/>
    <mergeCell ref="T804:T806"/>
    <mergeCell ref="V804:V806"/>
    <mergeCell ref="W804:W806"/>
    <mergeCell ref="X804:X806"/>
    <mergeCell ref="Y804:Y806"/>
    <mergeCell ref="Z804:Z806"/>
    <mergeCell ref="AE803:AE806"/>
    <mergeCell ref="AF803:AF806"/>
    <mergeCell ref="AG803:AG806"/>
    <mergeCell ref="AH803:AH806"/>
    <mergeCell ref="AI803:AL803"/>
    <mergeCell ref="AM803:AM806"/>
    <mergeCell ref="AL804:AL806"/>
    <mergeCell ref="P802:AC802"/>
    <mergeCell ref="AD802:AN802"/>
    <mergeCell ref="P803:P806"/>
    <mergeCell ref="Q803:Q806"/>
    <mergeCell ref="R803:R806"/>
    <mergeCell ref="S803:T803"/>
    <mergeCell ref="U803:U806"/>
    <mergeCell ref="V803:X803"/>
    <mergeCell ref="Y803:AC803"/>
    <mergeCell ref="AD803:AD806"/>
    <mergeCell ref="V798:W798"/>
    <mergeCell ref="X798:Y798"/>
    <mergeCell ref="Z798:AC798"/>
    <mergeCell ref="S799:T799"/>
    <mergeCell ref="V799:W799"/>
    <mergeCell ref="U800:X800"/>
    <mergeCell ref="AA793:AA795"/>
    <mergeCell ref="AB793:AB795"/>
    <mergeCell ref="AC793:AC795"/>
    <mergeCell ref="AI793:AI795"/>
    <mergeCell ref="AJ793:AJ795"/>
    <mergeCell ref="AK793:AK795"/>
    <mergeCell ref="AN792:AN795"/>
    <mergeCell ref="AP792:AP795"/>
    <mergeCell ref="AQ792:AQ795"/>
    <mergeCell ref="S793:S795"/>
    <mergeCell ref="T793:T795"/>
    <mergeCell ref="V793:V795"/>
    <mergeCell ref="W793:W795"/>
    <mergeCell ref="X793:X795"/>
    <mergeCell ref="Y793:Y795"/>
    <mergeCell ref="Z793:Z795"/>
    <mergeCell ref="AE792:AE795"/>
    <mergeCell ref="AF792:AF795"/>
    <mergeCell ref="AG792:AG795"/>
    <mergeCell ref="AH792:AH795"/>
    <mergeCell ref="AI792:AL792"/>
    <mergeCell ref="AM792:AM795"/>
    <mergeCell ref="AL793:AL795"/>
    <mergeCell ref="P791:AC791"/>
    <mergeCell ref="AD791:AN791"/>
    <mergeCell ref="P792:P795"/>
    <mergeCell ref="Q792:Q795"/>
    <mergeCell ref="R792:R795"/>
    <mergeCell ref="S792:T792"/>
    <mergeCell ref="U792:U795"/>
    <mergeCell ref="V792:X792"/>
    <mergeCell ref="Y792:AC792"/>
    <mergeCell ref="AD792:AD795"/>
    <mergeCell ref="V787:W787"/>
    <mergeCell ref="X787:Y787"/>
    <mergeCell ref="Z787:AC787"/>
    <mergeCell ref="S788:T788"/>
    <mergeCell ref="V788:W788"/>
    <mergeCell ref="U789:X789"/>
    <mergeCell ref="AA782:AA784"/>
    <mergeCell ref="AB782:AB784"/>
    <mergeCell ref="AC782:AC784"/>
    <mergeCell ref="AI782:AI784"/>
    <mergeCell ref="AJ782:AJ784"/>
    <mergeCell ref="AK782:AK784"/>
    <mergeCell ref="AN781:AN784"/>
    <mergeCell ref="AP781:AP784"/>
    <mergeCell ref="AQ781:AQ784"/>
    <mergeCell ref="S782:S784"/>
    <mergeCell ref="T782:T784"/>
    <mergeCell ref="V782:V784"/>
    <mergeCell ref="W782:W784"/>
    <mergeCell ref="X782:X784"/>
    <mergeCell ref="Y782:Y784"/>
    <mergeCell ref="Z782:Z784"/>
    <mergeCell ref="AE781:AE784"/>
    <mergeCell ref="AF781:AF784"/>
    <mergeCell ref="AG781:AG784"/>
    <mergeCell ref="AH781:AH784"/>
    <mergeCell ref="AI781:AL781"/>
    <mergeCell ref="AM781:AM784"/>
    <mergeCell ref="AL782:AL784"/>
    <mergeCell ref="P780:AC780"/>
    <mergeCell ref="AD780:AN780"/>
    <mergeCell ref="P781:P784"/>
    <mergeCell ref="Q781:Q784"/>
    <mergeCell ref="R781:R784"/>
    <mergeCell ref="S781:T781"/>
    <mergeCell ref="U781:U784"/>
    <mergeCell ref="V781:X781"/>
    <mergeCell ref="Y781:AC781"/>
    <mergeCell ref="AD781:AD784"/>
    <mergeCell ref="V776:W776"/>
    <mergeCell ref="X776:Y776"/>
    <mergeCell ref="Z776:AC776"/>
    <mergeCell ref="S777:T777"/>
    <mergeCell ref="V777:W777"/>
    <mergeCell ref="U778:X778"/>
    <mergeCell ref="AA771:AA773"/>
    <mergeCell ref="AB771:AB773"/>
    <mergeCell ref="AC771:AC773"/>
    <mergeCell ref="AI771:AI773"/>
    <mergeCell ref="AJ771:AJ773"/>
    <mergeCell ref="AK771:AK773"/>
    <mergeCell ref="AN770:AN773"/>
    <mergeCell ref="AP770:AP773"/>
    <mergeCell ref="AQ770:AQ773"/>
    <mergeCell ref="S771:S773"/>
    <mergeCell ref="T771:T773"/>
    <mergeCell ref="V771:V773"/>
    <mergeCell ref="W771:W773"/>
    <mergeCell ref="X771:X773"/>
    <mergeCell ref="Y771:Y773"/>
    <mergeCell ref="Z771:Z773"/>
    <mergeCell ref="AE770:AE773"/>
    <mergeCell ref="AF770:AF773"/>
    <mergeCell ref="AG770:AG773"/>
    <mergeCell ref="AH770:AH773"/>
    <mergeCell ref="AI770:AL770"/>
    <mergeCell ref="AM770:AM773"/>
    <mergeCell ref="AL771:AL773"/>
    <mergeCell ref="P769:AC769"/>
    <mergeCell ref="AD769:AN769"/>
    <mergeCell ref="P770:P773"/>
    <mergeCell ref="Q770:Q773"/>
    <mergeCell ref="R770:R773"/>
    <mergeCell ref="S770:T770"/>
    <mergeCell ref="U770:U773"/>
    <mergeCell ref="V770:X770"/>
    <mergeCell ref="Y770:AC770"/>
    <mergeCell ref="AD770:AD773"/>
    <mergeCell ref="V765:W765"/>
    <mergeCell ref="X765:Y765"/>
    <mergeCell ref="Z765:AC765"/>
    <mergeCell ref="S766:T766"/>
    <mergeCell ref="V766:W766"/>
    <mergeCell ref="U767:X767"/>
    <mergeCell ref="AA757:AA759"/>
    <mergeCell ref="AB757:AB759"/>
    <mergeCell ref="AC757:AC759"/>
    <mergeCell ref="AI757:AI759"/>
    <mergeCell ref="AJ757:AJ759"/>
    <mergeCell ref="AK757:AK759"/>
    <mergeCell ref="AN756:AN759"/>
    <mergeCell ref="AP756:AP759"/>
    <mergeCell ref="AQ756:AQ759"/>
    <mergeCell ref="S757:S759"/>
    <mergeCell ref="T757:T759"/>
    <mergeCell ref="V757:V759"/>
    <mergeCell ref="W757:W759"/>
    <mergeCell ref="X757:X759"/>
    <mergeCell ref="Y757:Y759"/>
    <mergeCell ref="Z757:Z759"/>
    <mergeCell ref="AE756:AE759"/>
    <mergeCell ref="AF756:AF759"/>
    <mergeCell ref="AG756:AG759"/>
    <mergeCell ref="AH756:AH759"/>
    <mergeCell ref="AI756:AL756"/>
    <mergeCell ref="AM756:AM759"/>
    <mergeCell ref="AL757:AL759"/>
    <mergeCell ref="P755:AC755"/>
    <mergeCell ref="AD755:AN755"/>
    <mergeCell ref="P756:P759"/>
    <mergeCell ref="Q756:Q759"/>
    <mergeCell ref="R756:R759"/>
    <mergeCell ref="S756:T756"/>
    <mergeCell ref="U756:U759"/>
    <mergeCell ref="V756:X756"/>
    <mergeCell ref="Y756:AC756"/>
    <mergeCell ref="AD756:AD759"/>
    <mergeCell ref="V751:W751"/>
    <mergeCell ref="X751:Y751"/>
    <mergeCell ref="Z751:AC751"/>
    <mergeCell ref="S752:T752"/>
    <mergeCell ref="V752:W752"/>
    <mergeCell ref="U753:X753"/>
    <mergeCell ref="AA743:AA745"/>
    <mergeCell ref="AB743:AB745"/>
    <mergeCell ref="AC743:AC745"/>
    <mergeCell ref="AI743:AI745"/>
    <mergeCell ref="AJ743:AJ745"/>
    <mergeCell ref="AK743:AK745"/>
    <mergeCell ref="AN742:AN745"/>
    <mergeCell ref="AP742:AP745"/>
    <mergeCell ref="AQ742:AQ745"/>
    <mergeCell ref="S743:S745"/>
    <mergeCell ref="T743:T745"/>
    <mergeCell ref="V743:V745"/>
    <mergeCell ref="W743:W745"/>
    <mergeCell ref="X743:X745"/>
    <mergeCell ref="Y743:Y745"/>
    <mergeCell ref="Z743:Z745"/>
    <mergeCell ref="AE742:AE745"/>
    <mergeCell ref="AF742:AF745"/>
    <mergeCell ref="AG742:AG745"/>
    <mergeCell ref="AH742:AH745"/>
    <mergeCell ref="AI742:AL742"/>
    <mergeCell ref="AM742:AM745"/>
    <mergeCell ref="AL743:AL745"/>
    <mergeCell ref="P741:AC741"/>
    <mergeCell ref="AD741:AN741"/>
    <mergeCell ref="P742:P745"/>
    <mergeCell ref="Q742:Q745"/>
    <mergeCell ref="R742:R745"/>
    <mergeCell ref="S742:T742"/>
    <mergeCell ref="U742:U745"/>
    <mergeCell ref="V742:X742"/>
    <mergeCell ref="Y742:AC742"/>
    <mergeCell ref="AD742:AD745"/>
    <mergeCell ref="V737:W737"/>
    <mergeCell ref="X737:Y737"/>
    <mergeCell ref="Z737:AC737"/>
    <mergeCell ref="S738:T738"/>
    <mergeCell ref="V738:W738"/>
    <mergeCell ref="U739:X739"/>
    <mergeCell ref="AA731:AA733"/>
    <mergeCell ref="AB731:AB733"/>
    <mergeCell ref="AC731:AC733"/>
    <mergeCell ref="AI731:AI733"/>
    <mergeCell ref="AJ731:AJ733"/>
    <mergeCell ref="AK731:AK733"/>
    <mergeCell ref="AN730:AN733"/>
    <mergeCell ref="AP730:AP733"/>
    <mergeCell ref="AQ730:AQ733"/>
    <mergeCell ref="S731:S733"/>
    <mergeCell ref="T731:T733"/>
    <mergeCell ref="V731:V733"/>
    <mergeCell ref="W731:W733"/>
    <mergeCell ref="X731:X733"/>
    <mergeCell ref="Y731:Y733"/>
    <mergeCell ref="Z731:Z733"/>
    <mergeCell ref="AE730:AE733"/>
    <mergeCell ref="AF730:AF733"/>
    <mergeCell ref="AG730:AG733"/>
    <mergeCell ref="AH730:AH733"/>
    <mergeCell ref="AI730:AL730"/>
    <mergeCell ref="AM730:AM733"/>
    <mergeCell ref="AL731:AL733"/>
    <mergeCell ref="P729:AC729"/>
    <mergeCell ref="AD729:AN729"/>
    <mergeCell ref="P730:P733"/>
    <mergeCell ref="Q730:Q733"/>
    <mergeCell ref="R730:R733"/>
    <mergeCell ref="S730:T730"/>
    <mergeCell ref="U730:U733"/>
    <mergeCell ref="V730:X730"/>
    <mergeCell ref="Y730:AC730"/>
    <mergeCell ref="AD730:AD733"/>
    <mergeCell ref="V725:W725"/>
    <mergeCell ref="X725:Y725"/>
    <mergeCell ref="Z725:AC725"/>
    <mergeCell ref="S726:T726"/>
    <mergeCell ref="V726:W726"/>
    <mergeCell ref="U727:X727"/>
    <mergeCell ref="AA719:AA721"/>
    <mergeCell ref="AB719:AB721"/>
    <mergeCell ref="AC719:AC721"/>
    <mergeCell ref="AI719:AI721"/>
    <mergeCell ref="AJ719:AJ721"/>
    <mergeCell ref="AK719:AK721"/>
    <mergeCell ref="AN718:AN721"/>
    <mergeCell ref="AP718:AP721"/>
    <mergeCell ref="AQ718:AQ721"/>
    <mergeCell ref="S719:S721"/>
    <mergeCell ref="T719:T721"/>
    <mergeCell ref="V719:V721"/>
    <mergeCell ref="W719:W721"/>
    <mergeCell ref="X719:X721"/>
    <mergeCell ref="Y719:Y721"/>
    <mergeCell ref="Z719:Z721"/>
    <mergeCell ref="AE718:AE721"/>
    <mergeCell ref="AF718:AF721"/>
    <mergeCell ref="AG718:AG721"/>
    <mergeCell ref="AH718:AH721"/>
    <mergeCell ref="AI718:AL718"/>
    <mergeCell ref="AM718:AM721"/>
    <mergeCell ref="AL719:AL721"/>
    <mergeCell ref="P717:AC717"/>
    <mergeCell ref="AD717:AN717"/>
    <mergeCell ref="P718:P721"/>
    <mergeCell ref="Q718:Q721"/>
    <mergeCell ref="R718:R721"/>
    <mergeCell ref="S718:T718"/>
    <mergeCell ref="U718:U721"/>
    <mergeCell ref="V718:X718"/>
    <mergeCell ref="Y718:AC718"/>
    <mergeCell ref="AD718:AD721"/>
    <mergeCell ref="V713:W713"/>
    <mergeCell ref="X713:Y713"/>
    <mergeCell ref="Z713:AC713"/>
    <mergeCell ref="S714:T714"/>
    <mergeCell ref="V714:W714"/>
    <mergeCell ref="U715:X715"/>
    <mergeCell ref="AA707:AA709"/>
    <mergeCell ref="AB707:AB709"/>
    <mergeCell ref="AC707:AC709"/>
    <mergeCell ref="AI707:AI709"/>
    <mergeCell ref="AJ707:AJ709"/>
    <mergeCell ref="AK707:AK709"/>
    <mergeCell ref="AN706:AN709"/>
    <mergeCell ref="AP706:AP709"/>
    <mergeCell ref="AQ706:AQ709"/>
    <mergeCell ref="S707:S709"/>
    <mergeCell ref="T707:T709"/>
    <mergeCell ref="V707:V709"/>
    <mergeCell ref="W707:W709"/>
    <mergeCell ref="X707:X709"/>
    <mergeCell ref="Y707:Y709"/>
    <mergeCell ref="Z707:Z709"/>
    <mergeCell ref="AE706:AE709"/>
    <mergeCell ref="AF706:AF709"/>
    <mergeCell ref="AG706:AG709"/>
    <mergeCell ref="AH706:AH709"/>
    <mergeCell ref="AI706:AL706"/>
    <mergeCell ref="AM706:AM709"/>
    <mergeCell ref="AL707:AL709"/>
    <mergeCell ref="P705:AC705"/>
    <mergeCell ref="AD705:AN705"/>
    <mergeCell ref="P706:P709"/>
    <mergeCell ref="Q706:Q709"/>
    <mergeCell ref="R706:R709"/>
    <mergeCell ref="S706:T706"/>
    <mergeCell ref="U706:U709"/>
    <mergeCell ref="V706:X706"/>
    <mergeCell ref="Y706:AC706"/>
    <mergeCell ref="AD706:AD709"/>
    <mergeCell ref="V701:W701"/>
    <mergeCell ref="X701:Y701"/>
    <mergeCell ref="Z701:AC701"/>
    <mergeCell ref="S702:T702"/>
    <mergeCell ref="V702:W702"/>
    <mergeCell ref="U703:X703"/>
    <mergeCell ref="AA696:AA698"/>
    <mergeCell ref="AB696:AB698"/>
    <mergeCell ref="AC696:AC698"/>
    <mergeCell ref="AI696:AI698"/>
    <mergeCell ref="AJ696:AJ698"/>
    <mergeCell ref="AK696:AK698"/>
    <mergeCell ref="AN695:AN698"/>
    <mergeCell ref="AP695:AP698"/>
    <mergeCell ref="AQ695:AQ698"/>
    <mergeCell ref="S696:S698"/>
    <mergeCell ref="T696:T698"/>
    <mergeCell ref="V696:V698"/>
    <mergeCell ref="W696:W698"/>
    <mergeCell ref="X696:X698"/>
    <mergeCell ref="Y696:Y698"/>
    <mergeCell ref="Z696:Z698"/>
    <mergeCell ref="AE695:AE698"/>
    <mergeCell ref="AF695:AF698"/>
    <mergeCell ref="AG695:AG698"/>
    <mergeCell ref="AH695:AH698"/>
    <mergeCell ref="AI695:AL695"/>
    <mergeCell ref="AM695:AM698"/>
    <mergeCell ref="AL696:AL698"/>
    <mergeCell ref="P694:AC694"/>
    <mergeCell ref="AD694:AN694"/>
    <mergeCell ref="P695:P698"/>
    <mergeCell ref="Q695:Q698"/>
    <mergeCell ref="R695:R698"/>
    <mergeCell ref="S695:T695"/>
    <mergeCell ref="U695:U698"/>
    <mergeCell ref="V695:X695"/>
    <mergeCell ref="Y695:AC695"/>
    <mergeCell ref="AD695:AD698"/>
    <mergeCell ref="V690:W690"/>
    <mergeCell ref="X690:Y690"/>
    <mergeCell ref="Z690:AC690"/>
    <mergeCell ref="R691:T691"/>
    <mergeCell ref="V691:W691"/>
    <mergeCell ref="U692:X692"/>
    <mergeCell ref="AA685:AA687"/>
    <mergeCell ref="AB685:AB687"/>
    <mergeCell ref="AC685:AC687"/>
    <mergeCell ref="AI685:AI687"/>
    <mergeCell ref="AJ685:AJ687"/>
    <mergeCell ref="AK685:AK687"/>
    <mergeCell ref="AN684:AN687"/>
    <mergeCell ref="AO684:AO687"/>
    <mergeCell ref="AP684:AP687"/>
    <mergeCell ref="S685:S687"/>
    <mergeCell ref="T685:T687"/>
    <mergeCell ref="V685:V687"/>
    <mergeCell ref="W685:W687"/>
    <mergeCell ref="X685:X687"/>
    <mergeCell ref="Y685:Y687"/>
    <mergeCell ref="Z685:Z687"/>
    <mergeCell ref="AE684:AE687"/>
    <mergeCell ref="AF684:AF687"/>
    <mergeCell ref="AG684:AG687"/>
    <mergeCell ref="AH684:AH687"/>
    <mergeCell ref="AI684:AL684"/>
    <mergeCell ref="AM684:AM687"/>
    <mergeCell ref="AL685:AL687"/>
    <mergeCell ref="P683:AC683"/>
    <mergeCell ref="AD683:AN683"/>
    <mergeCell ref="P684:P687"/>
    <mergeCell ref="Q684:Q687"/>
    <mergeCell ref="R684:R687"/>
    <mergeCell ref="S684:T684"/>
    <mergeCell ref="U684:U687"/>
    <mergeCell ref="V684:X684"/>
    <mergeCell ref="Y684:AC684"/>
    <mergeCell ref="AD684:AD687"/>
    <mergeCell ref="V679:W679"/>
    <mergeCell ref="X679:Y679"/>
    <mergeCell ref="Z679:AC679"/>
    <mergeCell ref="S680:T680"/>
    <mergeCell ref="V680:W680"/>
    <mergeCell ref="U681:X681"/>
    <mergeCell ref="AA673:AA675"/>
    <mergeCell ref="AB673:AB675"/>
    <mergeCell ref="AC673:AC675"/>
    <mergeCell ref="AI673:AI675"/>
    <mergeCell ref="AJ673:AJ675"/>
    <mergeCell ref="AK673:AK675"/>
    <mergeCell ref="AN672:AN675"/>
    <mergeCell ref="AO672:AO675"/>
    <mergeCell ref="AP672:AP675"/>
    <mergeCell ref="S673:S675"/>
    <mergeCell ref="T673:T675"/>
    <mergeCell ref="V673:V675"/>
    <mergeCell ref="W673:W675"/>
    <mergeCell ref="X673:X675"/>
    <mergeCell ref="Y673:Y675"/>
    <mergeCell ref="Z673:Z675"/>
    <mergeCell ref="AE672:AE675"/>
    <mergeCell ref="AF672:AF675"/>
    <mergeCell ref="AG672:AG675"/>
    <mergeCell ref="AH672:AH675"/>
    <mergeCell ref="AI672:AL672"/>
    <mergeCell ref="AM672:AM675"/>
    <mergeCell ref="AL673:AL675"/>
    <mergeCell ref="P671:AC671"/>
    <mergeCell ref="AD671:AN671"/>
    <mergeCell ref="P672:P675"/>
    <mergeCell ref="Q672:Q675"/>
    <mergeCell ref="R672:R675"/>
    <mergeCell ref="S672:T672"/>
    <mergeCell ref="U672:U675"/>
    <mergeCell ref="V672:X672"/>
    <mergeCell ref="Y672:AC672"/>
    <mergeCell ref="AD672:AD675"/>
    <mergeCell ref="V667:W667"/>
    <mergeCell ref="X667:Y667"/>
    <mergeCell ref="Z667:AC667"/>
    <mergeCell ref="S668:T668"/>
    <mergeCell ref="V668:W668"/>
    <mergeCell ref="U669:X669"/>
    <mergeCell ref="AA662:AA664"/>
    <mergeCell ref="AB662:AB664"/>
    <mergeCell ref="AC662:AC664"/>
    <mergeCell ref="AI662:AI664"/>
    <mergeCell ref="AJ662:AJ664"/>
    <mergeCell ref="AK662:AK664"/>
    <mergeCell ref="AN661:AN664"/>
    <mergeCell ref="AO661:AO664"/>
    <mergeCell ref="AP661:AP664"/>
    <mergeCell ref="S662:S664"/>
    <mergeCell ref="T662:T664"/>
    <mergeCell ref="V662:V664"/>
    <mergeCell ref="W662:W664"/>
    <mergeCell ref="X662:X664"/>
    <mergeCell ref="Y662:Y664"/>
    <mergeCell ref="Z662:Z664"/>
    <mergeCell ref="AE661:AE664"/>
    <mergeCell ref="AF661:AF664"/>
    <mergeCell ref="AG661:AG664"/>
    <mergeCell ref="AH661:AH664"/>
    <mergeCell ref="AI661:AL661"/>
    <mergeCell ref="AM661:AM664"/>
    <mergeCell ref="AL662:AL664"/>
    <mergeCell ref="P660:AC660"/>
    <mergeCell ref="AD660:AN660"/>
    <mergeCell ref="P661:P664"/>
    <mergeCell ref="Q661:Q664"/>
    <mergeCell ref="R661:R664"/>
    <mergeCell ref="S661:T661"/>
    <mergeCell ref="U661:U664"/>
    <mergeCell ref="V661:X661"/>
    <mergeCell ref="Y661:AC661"/>
    <mergeCell ref="AD661:AD664"/>
    <mergeCell ref="V656:W656"/>
    <mergeCell ref="X656:Y656"/>
    <mergeCell ref="Z656:AC656"/>
    <mergeCell ref="S657:T657"/>
    <mergeCell ref="V657:W657"/>
    <mergeCell ref="U658:X658"/>
    <mergeCell ref="AA650:AA652"/>
    <mergeCell ref="AB650:AB652"/>
    <mergeCell ref="AC650:AC652"/>
    <mergeCell ref="AI650:AI652"/>
    <mergeCell ref="AJ650:AJ652"/>
    <mergeCell ref="AK650:AK652"/>
    <mergeCell ref="AN649:AN652"/>
    <mergeCell ref="AO649:AO652"/>
    <mergeCell ref="AP649:AP652"/>
    <mergeCell ref="S650:S652"/>
    <mergeCell ref="T650:T652"/>
    <mergeCell ref="V650:V652"/>
    <mergeCell ref="W650:W652"/>
    <mergeCell ref="X650:X652"/>
    <mergeCell ref="Y650:Y652"/>
    <mergeCell ref="Z650:Z652"/>
    <mergeCell ref="AE649:AE652"/>
    <mergeCell ref="AF649:AF652"/>
    <mergeCell ref="AG649:AG652"/>
    <mergeCell ref="AH649:AH652"/>
    <mergeCell ref="AI649:AL649"/>
    <mergeCell ref="AM649:AM652"/>
    <mergeCell ref="AL650:AL652"/>
    <mergeCell ref="P648:AC648"/>
    <mergeCell ref="AD648:AN648"/>
    <mergeCell ref="P649:P652"/>
    <mergeCell ref="Q649:Q652"/>
    <mergeCell ref="R649:R652"/>
    <mergeCell ref="S649:T649"/>
    <mergeCell ref="U649:U652"/>
    <mergeCell ref="V649:X649"/>
    <mergeCell ref="Y649:AC649"/>
    <mergeCell ref="AD649:AD652"/>
    <mergeCell ref="V644:W644"/>
    <mergeCell ref="X644:Y644"/>
    <mergeCell ref="Z644:AC644"/>
    <mergeCell ref="S645:T645"/>
    <mergeCell ref="V645:W645"/>
    <mergeCell ref="U646:X646"/>
    <mergeCell ref="AA636:AA638"/>
    <mergeCell ref="AB636:AB638"/>
    <mergeCell ref="AC636:AC638"/>
    <mergeCell ref="AI636:AI638"/>
    <mergeCell ref="AJ636:AJ638"/>
    <mergeCell ref="AK636:AK638"/>
    <mergeCell ref="AN635:AN638"/>
    <mergeCell ref="AO635:AO638"/>
    <mergeCell ref="AP635:AP638"/>
    <mergeCell ref="S636:S638"/>
    <mergeCell ref="T636:T638"/>
    <mergeCell ref="V636:V638"/>
    <mergeCell ref="W636:W638"/>
    <mergeCell ref="X636:X638"/>
    <mergeCell ref="Y636:Y638"/>
    <mergeCell ref="Z636:Z638"/>
    <mergeCell ref="AE635:AE638"/>
    <mergeCell ref="AF635:AF638"/>
    <mergeCell ref="AG635:AG638"/>
    <mergeCell ref="AH635:AH638"/>
    <mergeCell ref="AI635:AL635"/>
    <mergeCell ref="AM635:AM638"/>
    <mergeCell ref="AL636:AL638"/>
    <mergeCell ref="P634:AC634"/>
    <mergeCell ref="AD634:AN634"/>
    <mergeCell ref="P635:P638"/>
    <mergeCell ref="Q635:Q638"/>
    <mergeCell ref="R635:R638"/>
    <mergeCell ref="S635:T635"/>
    <mergeCell ref="U635:U638"/>
    <mergeCell ref="V635:X635"/>
    <mergeCell ref="Y635:AC635"/>
    <mergeCell ref="AD635:AD638"/>
    <mergeCell ref="V630:W630"/>
    <mergeCell ref="X630:Y630"/>
    <mergeCell ref="Z630:AC630"/>
    <mergeCell ref="S631:T631"/>
    <mergeCell ref="V631:W631"/>
    <mergeCell ref="U632:X632"/>
    <mergeCell ref="AA623:AA625"/>
    <mergeCell ref="AB623:AB625"/>
    <mergeCell ref="AC623:AC625"/>
    <mergeCell ref="AI623:AI625"/>
    <mergeCell ref="AJ623:AJ625"/>
    <mergeCell ref="AK623:AK625"/>
    <mergeCell ref="AN622:AN625"/>
    <mergeCell ref="AO622:AO625"/>
    <mergeCell ref="AP622:AP625"/>
    <mergeCell ref="S623:S625"/>
    <mergeCell ref="T623:T625"/>
    <mergeCell ref="V623:V625"/>
    <mergeCell ref="W623:W625"/>
    <mergeCell ref="X623:X625"/>
    <mergeCell ref="Y623:Y625"/>
    <mergeCell ref="Z623:Z625"/>
    <mergeCell ref="AE622:AE625"/>
    <mergeCell ref="AF622:AF625"/>
    <mergeCell ref="AG622:AG625"/>
    <mergeCell ref="AH622:AH625"/>
    <mergeCell ref="AI622:AL622"/>
    <mergeCell ref="AM622:AM625"/>
    <mergeCell ref="AL623:AL625"/>
    <mergeCell ref="P621:AC621"/>
    <mergeCell ref="AD621:AN621"/>
    <mergeCell ref="P622:P625"/>
    <mergeCell ref="Q622:Q625"/>
    <mergeCell ref="R622:R625"/>
    <mergeCell ref="S622:T622"/>
    <mergeCell ref="U622:U625"/>
    <mergeCell ref="V622:X622"/>
    <mergeCell ref="Y622:AC622"/>
    <mergeCell ref="AD622:AD625"/>
    <mergeCell ref="V617:W617"/>
    <mergeCell ref="X617:Y617"/>
    <mergeCell ref="Z617:AC617"/>
    <mergeCell ref="S618:T618"/>
    <mergeCell ref="V618:W618"/>
    <mergeCell ref="U619:X619"/>
    <mergeCell ref="AA612:AA614"/>
    <mergeCell ref="AB612:AB614"/>
    <mergeCell ref="AC612:AC614"/>
    <mergeCell ref="AI612:AI614"/>
    <mergeCell ref="AJ612:AJ614"/>
    <mergeCell ref="AK612:AK614"/>
    <mergeCell ref="AN611:AN614"/>
    <mergeCell ref="AO611:AO614"/>
    <mergeCell ref="AP611:AP614"/>
    <mergeCell ref="S612:S614"/>
    <mergeCell ref="T612:T614"/>
    <mergeCell ref="V612:V614"/>
    <mergeCell ref="W612:W614"/>
    <mergeCell ref="X612:X614"/>
    <mergeCell ref="Y612:Y614"/>
    <mergeCell ref="Z612:Z614"/>
    <mergeCell ref="AE611:AE614"/>
    <mergeCell ref="AF611:AF614"/>
    <mergeCell ref="AG611:AG614"/>
    <mergeCell ref="AH611:AH614"/>
    <mergeCell ref="AI611:AL611"/>
    <mergeCell ref="AM611:AM614"/>
    <mergeCell ref="AL612:AL614"/>
    <mergeCell ref="P610:AC610"/>
    <mergeCell ref="AD610:AN610"/>
    <mergeCell ref="P611:P614"/>
    <mergeCell ref="Q611:Q614"/>
    <mergeCell ref="R611:R614"/>
    <mergeCell ref="S611:T611"/>
    <mergeCell ref="U611:U614"/>
    <mergeCell ref="V611:X611"/>
    <mergeCell ref="Y611:AC611"/>
    <mergeCell ref="AD611:AD614"/>
    <mergeCell ref="V606:W606"/>
    <mergeCell ref="X606:Y606"/>
    <mergeCell ref="Z606:AC606"/>
    <mergeCell ref="S607:T607"/>
    <mergeCell ref="V607:W607"/>
    <mergeCell ref="U608:X608"/>
    <mergeCell ref="AA600:AA602"/>
    <mergeCell ref="AB600:AB602"/>
    <mergeCell ref="AC600:AC602"/>
    <mergeCell ref="AI600:AI602"/>
    <mergeCell ref="AJ600:AJ602"/>
    <mergeCell ref="AK600:AK602"/>
    <mergeCell ref="AN599:AN602"/>
    <mergeCell ref="AO599:AO602"/>
    <mergeCell ref="AP599:AP602"/>
    <mergeCell ref="S600:S602"/>
    <mergeCell ref="T600:T602"/>
    <mergeCell ref="V600:V602"/>
    <mergeCell ref="W600:W602"/>
    <mergeCell ref="X600:X602"/>
    <mergeCell ref="Y600:Y602"/>
    <mergeCell ref="Z600:Z602"/>
    <mergeCell ref="AE599:AE602"/>
    <mergeCell ref="AF599:AF602"/>
    <mergeCell ref="AG599:AG602"/>
    <mergeCell ref="AH599:AH602"/>
    <mergeCell ref="AI599:AL599"/>
    <mergeCell ref="AM599:AM602"/>
    <mergeCell ref="AL600:AL602"/>
    <mergeCell ref="P598:AC598"/>
    <mergeCell ref="AD598:AN598"/>
    <mergeCell ref="P599:P602"/>
    <mergeCell ref="Q599:Q602"/>
    <mergeCell ref="R599:R602"/>
    <mergeCell ref="S599:T599"/>
    <mergeCell ref="U599:U602"/>
    <mergeCell ref="V599:X599"/>
    <mergeCell ref="Y599:AC599"/>
    <mergeCell ref="AD599:AD602"/>
    <mergeCell ref="V594:W594"/>
    <mergeCell ref="X594:Y594"/>
    <mergeCell ref="Z594:AC594"/>
    <mergeCell ref="S595:T595"/>
    <mergeCell ref="V595:W595"/>
    <mergeCell ref="U596:X596"/>
    <mergeCell ref="AA586:AA588"/>
    <mergeCell ref="AB586:AB588"/>
    <mergeCell ref="AC586:AC588"/>
    <mergeCell ref="AI586:AI588"/>
    <mergeCell ref="AJ586:AJ588"/>
    <mergeCell ref="AK586:AK588"/>
    <mergeCell ref="AN585:AN588"/>
    <mergeCell ref="AO585:AO588"/>
    <mergeCell ref="AP585:AP588"/>
    <mergeCell ref="S586:S588"/>
    <mergeCell ref="T586:T588"/>
    <mergeCell ref="V586:V588"/>
    <mergeCell ref="W586:W588"/>
    <mergeCell ref="X586:X588"/>
    <mergeCell ref="Y586:Y588"/>
    <mergeCell ref="Z586:Z588"/>
    <mergeCell ref="AE585:AE588"/>
    <mergeCell ref="AF585:AF588"/>
    <mergeCell ref="AG585:AG588"/>
    <mergeCell ref="AH585:AH588"/>
    <mergeCell ref="AI585:AL585"/>
    <mergeCell ref="AM585:AM588"/>
    <mergeCell ref="AL586:AL588"/>
    <mergeCell ref="P584:AC584"/>
    <mergeCell ref="AD584:AN584"/>
    <mergeCell ref="P585:P588"/>
    <mergeCell ref="Q585:Q588"/>
    <mergeCell ref="R585:R588"/>
    <mergeCell ref="S585:T585"/>
    <mergeCell ref="U585:U588"/>
    <mergeCell ref="V585:X585"/>
    <mergeCell ref="Y585:AC585"/>
    <mergeCell ref="AD585:AD588"/>
    <mergeCell ref="V580:W580"/>
    <mergeCell ref="X580:Y580"/>
    <mergeCell ref="Z580:AC580"/>
    <mergeCell ref="S581:T581"/>
    <mergeCell ref="V581:W581"/>
    <mergeCell ref="U582:X582"/>
    <mergeCell ref="AA572:AA574"/>
    <mergeCell ref="AB572:AB574"/>
    <mergeCell ref="AC572:AC574"/>
    <mergeCell ref="AI572:AI574"/>
    <mergeCell ref="AJ572:AJ574"/>
    <mergeCell ref="AK572:AK574"/>
    <mergeCell ref="AN571:AN574"/>
    <mergeCell ref="AO571:AO574"/>
    <mergeCell ref="AP571:AP574"/>
    <mergeCell ref="S572:S574"/>
    <mergeCell ref="T572:T574"/>
    <mergeCell ref="V572:V574"/>
    <mergeCell ref="W572:W574"/>
    <mergeCell ref="X572:X574"/>
    <mergeCell ref="Y572:Y574"/>
    <mergeCell ref="Z572:Z574"/>
    <mergeCell ref="AE571:AE574"/>
    <mergeCell ref="AF571:AF574"/>
    <mergeCell ref="AG571:AG574"/>
    <mergeCell ref="AH571:AH574"/>
    <mergeCell ref="AI571:AL571"/>
    <mergeCell ref="AM571:AM574"/>
    <mergeCell ref="AL572:AL574"/>
    <mergeCell ref="P570:AC570"/>
    <mergeCell ref="AD570:AN570"/>
    <mergeCell ref="P571:P574"/>
    <mergeCell ref="Q571:Q574"/>
    <mergeCell ref="R571:R574"/>
    <mergeCell ref="S571:T571"/>
    <mergeCell ref="U571:U574"/>
    <mergeCell ref="V571:X571"/>
    <mergeCell ref="Y571:AC571"/>
    <mergeCell ref="AD571:AD574"/>
    <mergeCell ref="V566:W566"/>
    <mergeCell ref="X566:Y566"/>
    <mergeCell ref="Z566:AC566"/>
    <mergeCell ref="S567:T567"/>
    <mergeCell ref="V567:W567"/>
    <mergeCell ref="U568:X568"/>
    <mergeCell ref="AA556:AA558"/>
    <mergeCell ref="AB556:AB558"/>
    <mergeCell ref="AC556:AC558"/>
    <mergeCell ref="AI556:AI558"/>
    <mergeCell ref="AJ556:AJ558"/>
    <mergeCell ref="AK556:AK558"/>
    <mergeCell ref="AN555:AN558"/>
    <mergeCell ref="AO555:AO558"/>
    <mergeCell ref="AP555:AP558"/>
    <mergeCell ref="S556:S558"/>
    <mergeCell ref="T556:T558"/>
    <mergeCell ref="V556:V558"/>
    <mergeCell ref="W556:W558"/>
    <mergeCell ref="X556:X558"/>
    <mergeCell ref="Y556:Y558"/>
    <mergeCell ref="Z556:Z558"/>
    <mergeCell ref="AE555:AE558"/>
    <mergeCell ref="AF555:AF558"/>
    <mergeCell ref="AG555:AG558"/>
    <mergeCell ref="AH555:AH558"/>
    <mergeCell ref="AI555:AL555"/>
    <mergeCell ref="AM555:AM558"/>
    <mergeCell ref="AL556:AL558"/>
    <mergeCell ref="P554:AC554"/>
    <mergeCell ref="AD554:AN554"/>
    <mergeCell ref="P555:P558"/>
    <mergeCell ref="Q555:Q558"/>
    <mergeCell ref="R555:R558"/>
    <mergeCell ref="S555:T555"/>
    <mergeCell ref="U555:U558"/>
    <mergeCell ref="V555:X555"/>
    <mergeCell ref="Y555:AC555"/>
    <mergeCell ref="AD555:AD558"/>
    <mergeCell ref="V550:W550"/>
    <mergeCell ref="X550:Y550"/>
    <mergeCell ref="Z550:AC550"/>
    <mergeCell ref="S551:T551"/>
    <mergeCell ref="V551:W551"/>
    <mergeCell ref="U552:X552"/>
    <mergeCell ref="AA544:AA546"/>
    <mergeCell ref="AB544:AB546"/>
    <mergeCell ref="AC544:AC546"/>
    <mergeCell ref="AI544:AI546"/>
    <mergeCell ref="AJ544:AJ546"/>
    <mergeCell ref="AK544:AK546"/>
    <mergeCell ref="AN543:AN546"/>
    <mergeCell ref="AO543:AO546"/>
    <mergeCell ref="AP543:AP546"/>
    <mergeCell ref="S544:S546"/>
    <mergeCell ref="T544:T546"/>
    <mergeCell ref="V544:V546"/>
    <mergeCell ref="W544:W546"/>
    <mergeCell ref="X544:X546"/>
    <mergeCell ref="Y544:Y546"/>
    <mergeCell ref="Z544:Z546"/>
    <mergeCell ref="AE543:AE546"/>
    <mergeCell ref="AF543:AF546"/>
    <mergeCell ref="AG543:AG546"/>
    <mergeCell ref="AH543:AH546"/>
    <mergeCell ref="AI543:AL543"/>
    <mergeCell ref="AM543:AM546"/>
    <mergeCell ref="AL544:AL546"/>
    <mergeCell ref="P542:AC542"/>
    <mergeCell ref="AD542:AN542"/>
    <mergeCell ref="P543:P546"/>
    <mergeCell ref="Q543:Q546"/>
    <mergeCell ref="R543:R546"/>
    <mergeCell ref="S543:T543"/>
    <mergeCell ref="U543:U546"/>
    <mergeCell ref="V543:X543"/>
    <mergeCell ref="Y543:AC543"/>
    <mergeCell ref="AD543:AD546"/>
    <mergeCell ref="V538:W538"/>
    <mergeCell ref="X538:Y538"/>
    <mergeCell ref="Z538:AC538"/>
    <mergeCell ref="S539:T539"/>
    <mergeCell ref="V539:W539"/>
    <mergeCell ref="U540:X540"/>
    <mergeCell ref="AA533:AA535"/>
    <mergeCell ref="AB533:AB535"/>
    <mergeCell ref="AC533:AC535"/>
    <mergeCell ref="AI533:AI535"/>
    <mergeCell ref="AJ533:AJ535"/>
    <mergeCell ref="AK533:AK535"/>
    <mergeCell ref="AN532:AN535"/>
    <mergeCell ref="AP532:AP535"/>
    <mergeCell ref="AQ532:AQ535"/>
    <mergeCell ref="S533:S535"/>
    <mergeCell ref="T533:T535"/>
    <mergeCell ref="V533:V535"/>
    <mergeCell ref="W533:W535"/>
    <mergeCell ref="X533:X535"/>
    <mergeCell ref="Y533:Y535"/>
    <mergeCell ref="Z533:Z535"/>
    <mergeCell ref="AE532:AE535"/>
    <mergeCell ref="AF532:AF535"/>
    <mergeCell ref="AG532:AG535"/>
    <mergeCell ref="AH532:AH535"/>
    <mergeCell ref="AI532:AL532"/>
    <mergeCell ref="AM532:AM535"/>
    <mergeCell ref="AL533:AL535"/>
    <mergeCell ref="P531:AC531"/>
    <mergeCell ref="AD531:AN531"/>
    <mergeCell ref="P532:P535"/>
    <mergeCell ref="Q532:Q535"/>
    <mergeCell ref="R532:R535"/>
    <mergeCell ref="S532:T532"/>
    <mergeCell ref="U532:U535"/>
    <mergeCell ref="V532:X532"/>
    <mergeCell ref="Y532:AC532"/>
    <mergeCell ref="AD532:AD535"/>
    <mergeCell ref="V527:W527"/>
    <mergeCell ref="X527:Y527"/>
    <mergeCell ref="Z527:AC527"/>
    <mergeCell ref="S528:T528"/>
    <mergeCell ref="V528:W528"/>
    <mergeCell ref="U529:X529"/>
    <mergeCell ref="AA522:AA524"/>
    <mergeCell ref="AB522:AB524"/>
    <mergeCell ref="AC522:AC524"/>
    <mergeCell ref="AI522:AI524"/>
    <mergeCell ref="AJ522:AJ524"/>
    <mergeCell ref="AK522:AK524"/>
    <mergeCell ref="AN521:AN524"/>
    <mergeCell ref="AP521:AP524"/>
    <mergeCell ref="AQ521:AQ524"/>
    <mergeCell ref="S522:S524"/>
    <mergeCell ref="T522:T524"/>
    <mergeCell ref="V522:V524"/>
    <mergeCell ref="W522:W524"/>
    <mergeCell ref="X522:X524"/>
    <mergeCell ref="Y522:Y524"/>
    <mergeCell ref="Z522:Z524"/>
    <mergeCell ref="AE521:AE524"/>
    <mergeCell ref="AF521:AF524"/>
    <mergeCell ref="AG521:AG524"/>
    <mergeCell ref="AH521:AH524"/>
    <mergeCell ref="AI521:AL521"/>
    <mergeCell ref="AM521:AM524"/>
    <mergeCell ref="AL522:AL524"/>
    <mergeCell ref="P520:AC520"/>
    <mergeCell ref="AD520:AN520"/>
    <mergeCell ref="P521:P524"/>
    <mergeCell ref="Q521:Q524"/>
    <mergeCell ref="R521:R524"/>
    <mergeCell ref="S521:T521"/>
    <mergeCell ref="U521:U524"/>
    <mergeCell ref="V521:X521"/>
    <mergeCell ref="Y521:AC521"/>
    <mergeCell ref="AD521:AD524"/>
    <mergeCell ref="V516:W516"/>
    <mergeCell ref="X516:Y516"/>
    <mergeCell ref="Z516:AC516"/>
    <mergeCell ref="S517:T517"/>
    <mergeCell ref="V517:W517"/>
    <mergeCell ref="U518:X518"/>
    <mergeCell ref="AA509:AA511"/>
    <mergeCell ref="AB509:AB511"/>
    <mergeCell ref="AC509:AC511"/>
    <mergeCell ref="AI509:AI511"/>
    <mergeCell ref="AJ509:AJ511"/>
    <mergeCell ref="AK509:AK511"/>
    <mergeCell ref="AN508:AN511"/>
    <mergeCell ref="AP508:AP511"/>
    <mergeCell ref="AQ508:AQ511"/>
    <mergeCell ref="S509:S511"/>
    <mergeCell ref="T509:T511"/>
    <mergeCell ref="V509:V511"/>
    <mergeCell ref="W509:W511"/>
    <mergeCell ref="X509:X511"/>
    <mergeCell ref="Y509:Y511"/>
    <mergeCell ref="Z509:Z511"/>
    <mergeCell ref="AE508:AE511"/>
    <mergeCell ref="AF508:AF511"/>
    <mergeCell ref="AG508:AG511"/>
    <mergeCell ref="AH508:AH511"/>
    <mergeCell ref="AI508:AL508"/>
    <mergeCell ref="AM508:AM511"/>
    <mergeCell ref="AL509:AL511"/>
    <mergeCell ref="P507:AC507"/>
    <mergeCell ref="AD507:AN507"/>
    <mergeCell ref="P508:P511"/>
    <mergeCell ref="Q508:Q511"/>
    <mergeCell ref="R508:R511"/>
    <mergeCell ref="S508:T508"/>
    <mergeCell ref="U508:U511"/>
    <mergeCell ref="V508:X508"/>
    <mergeCell ref="Y508:AC508"/>
    <mergeCell ref="AD508:AD511"/>
    <mergeCell ref="V503:W503"/>
    <mergeCell ref="X503:Y503"/>
    <mergeCell ref="Z503:AC503"/>
    <mergeCell ref="S504:T504"/>
    <mergeCell ref="V504:W504"/>
    <mergeCell ref="U505:X505"/>
    <mergeCell ref="AA497:AA499"/>
    <mergeCell ref="AB497:AB499"/>
    <mergeCell ref="AC497:AC499"/>
    <mergeCell ref="AI497:AI499"/>
    <mergeCell ref="AJ497:AJ499"/>
    <mergeCell ref="AK497:AK499"/>
    <mergeCell ref="AN496:AN499"/>
    <mergeCell ref="AP496:AP499"/>
    <mergeCell ref="AQ496:AQ499"/>
    <mergeCell ref="S497:S499"/>
    <mergeCell ref="T497:T499"/>
    <mergeCell ref="V497:V499"/>
    <mergeCell ref="W497:W499"/>
    <mergeCell ref="X497:X499"/>
    <mergeCell ref="Y497:Y499"/>
    <mergeCell ref="Z497:Z499"/>
    <mergeCell ref="AE496:AE499"/>
    <mergeCell ref="AF496:AF499"/>
    <mergeCell ref="AG496:AG499"/>
    <mergeCell ref="AH496:AH499"/>
    <mergeCell ref="AI496:AL496"/>
    <mergeCell ref="AM496:AM499"/>
    <mergeCell ref="AL497:AL499"/>
    <mergeCell ref="P495:AC495"/>
    <mergeCell ref="AD495:AN495"/>
    <mergeCell ref="P496:P499"/>
    <mergeCell ref="Q496:Q499"/>
    <mergeCell ref="R496:R499"/>
    <mergeCell ref="S496:T496"/>
    <mergeCell ref="U496:U499"/>
    <mergeCell ref="V496:X496"/>
    <mergeCell ref="Y496:AC496"/>
    <mergeCell ref="AD496:AD499"/>
    <mergeCell ref="V491:W491"/>
    <mergeCell ref="X491:Y491"/>
    <mergeCell ref="Z491:AC491"/>
    <mergeCell ref="S492:T492"/>
    <mergeCell ref="V492:W492"/>
    <mergeCell ref="U493:X493"/>
    <mergeCell ref="AA483:AA485"/>
    <mergeCell ref="AB483:AB485"/>
    <mergeCell ref="AC483:AC485"/>
    <mergeCell ref="AI483:AI485"/>
    <mergeCell ref="AJ483:AJ485"/>
    <mergeCell ref="AK483:AK485"/>
    <mergeCell ref="AN482:AN485"/>
    <mergeCell ref="AP482:AP485"/>
    <mergeCell ref="AQ482:AQ485"/>
    <mergeCell ref="S483:S485"/>
    <mergeCell ref="T483:T485"/>
    <mergeCell ref="V483:V485"/>
    <mergeCell ref="W483:W485"/>
    <mergeCell ref="X483:X485"/>
    <mergeCell ref="Y483:Y485"/>
    <mergeCell ref="Z483:Z485"/>
    <mergeCell ref="AE482:AE485"/>
    <mergeCell ref="AF482:AF485"/>
    <mergeCell ref="AG482:AG485"/>
    <mergeCell ref="AH482:AH485"/>
    <mergeCell ref="AI482:AL482"/>
    <mergeCell ref="AM482:AM485"/>
    <mergeCell ref="AL483:AL485"/>
    <mergeCell ref="P481:AC481"/>
    <mergeCell ref="AD481:AN481"/>
    <mergeCell ref="P482:P485"/>
    <mergeCell ref="Q482:Q485"/>
    <mergeCell ref="R482:R485"/>
    <mergeCell ref="S482:T482"/>
    <mergeCell ref="U482:U485"/>
    <mergeCell ref="V482:X482"/>
    <mergeCell ref="Y482:AC482"/>
    <mergeCell ref="AD482:AD485"/>
    <mergeCell ref="V477:W477"/>
    <mergeCell ref="X477:Y477"/>
    <mergeCell ref="Z477:AC477"/>
    <mergeCell ref="S478:T478"/>
    <mergeCell ref="V478:W478"/>
    <mergeCell ref="U479:X479"/>
    <mergeCell ref="AA471:AA473"/>
    <mergeCell ref="AB471:AB473"/>
    <mergeCell ref="AC471:AC473"/>
    <mergeCell ref="AI471:AI473"/>
    <mergeCell ref="AJ471:AJ473"/>
    <mergeCell ref="AK471:AK473"/>
    <mergeCell ref="AN470:AN473"/>
    <mergeCell ref="AP470:AP473"/>
    <mergeCell ref="AQ470:AQ473"/>
    <mergeCell ref="S471:S473"/>
    <mergeCell ref="T471:T473"/>
    <mergeCell ref="V471:V473"/>
    <mergeCell ref="W471:W473"/>
    <mergeCell ref="X471:X473"/>
    <mergeCell ref="Y471:Y473"/>
    <mergeCell ref="Z471:Z473"/>
    <mergeCell ref="AE470:AE473"/>
    <mergeCell ref="AF470:AF473"/>
    <mergeCell ref="AG470:AG473"/>
    <mergeCell ref="AH470:AH473"/>
    <mergeCell ref="AI470:AL470"/>
    <mergeCell ref="AM470:AM473"/>
    <mergeCell ref="AL471:AL473"/>
    <mergeCell ref="P469:AC469"/>
    <mergeCell ref="AD469:AN469"/>
    <mergeCell ref="P470:P473"/>
    <mergeCell ref="Q470:Q473"/>
    <mergeCell ref="R470:R473"/>
    <mergeCell ref="S470:T470"/>
    <mergeCell ref="U470:U473"/>
    <mergeCell ref="V470:X470"/>
    <mergeCell ref="Y470:AC470"/>
    <mergeCell ref="AD470:AD473"/>
    <mergeCell ref="V465:W465"/>
    <mergeCell ref="X465:Y465"/>
    <mergeCell ref="Z465:AC465"/>
    <mergeCell ref="S466:T466"/>
    <mergeCell ref="V466:W466"/>
    <mergeCell ref="U467:X467"/>
    <mergeCell ref="AA459:AA461"/>
    <mergeCell ref="AB459:AB461"/>
    <mergeCell ref="AC459:AC461"/>
    <mergeCell ref="AI459:AI461"/>
    <mergeCell ref="AJ459:AJ461"/>
    <mergeCell ref="AK459:AK461"/>
    <mergeCell ref="AN458:AN461"/>
    <mergeCell ref="AP458:AP461"/>
    <mergeCell ref="AQ458:AQ461"/>
    <mergeCell ref="S459:S461"/>
    <mergeCell ref="T459:T461"/>
    <mergeCell ref="V459:V461"/>
    <mergeCell ref="W459:W461"/>
    <mergeCell ref="X459:X461"/>
    <mergeCell ref="Y459:Y461"/>
    <mergeCell ref="Z459:Z461"/>
    <mergeCell ref="AE458:AE461"/>
    <mergeCell ref="AF458:AF461"/>
    <mergeCell ref="AG458:AG461"/>
    <mergeCell ref="AH458:AH461"/>
    <mergeCell ref="AI458:AL458"/>
    <mergeCell ref="AM458:AM461"/>
    <mergeCell ref="AL459:AL461"/>
    <mergeCell ref="P457:AC457"/>
    <mergeCell ref="AD457:AN457"/>
    <mergeCell ref="P458:P461"/>
    <mergeCell ref="Q458:Q461"/>
    <mergeCell ref="R458:R461"/>
    <mergeCell ref="S458:T458"/>
    <mergeCell ref="U458:U461"/>
    <mergeCell ref="V458:X458"/>
    <mergeCell ref="Y458:AC458"/>
    <mergeCell ref="AD458:AD461"/>
    <mergeCell ref="V453:W453"/>
    <mergeCell ref="X453:Y453"/>
    <mergeCell ref="Z453:AC453"/>
    <mergeCell ref="S454:T454"/>
    <mergeCell ref="V454:W454"/>
    <mergeCell ref="U455:X455"/>
    <mergeCell ref="AA447:AA449"/>
    <mergeCell ref="AB447:AB449"/>
    <mergeCell ref="AC447:AC449"/>
    <mergeCell ref="AI447:AI449"/>
    <mergeCell ref="AJ447:AJ449"/>
    <mergeCell ref="AK447:AK449"/>
    <mergeCell ref="AN446:AN449"/>
    <mergeCell ref="AP446:AP449"/>
    <mergeCell ref="AQ446:AQ449"/>
    <mergeCell ref="S447:S449"/>
    <mergeCell ref="T447:T449"/>
    <mergeCell ref="V447:V449"/>
    <mergeCell ref="W447:W449"/>
    <mergeCell ref="X447:X449"/>
    <mergeCell ref="Y447:Y449"/>
    <mergeCell ref="Z447:Z449"/>
    <mergeCell ref="AE446:AE449"/>
    <mergeCell ref="AF446:AF449"/>
    <mergeCell ref="AG446:AG449"/>
    <mergeCell ref="AH446:AH449"/>
    <mergeCell ref="AI446:AL446"/>
    <mergeCell ref="AM446:AM449"/>
    <mergeCell ref="AL447:AL449"/>
    <mergeCell ref="P445:AC445"/>
    <mergeCell ref="AD445:AN445"/>
    <mergeCell ref="P446:P449"/>
    <mergeCell ref="Q446:Q449"/>
    <mergeCell ref="R446:R449"/>
    <mergeCell ref="S446:T446"/>
    <mergeCell ref="U446:U449"/>
    <mergeCell ref="V446:X446"/>
    <mergeCell ref="Y446:AC446"/>
    <mergeCell ref="AD446:AD449"/>
    <mergeCell ref="V441:W441"/>
    <mergeCell ref="X441:Y441"/>
    <mergeCell ref="Z441:AC441"/>
    <mergeCell ref="S442:T442"/>
    <mergeCell ref="V442:W442"/>
    <mergeCell ref="U443:X443"/>
    <mergeCell ref="AA434:AA436"/>
    <mergeCell ref="AB434:AB436"/>
    <mergeCell ref="AC434:AC436"/>
    <mergeCell ref="AI434:AI436"/>
    <mergeCell ref="AJ434:AJ436"/>
    <mergeCell ref="AK434:AK436"/>
    <mergeCell ref="AN433:AN436"/>
    <mergeCell ref="AP433:AP436"/>
    <mergeCell ref="AQ433:AQ436"/>
    <mergeCell ref="S434:S436"/>
    <mergeCell ref="T434:T436"/>
    <mergeCell ref="V434:V436"/>
    <mergeCell ref="W434:W436"/>
    <mergeCell ref="X434:X436"/>
    <mergeCell ref="Y434:Y436"/>
    <mergeCell ref="Z434:Z436"/>
    <mergeCell ref="AE433:AE436"/>
    <mergeCell ref="AF433:AF436"/>
    <mergeCell ref="AG433:AG436"/>
    <mergeCell ref="AH433:AH436"/>
    <mergeCell ref="AI433:AL433"/>
    <mergeCell ref="AM433:AM436"/>
    <mergeCell ref="AL434:AL436"/>
    <mergeCell ref="P432:AC432"/>
    <mergeCell ref="AD432:AN432"/>
    <mergeCell ref="P433:P436"/>
    <mergeCell ref="Q433:Q436"/>
    <mergeCell ref="R433:R436"/>
    <mergeCell ref="S433:T433"/>
    <mergeCell ref="U433:U436"/>
    <mergeCell ref="V433:X433"/>
    <mergeCell ref="Y433:AC433"/>
    <mergeCell ref="AD433:AD436"/>
    <mergeCell ref="V428:W428"/>
    <mergeCell ref="X428:Y428"/>
    <mergeCell ref="Z428:AC428"/>
    <mergeCell ref="S429:T429"/>
    <mergeCell ref="V429:W429"/>
    <mergeCell ref="U430:X430"/>
    <mergeCell ref="AA420:AA422"/>
    <mergeCell ref="AB420:AB422"/>
    <mergeCell ref="AC420:AC422"/>
    <mergeCell ref="AI420:AI422"/>
    <mergeCell ref="AJ420:AJ422"/>
    <mergeCell ref="AK420:AK422"/>
    <mergeCell ref="AN419:AN422"/>
    <mergeCell ref="AP419:AP422"/>
    <mergeCell ref="AQ419:AQ422"/>
    <mergeCell ref="S420:S422"/>
    <mergeCell ref="T420:T422"/>
    <mergeCell ref="V420:V422"/>
    <mergeCell ref="W420:W422"/>
    <mergeCell ref="X420:X422"/>
    <mergeCell ref="Y420:Y422"/>
    <mergeCell ref="Z420:Z422"/>
    <mergeCell ref="AE419:AE422"/>
    <mergeCell ref="AF419:AF422"/>
    <mergeCell ref="AG419:AG422"/>
    <mergeCell ref="AH419:AH422"/>
    <mergeCell ref="AI419:AL419"/>
    <mergeCell ref="AM419:AM422"/>
    <mergeCell ref="AL420:AL422"/>
    <mergeCell ref="P418:AC418"/>
    <mergeCell ref="AD418:AN418"/>
    <mergeCell ref="P419:P422"/>
    <mergeCell ref="Q419:Q422"/>
    <mergeCell ref="R419:R422"/>
    <mergeCell ref="S419:T419"/>
    <mergeCell ref="U419:U422"/>
    <mergeCell ref="V419:X419"/>
    <mergeCell ref="Y419:AC419"/>
    <mergeCell ref="AD419:AD422"/>
    <mergeCell ref="V414:W414"/>
    <mergeCell ref="X414:Y414"/>
    <mergeCell ref="Z414:AC414"/>
    <mergeCell ref="S415:T415"/>
    <mergeCell ref="V415:W415"/>
    <mergeCell ref="U416:X416"/>
    <mergeCell ref="AA408:AA410"/>
    <mergeCell ref="AB408:AB410"/>
    <mergeCell ref="AC408:AC410"/>
    <mergeCell ref="AI408:AI410"/>
    <mergeCell ref="AJ408:AJ410"/>
    <mergeCell ref="AK408:AK410"/>
    <mergeCell ref="AN407:AN410"/>
    <mergeCell ref="AP407:AP410"/>
    <mergeCell ref="AQ407:AQ410"/>
    <mergeCell ref="S408:S410"/>
    <mergeCell ref="T408:T410"/>
    <mergeCell ref="V408:V410"/>
    <mergeCell ref="W408:W410"/>
    <mergeCell ref="X408:X410"/>
    <mergeCell ref="Y408:Y410"/>
    <mergeCell ref="Z408:Z410"/>
    <mergeCell ref="AE407:AE410"/>
    <mergeCell ref="AF407:AF410"/>
    <mergeCell ref="AG407:AG410"/>
    <mergeCell ref="AH407:AH410"/>
    <mergeCell ref="AI407:AL407"/>
    <mergeCell ref="AM407:AM410"/>
    <mergeCell ref="AL408:AL410"/>
    <mergeCell ref="P406:AC406"/>
    <mergeCell ref="AD406:AN406"/>
    <mergeCell ref="P407:P410"/>
    <mergeCell ref="Q407:Q410"/>
    <mergeCell ref="R407:R410"/>
    <mergeCell ref="S407:T407"/>
    <mergeCell ref="U407:U410"/>
    <mergeCell ref="V407:X407"/>
    <mergeCell ref="Y407:AC407"/>
    <mergeCell ref="AD407:AD410"/>
    <mergeCell ref="V402:W402"/>
    <mergeCell ref="X402:Y402"/>
    <mergeCell ref="Z402:AC402"/>
    <mergeCell ref="S403:T403"/>
    <mergeCell ref="V403:W403"/>
    <mergeCell ref="U404:X404"/>
    <mergeCell ref="AA394:AA396"/>
    <mergeCell ref="AB394:AB396"/>
    <mergeCell ref="AC394:AC396"/>
    <mergeCell ref="AI394:AI396"/>
    <mergeCell ref="AJ394:AJ396"/>
    <mergeCell ref="AK394:AK396"/>
    <mergeCell ref="AN393:AN396"/>
    <mergeCell ref="AP393:AP396"/>
    <mergeCell ref="AQ393:AQ396"/>
    <mergeCell ref="S394:S396"/>
    <mergeCell ref="T394:T396"/>
    <mergeCell ref="V394:V396"/>
    <mergeCell ref="W394:W396"/>
    <mergeCell ref="X394:X396"/>
    <mergeCell ref="Y394:Y396"/>
    <mergeCell ref="Z394:Z396"/>
    <mergeCell ref="AE393:AE396"/>
    <mergeCell ref="AF393:AF396"/>
    <mergeCell ref="AG393:AG396"/>
    <mergeCell ref="AH393:AH396"/>
    <mergeCell ref="AI393:AL393"/>
    <mergeCell ref="AM393:AM396"/>
    <mergeCell ref="AL394:AL396"/>
    <mergeCell ref="P392:AC392"/>
    <mergeCell ref="AD392:AN392"/>
    <mergeCell ref="P393:P396"/>
    <mergeCell ref="Q393:Q396"/>
    <mergeCell ref="R393:R396"/>
    <mergeCell ref="S393:T393"/>
    <mergeCell ref="U393:U396"/>
    <mergeCell ref="V393:X393"/>
    <mergeCell ref="Y393:AC393"/>
    <mergeCell ref="AD393:AD396"/>
    <mergeCell ref="V388:W388"/>
    <mergeCell ref="X388:Y388"/>
    <mergeCell ref="Z388:AC388"/>
    <mergeCell ref="S389:T389"/>
    <mergeCell ref="V389:W389"/>
    <mergeCell ref="U390:X390"/>
    <mergeCell ref="AA382:AA384"/>
    <mergeCell ref="AB382:AB384"/>
    <mergeCell ref="AC382:AC384"/>
    <mergeCell ref="AI382:AI384"/>
    <mergeCell ref="AJ382:AJ384"/>
    <mergeCell ref="AK382:AK384"/>
    <mergeCell ref="AN381:AN384"/>
    <mergeCell ref="AP381:AP384"/>
    <mergeCell ref="AQ381:AQ384"/>
    <mergeCell ref="S382:S384"/>
    <mergeCell ref="T382:T384"/>
    <mergeCell ref="V382:V384"/>
    <mergeCell ref="W382:W384"/>
    <mergeCell ref="X382:X384"/>
    <mergeCell ref="Y382:Y384"/>
    <mergeCell ref="Z382:Z384"/>
    <mergeCell ref="AE381:AE384"/>
    <mergeCell ref="AF381:AF384"/>
    <mergeCell ref="AG381:AG384"/>
    <mergeCell ref="AH381:AH384"/>
    <mergeCell ref="AI381:AL381"/>
    <mergeCell ref="AM381:AM384"/>
    <mergeCell ref="AL382:AL384"/>
    <mergeCell ref="P380:AC380"/>
    <mergeCell ref="AD380:AN380"/>
    <mergeCell ref="P381:P384"/>
    <mergeCell ref="Q381:Q384"/>
    <mergeCell ref="R381:R384"/>
    <mergeCell ref="S381:T381"/>
    <mergeCell ref="U381:U384"/>
    <mergeCell ref="V381:X381"/>
    <mergeCell ref="Y381:AC381"/>
    <mergeCell ref="AD381:AD384"/>
    <mergeCell ref="V376:W376"/>
    <mergeCell ref="X376:Y376"/>
    <mergeCell ref="Z376:AC376"/>
    <mergeCell ref="S377:T377"/>
    <mergeCell ref="V377:W377"/>
    <mergeCell ref="U378:X378"/>
    <mergeCell ref="AA369:AA371"/>
    <mergeCell ref="AB369:AB371"/>
    <mergeCell ref="AC369:AC371"/>
    <mergeCell ref="AI369:AI371"/>
    <mergeCell ref="AJ369:AJ371"/>
    <mergeCell ref="AK369:AK371"/>
    <mergeCell ref="AN368:AN371"/>
    <mergeCell ref="AP368:AP371"/>
    <mergeCell ref="AQ368:AQ371"/>
    <mergeCell ref="S369:S371"/>
    <mergeCell ref="T369:T371"/>
    <mergeCell ref="V369:V371"/>
    <mergeCell ref="W369:W371"/>
    <mergeCell ref="X369:X371"/>
    <mergeCell ref="Y369:Y371"/>
    <mergeCell ref="Z369:Z371"/>
    <mergeCell ref="AE368:AE371"/>
    <mergeCell ref="AF368:AF371"/>
    <mergeCell ref="AG368:AG371"/>
    <mergeCell ref="AH368:AH371"/>
    <mergeCell ref="AI368:AL368"/>
    <mergeCell ref="AM368:AM371"/>
    <mergeCell ref="AL369:AL371"/>
    <mergeCell ref="P367:AC367"/>
    <mergeCell ref="AD367:AN367"/>
    <mergeCell ref="P368:P371"/>
    <mergeCell ref="Q368:Q371"/>
    <mergeCell ref="R368:R371"/>
    <mergeCell ref="S368:T368"/>
    <mergeCell ref="U368:U371"/>
    <mergeCell ref="V368:X368"/>
    <mergeCell ref="Y368:AC368"/>
    <mergeCell ref="AD368:AD371"/>
    <mergeCell ref="V363:W363"/>
    <mergeCell ref="X363:Y363"/>
    <mergeCell ref="Z363:AC363"/>
    <mergeCell ref="S364:T364"/>
    <mergeCell ref="V364:W364"/>
    <mergeCell ref="U365:X365"/>
    <mergeCell ref="AA357:AA359"/>
    <mergeCell ref="AB357:AB359"/>
    <mergeCell ref="AC357:AC359"/>
    <mergeCell ref="AI357:AI359"/>
    <mergeCell ref="AJ357:AJ359"/>
    <mergeCell ref="AK357:AK359"/>
    <mergeCell ref="AN356:AN359"/>
    <mergeCell ref="AP356:AP359"/>
    <mergeCell ref="AQ356:AQ359"/>
    <mergeCell ref="S357:S359"/>
    <mergeCell ref="T357:T359"/>
    <mergeCell ref="V357:V359"/>
    <mergeCell ref="W357:W359"/>
    <mergeCell ref="X357:X359"/>
    <mergeCell ref="Y357:Y359"/>
    <mergeCell ref="Z357:Z359"/>
    <mergeCell ref="AE356:AE359"/>
    <mergeCell ref="AF356:AF359"/>
    <mergeCell ref="AG356:AG359"/>
    <mergeCell ref="AH356:AH359"/>
    <mergeCell ref="AI356:AL356"/>
    <mergeCell ref="AM356:AM359"/>
    <mergeCell ref="AL357:AL359"/>
    <mergeCell ref="P355:AC355"/>
    <mergeCell ref="AD355:AN355"/>
    <mergeCell ref="P356:P359"/>
    <mergeCell ref="Q356:Q359"/>
    <mergeCell ref="R356:R359"/>
    <mergeCell ref="S356:T356"/>
    <mergeCell ref="U356:U359"/>
    <mergeCell ref="V356:X356"/>
    <mergeCell ref="Y356:AC356"/>
    <mergeCell ref="AD356:AD359"/>
    <mergeCell ref="V351:W351"/>
    <mergeCell ref="X351:Y351"/>
    <mergeCell ref="Z351:AC351"/>
    <mergeCell ref="S352:T352"/>
    <mergeCell ref="V352:W352"/>
    <mergeCell ref="U353:X353"/>
    <mergeCell ref="AA346:AA348"/>
    <mergeCell ref="AB346:AB348"/>
    <mergeCell ref="AC346:AC348"/>
    <mergeCell ref="AI346:AI348"/>
    <mergeCell ref="AJ346:AJ348"/>
    <mergeCell ref="AK346:AK348"/>
    <mergeCell ref="AN345:AN348"/>
    <mergeCell ref="AP345:AP348"/>
    <mergeCell ref="AQ345:AQ348"/>
    <mergeCell ref="S346:S348"/>
    <mergeCell ref="T346:T348"/>
    <mergeCell ref="V346:V348"/>
    <mergeCell ref="W346:W348"/>
    <mergeCell ref="X346:X348"/>
    <mergeCell ref="Y346:Y348"/>
    <mergeCell ref="Z346:Z348"/>
    <mergeCell ref="AE345:AE348"/>
    <mergeCell ref="AF345:AF348"/>
    <mergeCell ref="AG345:AG348"/>
    <mergeCell ref="AH345:AH348"/>
    <mergeCell ref="AI345:AL345"/>
    <mergeCell ref="AM345:AM348"/>
    <mergeCell ref="AL346:AL348"/>
    <mergeCell ref="P344:AC344"/>
    <mergeCell ref="AD344:AN344"/>
    <mergeCell ref="P345:P348"/>
    <mergeCell ref="Q345:Q348"/>
    <mergeCell ref="R345:R348"/>
    <mergeCell ref="S345:T345"/>
    <mergeCell ref="U345:U348"/>
    <mergeCell ref="V345:X345"/>
    <mergeCell ref="Y345:AC345"/>
    <mergeCell ref="AD345:AD348"/>
    <mergeCell ref="V340:W340"/>
    <mergeCell ref="X340:Y340"/>
    <mergeCell ref="Z340:AC340"/>
    <mergeCell ref="S341:T341"/>
    <mergeCell ref="V341:W341"/>
    <mergeCell ref="U342:X342"/>
    <mergeCell ref="AA335:AA337"/>
    <mergeCell ref="AB335:AB337"/>
    <mergeCell ref="AC335:AC337"/>
    <mergeCell ref="AI335:AI337"/>
    <mergeCell ref="AJ335:AJ337"/>
    <mergeCell ref="AK335:AK337"/>
    <mergeCell ref="AN334:AN337"/>
    <mergeCell ref="AP334:AP337"/>
    <mergeCell ref="AQ334:AQ337"/>
    <mergeCell ref="S335:S337"/>
    <mergeCell ref="T335:T337"/>
    <mergeCell ref="V335:V337"/>
    <mergeCell ref="W335:W337"/>
    <mergeCell ref="X335:X337"/>
    <mergeCell ref="Y335:Y337"/>
    <mergeCell ref="Z335:Z337"/>
    <mergeCell ref="AE334:AE337"/>
    <mergeCell ref="AF334:AF337"/>
    <mergeCell ref="AG334:AG337"/>
    <mergeCell ref="AH334:AH337"/>
    <mergeCell ref="AI334:AL334"/>
    <mergeCell ref="AM334:AM337"/>
    <mergeCell ref="AL335:AL337"/>
    <mergeCell ref="P333:AC333"/>
    <mergeCell ref="AD333:AN333"/>
    <mergeCell ref="P334:P337"/>
    <mergeCell ref="Q334:Q337"/>
    <mergeCell ref="R334:R337"/>
    <mergeCell ref="S334:T334"/>
    <mergeCell ref="U334:U337"/>
    <mergeCell ref="V334:X334"/>
    <mergeCell ref="Y334:AC334"/>
    <mergeCell ref="AD334:AD337"/>
    <mergeCell ref="V329:W329"/>
    <mergeCell ref="X329:Y329"/>
    <mergeCell ref="Z329:AC329"/>
    <mergeCell ref="S330:T330"/>
    <mergeCell ref="V330:W330"/>
    <mergeCell ref="U331:X331"/>
    <mergeCell ref="AA324:AA326"/>
    <mergeCell ref="AB324:AB326"/>
    <mergeCell ref="AC324:AC326"/>
    <mergeCell ref="AI324:AI326"/>
    <mergeCell ref="AJ324:AJ326"/>
    <mergeCell ref="AK324:AK326"/>
    <mergeCell ref="AN323:AN326"/>
    <mergeCell ref="AP323:AP326"/>
    <mergeCell ref="AQ323:AQ326"/>
    <mergeCell ref="S324:S326"/>
    <mergeCell ref="T324:T326"/>
    <mergeCell ref="V324:V326"/>
    <mergeCell ref="W324:W326"/>
    <mergeCell ref="X324:X326"/>
    <mergeCell ref="Y324:Y326"/>
    <mergeCell ref="Z324:Z326"/>
    <mergeCell ref="AE323:AE326"/>
    <mergeCell ref="AF323:AF326"/>
    <mergeCell ref="AG323:AG326"/>
    <mergeCell ref="AH323:AH326"/>
    <mergeCell ref="AI323:AL323"/>
    <mergeCell ref="AM323:AM326"/>
    <mergeCell ref="AL324:AL326"/>
    <mergeCell ref="P322:AC322"/>
    <mergeCell ref="AD322:AN322"/>
    <mergeCell ref="P323:P326"/>
    <mergeCell ref="Q323:Q326"/>
    <mergeCell ref="R323:R326"/>
    <mergeCell ref="S323:T323"/>
    <mergeCell ref="U323:U326"/>
    <mergeCell ref="V323:X323"/>
    <mergeCell ref="Y323:AC323"/>
    <mergeCell ref="AD323:AD326"/>
    <mergeCell ref="V318:W318"/>
    <mergeCell ref="X318:Y318"/>
    <mergeCell ref="Z318:AC318"/>
    <mergeCell ref="S319:T319"/>
    <mergeCell ref="V319:W319"/>
    <mergeCell ref="U320:X320"/>
    <mergeCell ref="AA312:AA314"/>
    <mergeCell ref="AB312:AB314"/>
    <mergeCell ref="AC312:AC314"/>
    <mergeCell ref="AI312:AI314"/>
    <mergeCell ref="AJ312:AJ314"/>
    <mergeCell ref="AK312:AK314"/>
    <mergeCell ref="AN311:AN314"/>
    <mergeCell ref="AP311:AP314"/>
    <mergeCell ref="AQ311:AQ314"/>
    <mergeCell ref="S312:S314"/>
    <mergeCell ref="T312:T314"/>
    <mergeCell ref="V312:V314"/>
    <mergeCell ref="W312:W314"/>
    <mergeCell ref="X312:X314"/>
    <mergeCell ref="Y312:Y314"/>
    <mergeCell ref="Z312:Z314"/>
    <mergeCell ref="AE311:AE314"/>
    <mergeCell ref="AF311:AF314"/>
    <mergeCell ref="AG311:AG314"/>
    <mergeCell ref="AH311:AH314"/>
    <mergeCell ref="AI311:AL311"/>
    <mergeCell ref="AM311:AM314"/>
    <mergeCell ref="AL312:AL314"/>
    <mergeCell ref="P310:AC310"/>
    <mergeCell ref="AD310:AN310"/>
    <mergeCell ref="P311:P314"/>
    <mergeCell ref="Q311:Q314"/>
    <mergeCell ref="R311:R314"/>
    <mergeCell ref="S311:T311"/>
    <mergeCell ref="U311:U314"/>
    <mergeCell ref="V311:X311"/>
    <mergeCell ref="Y311:AC311"/>
    <mergeCell ref="AD311:AD314"/>
    <mergeCell ref="V306:W306"/>
    <mergeCell ref="X306:Y306"/>
    <mergeCell ref="Z306:AC306"/>
    <mergeCell ref="S307:T307"/>
    <mergeCell ref="V307:W307"/>
    <mergeCell ref="U308:X308"/>
    <mergeCell ref="AA288:AA290"/>
    <mergeCell ref="AB288:AB290"/>
    <mergeCell ref="AC288:AC290"/>
    <mergeCell ref="AI288:AI290"/>
    <mergeCell ref="AJ288:AJ290"/>
    <mergeCell ref="AK288:AK290"/>
    <mergeCell ref="AN287:AN290"/>
    <mergeCell ref="AP287:AP290"/>
    <mergeCell ref="AQ287:AQ290"/>
    <mergeCell ref="S288:S290"/>
    <mergeCell ref="T288:T290"/>
    <mergeCell ref="V288:V290"/>
    <mergeCell ref="W288:W290"/>
    <mergeCell ref="X288:X290"/>
    <mergeCell ref="Y288:Y290"/>
    <mergeCell ref="Z288:Z290"/>
    <mergeCell ref="AE287:AE290"/>
    <mergeCell ref="AF287:AF290"/>
    <mergeCell ref="AG287:AG290"/>
    <mergeCell ref="AH287:AH290"/>
    <mergeCell ref="AI287:AL287"/>
    <mergeCell ref="AM287:AM290"/>
    <mergeCell ref="AL288:AL290"/>
    <mergeCell ref="P286:AC286"/>
    <mergeCell ref="AD286:AN286"/>
    <mergeCell ref="P287:P290"/>
    <mergeCell ref="Q287:Q290"/>
    <mergeCell ref="R287:R290"/>
    <mergeCell ref="S287:T287"/>
    <mergeCell ref="U287:U290"/>
    <mergeCell ref="V287:X287"/>
    <mergeCell ref="Y287:AC287"/>
    <mergeCell ref="AD287:AD290"/>
    <mergeCell ref="V282:W282"/>
    <mergeCell ref="X282:Y282"/>
    <mergeCell ref="Z282:AC282"/>
    <mergeCell ref="S283:T283"/>
    <mergeCell ref="V283:W283"/>
    <mergeCell ref="U284:X284"/>
    <mergeCell ref="AA270:AA272"/>
    <mergeCell ref="AB270:AB272"/>
    <mergeCell ref="AC270:AC272"/>
    <mergeCell ref="AI270:AI272"/>
    <mergeCell ref="AJ270:AJ272"/>
    <mergeCell ref="AK270:AK272"/>
    <mergeCell ref="AN269:AN272"/>
    <mergeCell ref="AP269:AP272"/>
    <mergeCell ref="AQ269:AQ272"/>
    <mergeCell ref="S270:S272"/>
    <mergeCell ref="T270:T272"/>
    <mergeCell ref="V270:V272"/>
    <mergeCell ref="W270:W272"/>
    <mergeCell ref="X270:X272"/>
    <mergeCell ref="Y270:Y272"/>
    <mergeCell ref="Z270:Z272"/>
    <mergeCell ref="AE269:AE272"/>
    <mergeCell ref="AF269:AF272"/>
    <mergeCell ref="AG269:AG272"/>
    <mergeCell ref="AH269:AH272"/>
    <mergeCell ref="AI269:AL269"/>
    <mergeCell ref="AM269:AM272"/>
    <mergeCell ref="AL270:AL272"/>
    <mergeCell ref="P268:AC268"/>
    <mergeCell ref="AD268:AN268"/>
    <mergeCell ref="P269:P272"/>
    <mergeCell ref="Q269:Q272"/>
    <mergeCell ref="R269:R272"/>
    <mergeCell ref="S269:T269"/>
    <mergeCell ref="U269:U272"/>
    <mergeCell ref="V269:X269"/>
    <mergeCell ref="Y269:AC269"/>
    <mergeCell ref="AD269:AD272"/>
    <mergeCell ref="V264:W264"/>
    <mergeCell ref="X264:Y264"/>
    <mergeCell ref="Z264:AC264"/>
    <mergeCell ref="S265:T265"/>
    <mergeCell ref="V265:W265"/>
    <mergeCell ref="U266:X266"/>
    <mergeCell ref="AA254:AA256"/>
    <mergeCell ref="AB254:AB256"/>
    <mergeCell ref="AC254:AC256"/>
    <mergeCell ref="AI254:AI256"/>
    <mergeCell ref="AJ254:AJ256"/>
    <mergeCell ref="AK254:AK256"/>
    <mergeCell ref="AN253:AN256"/>
    <mergeCell ref="AP253:AP256"/>
    <mergeCell ref="AQ253:AQ256"/>
    <mergeCell ref="S254:S256"/>
    <mergeCell ref="T254:T256"/>
    <mergeCell ref="V254:V256"/>
    <mergeCell ref="W254:W256"/>
    <mergeCell ref="X254:X256"/>
    <mergeCell ref="Y254:Y256"/>
    <mergeCell ref="Z254:Z256"/>
    <mergeCell ref="AE253:AE256"/>
    <mergeCell ref="AF253:AF256"/>
    <mergeCell ref="AG253:AG256"/>
    <mergeCell ref="AH253:AH256"/>
    <mergeCell ref="AI253:AL253"/>
    <mergeCell ref="AM253:AM256"/>
    <mergeCell ref="AL254:AL256"/>
    <mergeCell ref="P252:AC252"/>
    <mergeCell ref="AD252:AN252"/>
    <mergeCell ref="P253:P256"/>
    <mergeCell ref="Q253:Q256"/>
    <mergeCell ref="R253:R256"/>
    <mergeCell ref="S253:T253"/>
    <mergeCell ref="U253:U256"/>
    <mergeCell ref="V253:X253"/>
    <mergeCell ref="Y253:AC253"/>
    <mergeCell ref="AD253:AD256"/>
    <mergeCell ref="V248:W248"/>
    <mergeCell ref="X248:Y248"/>
    <mergeCell ref="Z248:AC248"/>
    <mergeCell ref="S249:T249"/>
    <mergeCell ref="V249:W249"/>
    <mergeCell ref="U250:X250"/>
    <mergeCell ref="AA240:AA242"/>
    <mergeCell ref="AB240:AB242"/>
    <mergeCell ref="AC240:AC242"/>
    <mergeCell ref="AI240:AI242"/>
    <mergeCell ref="AJ240:AJ242"/>
    <mergeCell ref="AK240:AK242"/>
    <mergeCell ref="AN239:AN242"/>
    <mergeCell ref="AP239:AP242"/>
    <mergeCell ref="AQ239:AQ242"/>
    <mergeCell ref="S240:S242"/>
    <mergeCell ref="T240:T242"/>
    <mergeCell ref="V240:V242"/>
    <mergeCell ref="W240:W242"/>
    <mergeCell ref="X240:X242"/>
    <mergeCell ref="Y240:Y242"/>
    <mergeCell ref="Z240:Z242"/>
    <mergeCell ref="AE239:AE242"/>
    <mergeCell ref="AF239:AF242"/>
    <mergeCell ref="AG239:AG242"/>
    <mergeCell ref="AH239:AH242"/>
    <mergeCell ref="AI239:AL239"/>
    <mergeCell ref="AM239:AM242"/>
    <mergeCell ref="AL240:AL242"/>
    <mergeCell ref="P238:AC238"/>
    <mergeCell ref="AD238:AN238"/>
    <mergeCell ref="P239:P242"/>
    <mergeCell ref="Q239:Q242"/>
    <mergeCell ref="R239:R242"/>
    <mergeCell ref="S239:T239"/>
    <mergeCell ref="U239:U242"/>
    <mergeCell ref="V239:X239"/>
    <mergeCell ref="Y239:AC239"/>
    <mergeCell ref="AD239:AD242"/>
    <mergeCell ref="V234:W234"/>
    <mergeCell ref="X234:Y234"/>
    <mergeCell ref="Z234:AC234"/>
    <mergeCell ref="S235:T235"/>
    <mergeCell ref="V235:W235"/>
    <mergeCell ref="U236:X236"/>
    <mergeCell ref="AA228:AA230"/>
    <mergeCell ref="AB228:AB230"/>
    <mergeCell ref="AC228:AC230"/>
    <mergeCell ref="AI228:AI230"/>
    <mergeCell ref="AJ228:AJ230"/>
    <mergeCell ref="AK228:AK230"/>
    <mergeCell ref="AN227:AN230"/>
    <mergeCell ref="AP227:AP230"/>
    <mergeCell ref="AQ227:AQ230"/>
    <mergeCell ref="S228:S230"/>
    <mergeCell ref="T228:T230"/>
    <mergeCell ref="V228:V230"/>
    <mergeCell ref="W228:W230"/>
    <mergeCell ref="X228:X230"/>
    <mergeCell ref="Y228:Y230"/>
    <mergeCell ref="Z228:Z230"/>
    <mergeCell ref="AE227:AE230"/>
    <mergeCell ref="AF227:AF230"/>
    <mergeCell ref="AG227:AG230"/>
    <mergeCell ref="AH227:AH230"/>
    <mergeCell ref="AI227:AL227"/>
    <mergeCell ref="AM227:AM230"/>
    <mergeCell ref="AL228:AL230"/>
    <mergeCell ref="P226:AC226"/>
    <mergeCell ref="AD226:AN226"/>
    <mergeCell ref="P227:P230"/>
    <mergeCell ref="Q227:Q230"/>
    <mergeCell ref="R227:R230"/>
    <mergeCell ref="S227:T227"/>
    <mergeCell ref="U227:U230"/>
    <mergeCell ref="V227:X227"/>
    <mergeCell ref="Y227:AC227"/>
    <mergeCell ref="AD227:AD230"/>
    <mergeCell ref="V222:W222"/>
    <mergeCell ref="X222:Y222"/>
    <mergeCell ref="Z222:AC222"/>
    <mergeCell ref="S223:T223"/>
    <mergeCell ref="V223:W223"/>
    <mergeCell ref="U224:X224"/>
    <mergeCell ref="AA216:AA218"/>
    <mergeCell ref="AB216:AB218"/>
    <mergeCell ref="AC216:AC218"/>
    <mergeCell ref="AI216:AI218"/>
    <mergeCell ref="AJ216:AJ218"/>
    <mergeCell ref="AK216:AK218"/>
    <mergeCell ref="AN215:AN218"/>
    <mergeCell ref="AP215:AP218"/>
    <mergeCell ref="AQ215:AQ218"/>
    <mergeCell ref="S216:S218"/>
    <mergeCell ref="T216:T218"/>
    <mergeCell ref="V216:V218"/>
    <mergeCell ref="W216:W218"/>
    <mergeCell ref="X216:X218"/>
    <mergeCell ref="Y216:Y218"/>
    <mergeCell ref="Z216:Z218"/>
    <mergeCell ref="AE215:AE218"/>
    <mergeCell ref="AF215:AF218"/>
    <mergeCell ref="AG215:AG218"/>
    <mergeCell ref="AH215:AH218"/>
    <mergeCell ref="AI215:AL215"/>
    <mergeCell ref="AM215:AM218"/>
    <mergeCell ref="AL216:AL218"/>
    <mergeCell ref="P214:AC214"/>
    <mergeCell ref="AD214:AN214"/>
    <mergeCell ref="P215:P218"/>
    <mergeCell ref="Q215:Q218"/>
    <mergeCell ref="R215:R218"/>
    <mergeCell ref="S215:T215"/>
    <mergeCell ref="U215:U218"/>
    <mergeCell ref="V215:X215"/>
    <mergeCell ref="Y215:AC215"/>
    <mergeCell ref="AD215:AD218"/>
    <mergeCell ref="V210:W210"/>
    <mergeCell ref="X210:Y210"/>
    <mergeCell ref="Z210:AC210"/>
    <mergeCell ref="S211:T211"/>
    <mergeCell ref="V211:W211"/>
    <mergeCell ref="U212:X212"/>
    <mergeCell ref="AA202:AA204"/>
    <mergeCell ref="AB202:AB204"/>
    <mergeCell ref="AC202:AC204"/>
    <mergeCell ref="AI202:AI204"/>
    <mergeCell ref="AJ202:AJ204"/>
    <mergeCell ref="AK202:AK204"/>
    <mergeCell ref="AN201:AN204"/>
    <mergeCell ref="AP201:AP204"/>
    <mergeCell ref="AQ201:AQ204"/>
    <mergeCell ref="S202:S204"/>
    <mergeCell ref="T202:T204"/>
    <mergeCell ref="V202:V204"/>
    <mergeCell ref="W202:W204"/>
    <mergeCell ref="X202:X204"/>
    <mergeCell ref="Y202:Y204"/>
    <mergeCell ref="Z202:Z204"/>
    <mergeCell ref="AE201:AE204"/>
    <mergeCell ref="AF201:AF204"/>
    <mergeCell ref="AG201:AG204"/>
    <mergeCell ref="AH201:AH204"/>
    <mergeCell ref="AI201:AL201"/>
    <mergeCell ref="AM201:AM204"/>
    <mergeCell ref="AL202:AL204"/>
    <mergeCell ref="P200:AC200"/>
    <mergeCell ref="AD200:AN200"/>
    <mergeCell ref="P201:P204"/>
    <mergeCell ref="Q201:Q204"/>
    <mergeCell ref="R201:R204"/>
    <mergeCell ref="S201:T201"/>
    <mergeCell ref="U201:U204"/>
    <mergeCell ref="V201:X201"/>
    <mergeCell ref="Y201:AC201"/>
    <mergeCell ref="AD201:AD204"/>
    <mergeCell ref="V196:W196"/>
    <mergeCell ref="X196:Y196"/>
    <mergeCell ref="Z196:AC196"/>
    <mergeCell ref="S197:T197"/>
    <mergeCell ref="V197:W197"/>
    <mergeCell ref="U198:X198"/>
    <mergeCell ref="AA190:AA192"/>
    <mergeCell ref="AB190:AB192"/>
    <mergeCell ref="AC190:AC192"/>
    <mergeCell ref="AI190:AI192"/>
    <mergeCell ref="AJ190:AJ192"/>
    <mergeCell ref="AK190:AK192"/>
    <mergeCell ref="AN189:AN192"/>
    <mergeCell ref="AP189:AP192"/>
    <mergeCell ref="AQ189:AQ192"/>
    <mergeCell ref="S190:S192"/>
    <mergeCell ref="T190:T192"/>
    <mergeCell ref="V190:V192"/>
    <mergeCell ref="W190:W192"/>
    <mergeCell ref="X190:X192"/>
    <mergeCell ref="Y190:Y192"/>
    <mergeCell ref="Z190:Z192"/>
    <mergeCell ref="AE189:AE192"/>
    <mergeCell ref="AF189:AF192"/>
    <mergeCell ref="AG189:AG192"/>
    <mergeCell ref="AH189:AH192"/>
    <mergeCell ref="AI189:AL189"/>
    <mergeCell ref="AM189:AM192"/>
    <mergeCell ref="AL190:AL192"/>
    <mergeCell ref="P188:AC188"/>
    <mergeCell ref="AD188:AN188"/>
    <mergeCell ref="P189:P192"/>
    <mergeCell ref="Q189:Q192"/>
    <mergeCell ref="R189:R192"/>
    <mergeCell ref="S189:T189"/>
    <mergeCell ref="U189:U192"/>
    <mergeCell ref="V189:X189"/>
    <mergeCell ref="Y189:AC189"/>
    <mergeCell ref="AD189:AD192"/>
    <mergeCell ref="V184:W184"/>
    <mergeCell ref="X184:Y184"/>
    <mergeCell ref="Z184:AC184"/>
    <mergeCell ref="S185:T185"/>
    <mergeCell ref="V185:W185"/>
    <mergeCell ref="U186:X186"/>
    <mergeCell ref="AA177:AA179"/>
    <mergeCell ref="AB177:AB179"/>
    <mergeCell ref="AC177:AC179"/>
    <mergeCell ref="AI177:AI179"/>
    <mergeCell ref="AJ177:AJ179"/>
    <mergeCell ref="AK177:AK179"/>
    <mergeCell ref="AN176:AN179"/>
    <mergeCell ref="AP176:AP179"/>
    <mergeCell ref="AQ176:AQ179"/>
    <mergeCell ref="S177:S179"/>
    <mergeCell ref="T177:T179"/>
    <mergeCell ref="V177:V179"/>
    <mergeCell ref="W177:W179"/>
    <mergeCell ref="X177:X179"/>
    <mergeCell ref="Y177:Y179"/>
    <mergeCell ref="Z177:Z179"/>
    <mergeCell ref="AE176:AE179"/>
    <mergeCell ref="AF176:AF179"/>
    <mergeCell ref="AG176:AG179"/>
    <mergeCell ref="AH176:AH179"/>
    <mergeCell ref="AI176:AL176"/>
    <mergeCell ref="AM176:AM179"/>
    <mergeCell ref="AL177:AL179"/>
    <mergeCell ref="P175:AC175"/>
    <mergeCell ref="AD175:AN175"/>
    <mergeCell ref="P176:P179"/>
    <mergeCell ref="Q176:Q179"/>
    <mergeCell ref="R176:R179"/>
    <mergeCell ref="S176:T176"/>
    <mergeCell ref="U176:U179"/>
    <mergeCell ref="V176:X176"/>
    <mergeCell ref="Y176:AC176"/>
    <mergeCell ref="AD176:AD179"/>
    <mergeCell ref="V171:W171"/>
    <mergeCell ref="X171:Y171"/>
    <mergeCell ref="Z171:AC171"/>
    <mergeCell ref="S172:T172"/>
    <mergeCell ref="V172:W172"/>
    <mergeCell ref="U173:X173"/>
    <mergeCell ref="AA161:AA163"/>
    <mergeCell ref="AB161:AB163"/>
    <mergeCell ref="AC161:AC163"/>
    <mergeCell ref="AI161:AI163"/>
    <mergeCell ref="AJ161:AJ163"/>
    <mergeCell ref="AK161:AK163"/>
    <mergeCell ref="AN160:AN163"/>
    <mergeCell ref="AP160:AP163"/>
    <mergeCell ref="AQ160:AQ163"/>
    <mergeCell ref="S161:S163"/>
    <mergeCell ref="T161:T163"/>
    <mergeCell ref="V161:V163"/>
    <mergeCell ref="W161:W163"/>
    <mergeCell ref="X161:X163"/>
    <mergeCell ref="Y161:Y163"/>
    <mergeCell ref="Z161:Z163"/>
    <mergeCell ref="AE160:AE163"/>
    <mergeCell ref="AF160:AF163"/>
    <mergeCell ref="AG160:AG163"/>
    <mergeCell ref="AH160:AH163"/>
    <mergeCell ref="AI160:AL160"/>
    <mergeCell ref="AM160:AM163"/>
    <mergeCell ref="AL161:AL163"/>
    <mergeCell ref="P159:AC159"/>
    <mergeCell ref="AD159:AN159"/>
    <mergeCell ref="P160:P163"/>
    <mergeCell ref="Q160:Q163"/>
    <mergeCell ref="R160:R163"/>
    <mergeCell ref="S160:T160"/>
    <mergeCell ref="U160:U163"/>
    <mergeCell ref="V160:X160"/>
    <mergeCell ref="Y160:AC160"/>
    <mergeCell ref="AD160:AD163"/>
    <mergeCell ref="V155:W155"/>
    <mergeCell ref="X155:Y155"/>
    <mergeCell ref="Z155:AC155"/>
    <mergeCell ref="S156:T156"/>
    <mergeCell ref="V156:W156"/>
    <mergeCell ref="U157:X157"/>
    <mergeCell ref="AA148:AA150"/>
    <mergeCell ref="AB148:AB150"/>
    <mergeCell ref="AC148:AC150"/>
    <mergeCell ref="AI148:AI150"/>
    <mergeCell ref="AJ148:AJ150"/>
    <mergeCell ref="AK148:AK150"/>
    <mergeCell ref="AN147:AN150"/>
    <mergeCell ref="AP147:AP150"/>
    <mergeCell ref="AQ147:AQ150"/>
    <mergeCell ref="S148:S150"/>
    <mergeCell ref="T148:T150"/>
    <mergeCell ref="V148:V150"/>
    <mergeCell ref="W148:W150"/>
    <mergeCell ref="X148:X150"/>
    <mergeCell ref="Y148:Y150"/>
    <mergeCell ref="Z148:Z150"/>
    <mergeCell ref="AE147:AE150"/>
    <mergeCell ref="AF147:AF150"/>
    <mergeCell ref="AG147:AG150"/>
    <mergeCell ref="AH147:AH150"/>
    <mergeCell ref="AI147:AL147"/>
    <mergeCell ref="AM147:AM150"/>
    <mergeCell ref="AL148:AL150"/>
    <mergeCell ref="P146:AC146"/>
    <mergeCell ref="AD146:AN146"/>
    <mergeCell ref="P147:P150"/>
    <mergeCell ref="Q147:Q150"/>
    <mergeCell ref="R147:R150"/>
    <mergeCell ref="S147:T147"/>
    <mergeCell ref="U147:U150"/>
    <mergeCell ref="V147:X147"/>
    <mergeCell ref="Y147:AC147"/>
    <mergeCell ref="AD147:AD150"/>
    <mergeCell ref="V142:W142"/>
    <mergeCell ref="X142:Y142"/>
    <mergeCell ref="Z142:AC142"/>
    <mergeCell ref="S143:T143"/>
    <mergeCell ref="V143:W143"/>
    <mergeCell ref="U144:X144"/>
    <mergeCell ref="AA134:AA136"/>
    <mergeCell ref="AB134:AB136"/>
    <mergeCell ref="AC134:AC136"/>
    <mergeCell ref="AI134:AI136"/>
    <mergeCell ref="AJ134:AJ136"/>
    <mergeCell ref="AK134:AK136"/>
    <mergeCell ref="AN133:AN136"/>
    <mergeCell ref="AP133:AP136"/>
    <mergeCell ref="AQ133:AQ136"/>
    <mergeCell ref="S134:S136"/>
    <mergeCell ref="T134:T136"/>
    <mergeCell ref="V134:V136"/>
    <mergeCell ref="W134:W136"/>
    <mergeCell ref="X134:X136"/>
    <mergeCell ref="Y134:Y136"/>
    <mergeCell ref="Z134:Z136"/>
    <mergeCell ref="AE133:AE136"/>
    <mergeCell ref="AF133:AF136"/>
    <mergeCell ref="AG133:AG136"/>
    <mergeCell ref="AH133:AH136"/>
    <mergeCell ref="AI133:AL133"/>
    <mergeCell ref="AM133:AM136"/>
    <mergeCell ref="AL134:AL136"/>
    <mergeCell ref="P132:AC132"/>
    <mergeCell ref="AD132:AN132"/>
    <mergeCell ref="P133:P136"/>
    <mergeCell ref="Q133:Q136"/>
    <mergeCell ref="R133:R136"/>
    <mergeCell ref="S133:T133"/>
    <mergeCell ref="U133:U136"/>
    <mergeCell ref="V133:X133"/>
    <mergeCell ref="Y133:AC133"/>
    <mergeCell ref="AD133:AD136"/>
    <mergeCell ref="V128:W128"/>
    <mergeCell ref="X128:Y128"/>
    <mergeCell ref="Z128:AC128"/>
    <mergeCell ref="S129:T129"/>
    <mergeCell ref="V129:W129"/>
    <mergeCell ref="U130:X130"/>
    <mergeCell ref="AA124:AA126"/>
    <mergeCell ref="AB124:AB126"/>
    <mergeCell ref="AC124:AC126"/>
    <mergeCell ref="AI124:AI126"/>
    <mergeCell ref="AJ124:AJ126"/>
    <mergeCell ref="AK124:AK126"/>
    <mergeCell ref="AN123:AN126"/>
    <mergeCell ref="AP123:AP126"/>
    <mergeCell ref="AQ123:AQ126"/>
    <mergeCell ref="S124:S126"/>
    <mergeCell ref="T124:T126"/>
    <mergeCell ref="V124:V126"/>
    <mergeCell ref="W124:W126"/>
    <mergeCell ref="X124:X126"/>
    <mergeCell ref="Y124:Y126"/>
    <mergeCell ref="Z124:Z126"/>
    <mergeCell ref="AE123:AE126"/>
    <mergeCell ref="AF123:AF126"/>
    <mergeCell ref="AG123:AG126"/>
    <mergeCell ref="AH123:AH126"/>
    <mergeCell ref="AI123:AL123"/>
    <mergeCell ref="AM123:AM126"/>
    <mergeCell ref="AL124:AL126"/>
    <mergeCell ref="P122:AC122"/>
    <mergeCell ref="AD122:AN122"/>
    <mergeCell ref="P123:P126"/>
    <mergeCell ref="Q123:Q126"/>
    <mergeCell ref="R123:R126"/>
    <mergeCell ref="S123:T123"/>
    <mergeCell ref="U123:U126"/>
    <mergeCell ref="V123:X123"/>
    <mergeCell ref="Y123:AC123"/>
    <mergeCell ref="AD123:AD126"/>
    <mergeCell ref="V118:W118"/>
    <mergeCell ref="X118:Y118"/>
    <mergeCell ref="Z118:AC118"/>
    <mergeCell ref="S119:T119"/>
    <mergeCell ref="V119:W119"/>
    <mergeCell ref="U120:X120"/>
    <mergeCell ref="AA114:AA116"/>
    <mergeCell ref="AB114:AB116"/>
    <mergeCell ref="AC114:AC116"/>
    <mergeCell ref="AI114:AI116"/>
    <mergeCell ref="AJ114:AJ116"/>
    <mergeCell ref="AK114:AK116"/>
    <mergeCell ref="AN113:AN116"/>
    <mergeCell ref="AP113:AP116"/>
    <mergeCell ref="AQ113:AQ116"/>
    <mergeCell ref="S114:S116"/>
    <mergeCell ref="T114:T116"/>
    <mergeCell ref="V114:V116"/>
    <mergeCell ref="W114:W116"/>
    <mergeCell ref="X114:X116"/>
    <mergeCell ref="Y114:Y116"/>
    <mergeCell ref="Z114:Z116"/>
    <mergeCell ref="AE113:AE116"/>
    <mergeCell ref="AF113:AF116"/>
    <mergeCell ref="AG113:AG116"/>
    <mergeCell ref="AH113:AH116"/>
    <mergeCell ref="AI113:AL113"/>
    <mergeCell ref="AM113:AM116"/>
    <mergeCell ref="AL114:AL116"/>
    <mergeCell ref="P112:AC112"/>
    <mergeCell ref="AD112:AN112"/>
    <mergeCell ref="P113:P116"/>
    <mergeCell ref="Q113:Q116"/>
    <mergeCell ref="R113:R116"/>
    <mergeCell ref="S113:T113"/>
    <mergeCell ref="U113:U116"/>
    <mergeCell ref="V113:X113"/>
    <mergeCell ref="Y113:AC113"/>
    <mergeCell ref="AD113:AD116"/>
    <mergeCell ref="V108:W108"/>
    <mergeCell ref="X108:Y108"/>
    <mergeCell ref="Z108:AC108"/>
    <mergeCell ref="S109:T109"/>
    <mergeCell ref="V109:W109"/>
    <mergeCell ref="U110:X110"/>
    <mergeCell ref="AA98:AA100"/>
    <mergeCell ref="AB98:AB100"/>
    <mergeCell ref="AC98:AC100"/>
    <mergeCell ref="AI98:AI100"/>
    <mergeCell ref="AJ98:AJ100"/>
    <mergeCell ref="AK98:AK100"/>
    <mergeCell ref="AN97:AN100"/>
    <mergeCell ref="AP97:AP100"/>
    <mergeCell ref="AQ97:AQ100"/>
    <mergeCell ref="S98:S100"/>
    <mergeCell ref="T98:T100"/>
    <mergeCell ref="V98:V100"/>
    <mergeCell ref="W98:W100"/>
    <mergeCell ref="X98:X100"/>
    <mergeCell ref="Y98:Y100"/>
    <mergeCell ref="Z98:Z100"/>
    <mergeCell ref="AE97:AE100"/>
    <mergeCell ref="AF97:AF100"/>
    <mergeCell ref="AG97:AG100"/>
    <mergeCell ref="AH97:AH100"/>
    <mergeCell ref="AI97:AL97"/>
    <mergeCell ref="AM97:AM100"/>
    <mergeCell ref="AL98:AL100"/>
    <mergeCell ref="P96:AC96"/>
    <mergeCell ref="AD96:AN96"/>
    <mergeCell ref="P97:P100"/>
    <mergeCell ref="Q97:Q100"/>
    <mergeCell ref="R97:R100"/>
    <mergeCell ref="S97:T97"/>
    <mergeCell ref="U97:U100"/>
    <mergeCell ref="V97:X97"/>
    <mergeCell ref="Y97:AC97"/>
    <mergeCell ref="AD97:AD100"/>
    <mergeCell ref="V92:W92"/>
    <mergeCell ref="X92:Y92"/>
    <mergeCell ref="Z92:AC92"/>
    <mergeCell ref="S93:T93"/>
    <mergeCell ref="V93:W93"/>
    <mergeCell ref="U94:X94"/>
    <mergeCell ref="AA84:AA86"/>
    <mergeCell ref="AB84:AB86"/>
    <mergeCell ref="AC84:AC86"/>
    <mergeCell ref="AI84:AI86"/>
    <mergeCell ref="AJ84:AJ86"/>
    <mergeCell ref="AK84:AK86"/>
    <mergeCell ref="AN83:AN86"/>
    <mergeCell ref="AP83:AP86"/>
    <mergeCell ref="AQ83:AQ86"/>
    <mergeCell ref="S84:S86"/>
    <mergeCell ref="T84:T86"/>
    <mergeCell ref="V84:V86"/>
    <mergeCell ref="W84:W86"/>
    <mergeCell ref="X84:X86"/>
    <mergeCell ref="Y84:Y86"/>
    <mergeCell ref="Z84:Z86"/>
    <mergeCell ref="AE83:AE86"/>
    <mergeCell ref="AF83:AF86"/>
    <mergeCell ref="AG83:AG86"/>
    <mergeCell ref="AH83:AH86"/>
    <mergeCell ref="AI83:AL83"/>
    <mergeCell ref="AM83:AM86"/>
    <mergeCell ref="AL84:AL86"/>
    <mergeCell ref="P82:AC82"/>
    <mergeCell ref="AD82:AN82"/>
    <mergeCell ref="P83:P86"/>
    <mergeCell ref="Q83:Q86"/>
    <mergeCell ref="R83:R86"/>
    <mergeCell ref="S83:T83"/>
    <mergeCell ref="U83:U86"/>
    <mergeCell ref="V83:X83"/>
    <mergeCell ref="Y83:AC83"/>
    <mergeCell ref="AD83:AD86"/>
    <mergeCell ref="V78:W78"/>
    <mergeCell ref="X78:Y78"/>
    <mergeCell ref="Z78:AC78"/>
    <mergeCell ref="S79:T79"/>
    <mergeCell ref="V79:W79"/>
    <mergeCell ref="U80:X80"/>
    <mergeCell ref="AA71:AA73"/>
    <mergeCell ref="AB71:AB73"/>
    <mergeCell ref="AC71:AC73"/>
    <mergeCell ref="AI71:AI73"/>
    <mergeCell ref="AJ71:AJ73"/>
    <mergeCell ref="AK71:AK73"/>
    <mergeCell ref="AN70:AN73"/>
    <mergeCell ref="AP70:AP73"/>
    <mergeCell ref="AQ70:AQ73"/>
    <mergeCell ref="S71:S73"/>
    <mergeCell ref="T71:T73"/>
    <mergeCell ref="V71:V73"/>
    <mergeCell ref="W71:W73"/>
    <mergeCell ref="X71:X73"/>
    <mergeCell ref="Y71:Y73"/>
    <mergeCell ref="Z71:Z73"/>
    <mergeCell ref="AE70:AE73"/>
    <mergeCell ref="AF70:AF73"/>
    <mergeCell ref="AG70:AG73"/>
    <mergeCell ref="AH70:AH73"/>
    <mergeCell ref="AI70:AL70"/>
    <mergeCell ref="AM70:AM73"/>
    <mergeCell ref="AL71:AL73"/>
    <mergeCell ref="P69:AC69"/>
    <mergeCell ref="AD69:AN69"/>
    <mergeCell ref="P70:P73"/>
    <mergeCell ref="Q70:Q73"/>
    <mergeCell ref="R70:R73"/>
    <mergeCell ref="S70:T70"/>
    <mergeCell ref="U70:U73"/>
    <mergeCell ref="V70:X70"/>
    <mergeCell ref="Y70:AC70"/>
    <mergeCell ref="AD70:AD73"/>
    <mergeCell ref="V65:W65"/>
    <mergeCell ref="X65:Y65"/>
    <mergeCell ref="Z65:AC65"/>
    <mergeCell ref="S66:T66"/>
    <mergeCell ref="V66:W66"/>
    <mergeCell ref="U67:X67"/>
    <mergeCell ref="AA57:AA59"/>
    <mergeCell ref="AB57:AB59"/>
    <mergeCell ref="AC57:AC59"/>
    <mergeCell ref="AI57:AI59"/>
    <mergeCell ref="AJ57:AJ59"/>
    <mergeCell ref="AK57:AK59"/>
    <mergeCell ref="AN56:AN59"/>
    <mergeCell ref="AP56:AP59"/>
    <mergeCell ref="AQ56:AQ59"/>
    <mergeCell ref="S57:S59"/>
    <mergeCell ref="T57:T59"/>
    <mergeCell ref="V57:V59"/>
    <mergeCell ref="W57:W59"/>
    <mergeCell ref="X57:X59"/>
    <mergeCell ref="Y57:Y59"/>
    <mergeCell ref="Z57:Z59"/>
    <mergeCell ref="AE56:AE59"/>
    <mergeCell ref="AF56:AF59"/>
    <mergeCell ref="AG56:AG59"/>
    <mergeCell ref="AH56:AH59"/>
    <mergeCell ref="AI56:AL56"/>
    <mergeCell ref="AM56:AM59"/>
    <mergeCell ref="AL57:AL59"/>
    <mergeCell ref="P55:AC55"/>
    <mergeCell ref="AD55:AN55"/>
    <mergeCell ref="P56:P59"/>
    <mergeCell ref="Q56:Q59"/>
    <mergeCell ref="R56:R59"/>
    <mergeCell ref="S56:T56"/>
    <mergeCell ref="U56:U59"/>
    <mergeCell ref="V56:X56"/>
    <mergeCell ref="Y56:AC56"/>
    <mergeCell ref="AD56:AD59"/>
    <mergeCell ref="V51:W51"/>
    <mergeCell ref="X51:Y51"/>
    <mergeCell ref="Z51:AC51"/>
    <mergeCell ref="S52:T52"/>
    <mergeCell ref="V52:W52"/>
    <mergeCell ref="U53:X53"/>
    <mergeCell ref="AA39:AA41"/>
    <mergeCell ref="AB39:AB41"/>
    <mergeCell ref="AC39:AC41"/>
    <mergeCell ref="AI39:AI41"/>
    <mergeCell ref="AJ39:AJ41"/>
    <mergeCell ref="AK39:AK41"/>
    <mergeCell ref="AN38:AN41"/>
    <mergeCell ref="AP38:AP41"/>
    <mergeCell ref="AQ38:AQ41"/>
    <mergeCell ref="S39:S41"/>
    <mergeCell ref="T39:T41"/>
    <mergeCell ref="V39:V41"/>
    <mergeCell ref="W39:W41"/>
    <mergeCell ref="X39:X41"/>
    <mergeCell ref="Y39:Y41"/>
    <mergeCell ref="Z39:Z41"/>
    <mergeCell ref="AE38:AE41"/>
    <mergeCell ref="AF38:AF41"/>
    <mergeCell ref="AG38:AG41"/>
    <mergeCell ref="AH38:AH41"/>
    <mergeCell ref="AI38:AL38"/>
    <mergeCell ref="AM38:AM41"/>
    <mergeCell ref="AL39:AL41"/>
    <mergeCell ref="P37:AC37"/>
    <mergeCell ref="AD37:AN37"/>
    <mergeCell ref="P38:P41"/>
    <mergeCell ref="Q38:Q41"/>
    <mergeCell ref="R38:R41"/>
    <mergeCell ref="S38:T38"/>
    <mergeCell ref="U38:U41"/>
    <mergeCell ref="V38:X38"/>
    <mergeCell ref="Y38:AC38"/>
    <mergeCell ref="AD38:AD41"/>
    <mergeCell ref="V33:W33"/>
    <mergeCell ref="X33:Y33"/>
    <mergeCell ref="Z33:AC33"/>
    <mergeCell ref="S34:T34"/>
    <mergeCell ref="V34:W34"/>
    <mergeCell ref="U35:X35"/>
    <mergeCell ref="AA24:AA26"/>
    <mergeCell ref="AB24:AB26"/>
    <mergeCell ref="AC24:AC26"/>
    <mergeCell ref="AI24:AI26"/>
    <mergeCell ref="AJ24:AJ26"/>
    <mergeCell ref="AK24:AK26"/>
    <mergeCell ref="AN23:AN26"/>
    <mergeCell ref="AP23:AP26"/>
    <mergeCell ref="AQ23:AQ26"/>
    <mergeCell ref="S24:S26"/>
    <mergeCell ref="T24:T26"/>
    <mergeCell ref="V24:V26"/>
    <mergeCell ref="W24:W26"/>
    <mergeCell ref="X24:X26"/>
    <mergeCell ref="Y24:Y26"/>
    <mergeCell ref="Z24:Z26"/>
    <mergeCell ref="AE23:AE26"/>
    <mergeCell ref="AF23:AF26"/>
    <mergeCell ref="AG23:AG26"/>
    <mergeCell ref="AH23:AH26"/>
    <mergeCell ref="AI23:AL23"/>
    <mergeCell ref="AM23:AM26"/>
    <mergeCell ref="AL24:AL26"/>
    <mergeCell ref="P22:AC22"/>
    <mergeCell ref="AD22:AN22"/>
    <mergeCell ref="P23:P26"/>
    <mergeCell ref="Q23:Q26"/>
    <mergeCell ref="R23:R26"/>
    <mergeCell ref="S23:T23"/>
    <mergeCell ref="U23:U26"/>
    <mergeCell ref="V23:X23"/>
    <mergeCell ref="Y23:AC23"/>
    <mergeCell ref="AD23:AD26"/>
    <mergeCell ref="V18:W18"/>
    <mergeCell ref="X18:Y18"/>
    <mergeCell ref="Z18:AC18"/>
    <mergeCell ref="S19:T19"/>
    <mergeCell ref="V19:W19"/>
    <mergeCell ref="U20:X20"/>
    <mergeCell ref="S10:S12"/>
    <mergeCell ref="T10:T12"/>
    <mergeCell ref="V10:V12"/>
    <mergeCell ref="W10:W12"/>
    <mergeCell ref="X10:X12"/>
    <mergeCell ref="Y10:Y12"/>
    <mergeCell ref="AH9:AH12"/>
    <mergeCell ref="AI9:AL9"/>
    <mergeCell ref="AM9:AM12"/>
    <mergeCell ref="AN9:AN12"/>
    <mergeCell ref="AA1:AC1"/>
    <mergeCell ref="P2:AN2"/>
    <mergeCell ref="P3:AN3"/>
    <mergeCell ref="V4:W4"/>
    <mergeCell ref="X4:Y4"/>
    <mergeCell ref="Z4:AC4"/>
    <mergeCell ref="AP9:AP12"/>
    <mergeCell ref="AQ9:AQ12"/>
    <mergeCell ref="AI10:AI12"/>
    <mergeCell ref="AJ10:AJ12"/>
    <mergeCell ref="AK10:AK12"/>
    <mergeCell ref="AL10:AL12"/>
    <mergeCell ref="V9:X9"/>
    <mergeCell ref="Y9:AC9"/>
    <mergeCell ref="AD9:AD12"/>
    <mergeCell ref="AE9:AE12"/>
    <mergeCell ref="AF9:AF12"/>
    <mergeCell ref="AG9:AG12"/>
    <mergeCell ref="Z10:Z12"/>
    <mergeCell ref="AA10:AA12"/>
    <mergeCell ref="AB10:AB12"/>
    <mergeCell ref="AC10:AC12"/>
    <mergeCell ref="S5:T5"/>
    <mergeCell ref="V5:W5"/>
    <mergeCell ref="U6:X6"/>
    <mergeCell ref="P8:AC8"/>
    <mergeCell ref="AD8:AN8"/>
    <mergeCell ref="P9:P12"/>
    <mergeCell ref="Q9:Q12"/>
    <mergeCell ref="R9:R12"/>
    <mergeCell ref="S9:T9"/>
    <mergeCell ref="U9:U12"/>
  </mergeCells>
  <dataValidations count="9">
    <dataValidation type="list" allowBlank="1" showInputMessage="1" showErrorMessage="1" sqref="B2531:B2538 B2414:B2421 B2479:B2486 B2504:B2511 B2546:B2553 B2578:B2585" xr:uid="{335456A8-2BF9-4671-9F70-D5E839D62DE4}">
      <formula1>$A$273:$A$277</formula1>
    </dataValidation>
    <dataValidation type="list" allowBlank="1" showInputMessage="1" showErrorMessage="1" sqref="U2513 U2408:U2413 U2423:U2438 U2474:U2478 U2540 U2488 U2555" xr:uid="{D58C24AF-E39A-4472-BB41-2BE4367ED7A8}">
      <formula1>$A$248:$A$269</formula1>
    </dataValidation>
    <dataValidation type="list" allowBlank="1" showInputMessage="1" showErrorMessage="1" sqref="Q2540 Q2408:Q2413 Q2423:Q2438 Q2474:Q2478 Q2488 Q2513 Q2555" xr:uid="{8903B9A7-1601-487F-B1C9-AB45DAF26843}">
      <formula1>$A$228:$A$244</formula1>
    </dataValidation>
    <dataValidation type="list" allowBlank="1" showInputMessage="1" showErrorMessage="1" sqref="U2439:U2473 Q2439:Q2473 Q2489:Q2503 U2489:U2503 Q2514:Q2530 U2514:U2530 Q2541:Q2545 U2541:U2545 U2556:U2577 Q2556:Q2577 Q2587:Q2599 U2587:U2599" xr:uid="{15DEA3CA-BD9B-43D3-9789-BECC2A370455}">
      <formula1>#REF!</formula1>
    </dataValidation>
    <dataValidation type="list" allowBlank="1" showInputMessage="1" showErrorMessage="1" sqref="B2046:B2058 B2060:B2070 B2072:B2085 B2087:B2089" xr:uid="{9AFB22AC-EB06-4A35-B117-C741DF0EF9B8}">
      <formula1>$A$163:$A$167</formula1>
    </dataValidation>
    <dataValidation type="list" allowBlank="1" showInputMessage="1" showErrorMessage="1" sqref="B1851:B1862 B1864:B1876 B1878:B1890 B1892:B1904 B1906:B1917 B1919:B1929 B1931:B1942 B1944:B1954 B1842:B1849 B1956:B1967 B2009:B2019 B2000:B2007 B1969:B1979 B2021:B2023" xr:uid="{0AF6EEE4-52D4-4E58-92D2-31A252478D4F}">
      <formula1>$A$170:$A$174</formula1>
    </dataValidation>
    <dataValidation type="list" allowBlank="1" showInputMessage="1" showErrorMessage="1" sqref="B1706:B1713 B1728:B1731" xr:uid="{272692AE-E205-4037-A0FD-AA240D17DD8C}">
      <formula1>$A$223:$A$227</formula1>
    </dataValidation>
    <dataValidation type="list" allowBlank="1" showInputMessage="1" showErrorMessage="1" sqref="B372:B383 B360:B370 B385:B395 B486:B490 B423:B435 B437:B448 B450:B460 B462:B472 B474:B484 B397:B409 B411:B421" xr:uid="{AD842BB7-DD8E-41AC-8735-5F8171FABB6C}">
      <formula1>$A$218:$A$222</formula1>
    </dataValidation>
    <dataValidation type="list" allowBlank="1" showInputMessage="1" showErrorMessage="1" sqref="B151:B162 B164:B178 B180:B191 B193:B195" xr:uid="{C7726042-5AE5-4988-9A6C-C8B6FE601F2F}">
      <formula1>$A$206:$A$210</formula1>
    </dataValidation>
  </dataValidations>
  <pageMargins left="0.19685039370078741" right="0.15748031496062992" top="0.15748031496062992" bottom="0.15748031496062992" header="0.19685039370078741" footer="0.15748031496062992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DD64-E632-4D09-A5F9-289690AC6114}">
  <dimension ref="A1:Y1005"/>
  <sheetViews>
    <sheetView tabSelected="1" topLeftCell="A991" zoomScale="80" zoomScaleNormal="80" workbookViewId="0">
      <selection sqref="A1:Y1005"/>
    </sheetView>
  </sheetViews>
  <sheetFormatPr defaultRowHeight="25.5" customHeight="1" x14ac:dyDescent="0.2"/>
  <cols>
    <col min="1" max="1" width="5.125" style="779" customWidth="1"/>
    <col min="2" max="2" width="7.375" style="780" customWidth="1"/>
    <col min="3" max="3" width="8.5" style="781" customWidth="1"/>
    <col min="4" max="4" width="4.375" style="781" customWidth="1"/>
    <col min="5" max="5" width="4.75" style="781" customWidth="1"/>
    <col min="6" max="6" width="4" style="781" customWidth="1"/>
    <col min="7" max="7" width="3.625" style="781" customWidth="1"/>
    <col min="8" max="8" width="2.875" style="781" customWidth="1"/>
    <col min="9" max="9" width="4.875" style="781" customWidth="1"/>
    <col min="10" max="10" width="9.25" style="782" customWidth="1"/>
    <col min="11" max="11" width="5.375" style="783" customWidth="1"/>
    <col min="12" max="12" width="6.375" style="783" bestFit="1" customWidth="1"/>
    <col min="13" max="13" width="5.125" style="781" customWidth="1"/>
    <col min="14" max="14" width="7.25" style="31" customWidth="1"/>
    <col min="15" max="15" width="4" style="781" customWidth="1"/>
    <col min="16" max="16" width="4.75" style="784" customWidth="1"/>
    <col min="17" max="17" width="20.25" style="781" customWidth="1"/>
    <col min="18" max="18" width="4.875" style="781" customWidth="1"/>
    <col min="19" max="19" width="7.5" style="785" customWidth="1"/>
    <col min="20" max="20" width="7.125" style="783" customWidth="1"/>
    <col min="21" max="21" width="7.125" style="785" customWidth="1"/>
    <col min="22" max="22" width="7.125" style="783" customWidth="1"/>
    <col min="23" max="23" width="5.125" style="781" customWidth="1"/>
    <col min="24" max="24" width="5" style="781" customWidth="1"/>
    <col min="25" max="25" width="14.75" style="22" customWidth="1"/>
    <col min="26" max="137" width="9" style="31"/>
    <col min="138" max="138" width="3.375" style="31" customWidth="1"/>
    <col min="139" max="139" width="5.5" style="31" customWidth="1"/>
    <col min="140" max="140" width="5.625" style="31" customWidth="1"/>
    <col min="141" max="141" width="6" style="31" customWidth="1"/>
    <col min="142" max="142" width="5.375" style="31" customWidth="1"/>
    <col min="143" max="143" width="10" style="31" customWidth="1"/>
    <col min="144" max="144" width="3.125" style="31" customWidth="1"/>
    <col min="145" max="145" width="3.75" style="31" customWidth="1"/>
    <col min="146" max="146" width="3.5" style="31" customWidth="1"/>
    <col min="147" max="147" width="6.875" style="31" customWidth="1"/>
    <col min="148" max="148" width="7.125" style="31" customWidth="1"/>
    <col min="149" max="149" width="6.125" style="31" customWidth="1"/>
    <col min="150" max="150" width="7" style="31" customWidth="1"/>
    <col min="151" max="151" width="7.625" style="31" customWidth="1"/>
    <col min="152" max="152" width="3.25" style="31" customWidth="1"/>
    <col min="153" max="153" width="7.25" style="31" customWidth="1"/>
    <col min="154" max="154" width="11.625" style="31" customWidth="1"/>
    <col min="155" max="156" width="11.25" style="31" customWidth="1"/>
    <col min="157" max="157" width="8.125" style="31" customWidth="1"/>
    <col min="158" max="158" width="5.875" style="31" customWidth="1"/>
    <col min="159" max="159" width="5" style="31" customWidth="1"/>
    <col min="160" max="160" width="8.375" style="31" customWidth="1"/>
    <col min="161" max="161" width="8.625" style="31" customWidth="1"/>
    <col min="162" max="162" width="6.375" style="31" customWidth="1"/>
    <col min="163" max="393" width="9" style="31"/>
    <col min="394" max="394" width="3.375" style="31" customWidth="1"/>
    <col min="395" max="395" width="5.5" style="31" customWidth="1"/>
    <col min="396" max="396" width="5.625" style="31" customWidth="1"/>
    <col min="397" max="397" width="6" style="31" customWidth="1"/>
    <col min="398" max="398" width="5.375" style="31" customWidth="1"/>
    <col min="399" max="399" width="10" style="31" customWidth="1"/>
    <col min="400" max="400" width="3.125" style="31" customWidth="1"/>
    <col min="401" max="401" width="3.75" style="31" customWidth="1"/>
    <col min="402" max="402" width="3.5" style="31" customWidth="1"/>
    <col min="403" max="403" width="6.875" style="31" customWidth="1"/>
    <col min="404" max="404" width="7.125" style="31" customWidth="1"/>
    <col min="405" max="405" width="6.125" style="31" customWidth="1"/>
    <col min="406" max="406" width="7" style="31" customWidth="1"/>
    <col min="407" max="407" width="7.625" style="31" customWidth="1"/>
    <col min="408" max="408" width="3.25" style="31" customWidth="1"/>
    <col min="409" max="409" width="7.25" style="31" customWidth="1"/>
    <col min="410" max="410" width="11.625" style="31" customWidth="1"/>
    <col min="411" max="412" width="11.25" style="31" customWidth="1"/>
    <col min="413" max="413" width="8.125" style="31" customWidth="1"/>
    <col min="414" max="414" width="5.875" style="31" customWidth="1"/>
    <col min="415" max="415" width="5" style="31" customWidth="1"/>
    <col min="416" max="416" width="8.375" style="31" customWidth="1"/>
    <col min="417" max="417" width="8.625" style="31" customWidth="1"/>
    <col min="418" max="418" width="6.375" style="31" customWidth="1"/>
    <col min="419" max="649" width="9" style="31"/>
    <col min="650" max="650" width="3.375" style="31" customWidth="1"/>
    <col min="651" max="651" width="5.5" style="31" customWidth="1"/>
    <col min="652" max="652" width="5.625" style="31" customWidth="1"/>
    <col min="653" max="653" width="6" style="31" customWidth="1"/>
    <col min="654" max="654" width="5.375" style="31" customWidth="1"/>
    <col min="655" max="655" width="10" style="31" customWidth="1"/>
    <col min="656" max="656" width="3.125" style="31" customWidth="1"/>
    <col min="657" max="657" width="3.75" style="31" customWidth="1"/>
    <col min="658" max="658" width="3.5" style="31" customWidth="1"/>
    <col min="659" max="659" width="6.875" style="31" customWidth="1"/>
    <col min="660" max="660" width="7.125" style="31" customWidth="1"/>
    <col min="661" max="661" width="6.125" style="31" customWidth="1"/>
    <col min="662" max="662" width="7" style="31" customWidth="1"/>
    <col min="663" max="663" width="7.625" style="31" customWidth="1"/>
    <col min="664" max="664" width="3.25" style="31" customWidth="1"/>
    <col min="665" max="665" width="7.25" style="31" customWidth="1"/>
    <col min="666" max="666" width="11.625" style="31" customWidth="1"/>
    <col min="667" max="668" width="11.25" style="31" customWidth="1"/>
    <col min="669" max="669" width="8.125" style="31" customWidth="1"/>
    <col min="670" max="670" width="5.875" style="31" customWidth="1"/>
    <col min="671" max="671" width="5" style="31" customWidth="1"/>
    <col min="672" max="672" width="8.375" style="31" customWidth="1"/>
    <col min="673" max="673" width="8.625" style="31" customWidth="1"/>
    <col min="674" max="674" width="6.375" style="31" customWidth="1"/>
    <col min="675" max="905" width="9" style="31"/>
    <col min="906" max="906" width="3.375" style="31" customWidth="1"/>
    <col min="907" max="907" width="5.5" style="31" customWidth="1"/>
    <col min="908" max="908" width="5.625" style="31" customWidth="1"/>
    <col min="909" max="909" width="6" style="31" customWidth="1"/>
    <col min="910" max="910" width="5.375" style="31" customWidth="1"/>
    <col min="911" max="911" width="10" style="31" customWidth="1"/>
    <col min="912" max="912" width="3.125" style="31" customWidth="1"/>
    <col min="913" max="913" width="3.75" style="31" customWidth="1"/>
    <col min="914" max="914" width="3.5" style="31" customWidth="1"/>
    <col min="915" max="915" width="6.875" style="31" customWidth="1"/>
    <col min="916" max="916" width="7.125" style="31" customWidth="1"/>
    <col min="917" max="917" width="6.125" style="31" customWidth="1"/>
    <col min="918" max="918" width="7" style="31" customWidth="1"/>
    <col min="919" max="919" width="7.625" style="31" customWidth="1"/>
    <col min="920" max="920" width="3.25" style="31" customWidth="1"/>
    <col min="921" max="921" width="7.25" style="31" customWidth="1"/>
    <col min="922" max="922" width="11.625" style="31" customWidth="1"/>
    <col min="923" max="924" width="11.25" style="31" customWidth="1"/>
    <col min="925" max="925" width="8.125" style="31" customWidth="1"/>
    <col min="926" max="926" width="5.875" style="31" customWidth="1"/>
    <col min="927" max="927" width="5" style="31" customWidth="1"/>
    <col min="928" max="928" width="8.375" style="31" customWidth="1"/>
    <col min="929" max="929" width="8.625" style="31" customWidth="1"/>
    <col min="930" max="930" width="6.375" style="31" customWidth="1"/>
    <col min="931" max="1161" width="9" style="31"/>
    <col min="1162" max="1162" width="3.375" style="31" customWidth="1"/>
    <col min="1163" max="1163" width="5.5" style="31" customWidth="1"/>
    <col min="1164" max="1164" width="5.625" style="31" customWidth="1"/>
    <col min="1165" max="1165" width="6" style="31" customWidth="1"/>
    <col min="1166" max="1166" width="5.375" style="31" customWidth="1"/>
    <col min="1167" max="1167" width="10" style="31" customWidth="1"/>
    <col min="1168" max="1168" width="3.125" style="31" customWidth="1"/>
    <col min="1169" max="1169" width="3.75" style="31" customWidth="1"/>
    <col min="1170" max="1170" width="3.5" style="31" customWidth="1"/>
    <col min="1171" max="1171" width="6.875" style="31" customWidth="1"/>
    <col min="1172" max="1172" width="7.125" style="31" customWidth="1"/>
    <col min="1173" max="1173" width="6.125" style="31" customWidth="1"/>
    <col min="1174" max="1174" width="7" style="31" customWidth="1"/>
    <col min="1175" max="1175" width="7.625" style="31" customWidth="1"/>
    <col min="1176" max="1176" width="3.25" style="31" customWidth="1"/>
    <col min="1177" max="1177" width="7.25" style="31" customWidth="1"/>
    <col min="1178" max="1178" width="11.625" style="31" customWidth="1"/>
    <col min="1179" max="1180" width="11.25" style="31" customWidth="1"/>
    <col min="1181" max="1181" width="8.125" style="31" customWidth="1"/>
    <col min="1182" max="1182" width="5.875" style="31" customWidth="1"/>
    <col min="1183" max="1183" width="5" style="31" customWidth="1"/>
    <col min="1184" max="1184" width="8.375" style="31" customWidth="1"/>
    <col min="1185" max="1185" width="8.625" style="31" customWidth="1"/>
    <col min="1186" max="1186" width="6.375" style="31" customWidth="1"/>
    <col min="1187" max="1417" width="9" style="31"/>
    <col min="1418" max="1418" width="3.375" style="31" customWidth="1"/>
    <col min="1419" max="1419" width="5.5" style="31" customWidth="1"/>
    <col min="1420" max="1420" width="5.625" style="31" customWidth="1"/>
    <col min="1421" max="1421" width="6" style="31" customWidth="1"/>
    <col min="1422" max="1422" width="5.375" style="31" customWidth="1"/>
    <col min="1423" max="1423" width="10" style="31" customWidth="1"/>
    <col min="1424" max="1424" width="3.125" style="31" customWidth="1"/>
    <col min="1425" max="1425" width="3.75" style="31" customWidth="1"/>
    <col min="1426" max="1426" width="3.5" style="31" customWidth="1"/>
    <col min="1427" max="1427" width="6.875" style="31" customWidth="1"/>
    <col min="1428" max="1428" width="7.125" style="31" customWidth="1"/>
    <col min="1429" max="1429" width="6.125" style="31" customWidth="1"/>
    <col min="1430" max="1430" width="7" style="31" customWidth="1"/>
    <col min="1431" max="1431" width="7.625" style="31" customWidth="1"/>
    <col min="1432" max="1432" width="3.25" style="31" customWidth="1"/>
    <col min="1433" max="1433" width="7.25" style="31" customWidth="1"/>
    <col min="1434" max="1434" width="11.625" style="31" customWidth="1"/>
    <col min="1435" max="1436" width="11.25" style="31" customWidth="1"/>
    <col min="1437" max="1437" width="8.125" style="31" customWidth="1"/>
    <col min="1438" max="1438" width="5.875" style="31" customWidth="1"/>
    <col min="1439" max="1439" width="5" style="31" customWidth="1"/>
    <col min="1440" max="1440" width="8.375" style="31" customWidth="1"/>
    <col min="1441" max="1441" width="8.625" style="31" customWidth="1"/>
    <col min="1442" max="1442" width="6.375" style="31" customWidth="1"/>
    <col min="1443" max="1673" width="9" style="31"/>
    <col min="1674" max="1674" width="3.375" style="31" customWidth="1"/>
    <col min="1675" max="1675" width="5.5" style="31" customWidth="1"/>
    <col min="1676" max="1676" width="5.625" style="31" customWidth="1"/>
    <col min="1677" max="1677" width="6" style="31" customWidth="1"/>
    <col min="1678" max="1678" width="5.375" style="31" customWidth="1"/>
    <col min="1679" max="1679" width="10" style="31" customWidth="1"/>
    <col min="1680" max="1680" width="3.125" style="31" customWidth="1"/>
    <col min="1681" max="1681" width="3.75" style="31" customWidth="1"/>
    <col min="1682" max="1682" width="3.5" style="31" customWidth="1"/>
    <col min="1683" max="1683" width="6.875" style="31" customWidth="1"/>
    <col min="1684" max="1684" width="7.125" style="31" customWidth="1"/>
    <col min="1685" max="1685" width="6.125" style="31" customWidth="1"/>
    <col min="1686" max="1686" width="7" style="31" customWidth="1"/>
    <col min="1687" max="1687" width="7.625" style="31" customWidth="1"/>
    <col min="1688" max="1688" width="3.25" style="31" customWidth="1"/>
    <col min="1689" max="1689" width="7.25" style="31" customWidth="1"/>
    <col min="1690" max="1690" width="11.625" style="31" customWidth="1"/>
    <col min="1691" max="1692" width="11.25" style="31" customWidth="1"/>
    <col min="1693" max="1693" width="8.125" style="31" customWidth="1"/>
    <col min="1694" max="1694" width="5.875" style="31" customWidth="1"/>
    <col min="1695" max="1695" width="5" style="31" customWidth="1"/>
    <col min="1696" max="1696" width="8.375" style="31" customWidth="1"/>
    <col min="1697" max="1697" width="8.625" style="31" customWidth="1"/>
    <col min="1698" max="1698" width="6.375" style="31" customWidth="1"/>
    <col min="1699" max="1929" width="9" style="31"/>
    <col min="1930" max="1930" width="3.375" style="31" customWidth="1"/>
    <col min="1931" max="1931" width="5.5" style="31" customWidth="1"/>
    <col min="1932" max="1932" width="5.625" style="31" customWidth="1"/>
    <col min="1933" max="1933" width="6" style="31" customWidth="1"/>
    <col min="1934" max="1934" width="5.375" style="31" customWidth="1"/>
    <col min="1935" max="1935" width="10" style="31" customWidth="1"/>
    <col min="1936" max="1936" width="3.125" style="31" customWidth="1"/>
    <col min="1937" max="1937" width="3.75" style="31" customWidth="1"/>
    <col min="1938" max="1938" width="3.5" style="31" customWidth="1"/>
    <col min="1939" max="1939" width="6.875" style="31" customWidth="1"/>
    <col min="1940" max="1940" width="7.125" style="31" customWidth="1"/>
    <col min="1941" max="1941" width="6.125" style="31" customWidth="1"/>
    <col min="1942" max="1942" width="7" style="31" customWidth="1"/>
    <col min="1943" max="1943" width="7.625" style="31" customWidth="1"/>
    <col min="1944" max="1944" width="3.25" style="31" customWidth="1"/>
    <col min="1945" max="1945" width="7.25" style="31" customWidth="1"/>
    <col min="1946" max="1946" width="11.625" style="31" customWidth="1"/>
    <col min="1947" max="1948" width="11.25" style="31" customWidth="1"/>
    <col min="1949" max="1949" width="8.125" style="31" customWidth="1"/>
    <col min="1950" max="1950" width="5.875" style="31" customWidth="1"/>
    <col min="1951" max="1951" width="5" style="31" customWidth="1"/>
    <col min="1952" max="1952" width="8.375" style="31" customWidth="1"/>
    <col min="1953" max="1953" width="8.625" style="31" customWidth="1"/>
    <col min="1954" max="1954" width="6.375" style="31" customWidth="1"/>
    <col min="1955" max="2185" width="9" style="31"/>
    <col min="2186" max="2186" width="3.375" style="31" customWidth="1"/>
    <col min="2187" max="2187" width="5.5" style="31" customWidth="1"/>
    <col min="2188" max="2188" width="5.625" style="31" customWidth="1"/>
    <col min="2189" max="2189" width="6" style="31" customWidth="1"/>
    <col min="2190" max="2190" width="5.375" style="31" customWidth="1"/>
    <col min="2191" max="2191" width="10" style="31" customWidth="1"/>
    <col min="2192" max="2192" width="3.125" style="31" customWidth="1"/>
    <col min="2193" max="2193" width="3.75" style="31" customWidth="1"/>
    <col min="2194" max="2194" width="3.5" style="31" customWidth="1"/>
    <col min="2195" max="2195" width="6.875" style="31" customWidth="1"/>
    <col min="2196" max="2196" width="7.125" style="31" customWidth="1"/>
    <col min="2197" max="2197" width="6.125" style="31" customWidth="1"/>
    <col min="2198" max="2198" width="7" style="31" customWidth="1"/>
    <col min="2199" max="2199" width="7.625" style="31" customWidth="1"/>
    <col min="2200" max="2200" width="3.25" style="31" customWidth="1"/>
    <col min="2201" max="2201" width="7.25" style="31" customWidth="1"/>
    <col min="2202" max="2202" width="11.625" style="31" customWidth="1"/>
    <col min="2203" max="2204" width="11.25" style="31" customWidth="1"/>
    <col min="2205" max="2205" width="8.125" style="31" customWidth="1"/>
    <col min="2206" max="2206" width="5.875" style="31" customWidth="1"/>
    <col min="2207" max="2207" width="5" style="31" customWidth="1"/>
    <col min="2208" max="2208" width="8.375" style="31" customWidth="1"/>
    <col min="2209" max="2209" width="8.625" style="31" customWidth="1"/>
    <col min="2210" max="2210" width="6.375" style="31" customWidth="1"/>
    <col min="2211" max="2441" width="9" style="31"/>
    <col min="2442" max="2442" width="3.375" style="31" customWidth="1"/>
    <col min="2443" max="2443" width="5.5" style="31" customWidth="1"/>
    <col min="2444" max="2444" width="5.625" style="31" customWidth="1"/>
    <col min="2445" max="2445" width="6" style="31" customWidth="1"/>
    <col min="2446" max="2446" width="5.375" style="31" customWidth="1"/>
    <col min="2447" max="2447" width="10" style="31" customWidth="1"/>
    <col min="2448" max="2448" width="3.125" style="31" customWidth="1"/>
    <col min="2449" max="2449" width="3.75" style="31" customWidth="1"/>
    <col min="2450" max="2450" width="3.5" style="31" customWidth="1"/>
    <col min="2451" max="2451" width="6.875" style="31" customWidth="1"/>
    <col min="2452" max="2452" width="7.125" style="31" customWidth="1"/>
    <col min="2453" max="2453" width="6.125" style="31" customWidth="1"/>
    <col min="2454" max="2454" width="7" style="31" customWidth="1"/>
    <col min="2455" max="2455" width="7.625" style="31" customWidth="1"/>
    <col min="2456" max="2456" width="3.25" style="31" customWidth="1"/>
    <col min="2457" max="2457" width="7.25" style="31" customWidth="1"/>
    <col min="2458" max="2458" width="11.625" style="31" customWidth="1"/>
    <col min="2459" max="2460" width="11.25" style="31" customWidth="1"/>
    <col min="2461" max="2461" width="8.125" style="31" customWidth="1"/>
    <col min="2462" max="2462" width="5.875" style="31" customWidth="1"/>
    <col min="2463" max="2463" width="5" style="31" customWidth="1"/>
    <col min="2464" max="2464" width="8.375" style="31" customWidth="1"/>
    <col min="2465" max="2465" width="8.625" style="31" customWidth="1"/>
    <col min="2466" max="2466" width="6.375" style="31" customWidth="1"/>
    <col min="2467" max="2697" width="9" style="31"/>
    <col min="2698" max="2698" width="3.375" style="31" customWidth="1"/>
    <col min="2699" max="2699" width="5.5" style="31" customWidth="1"/>
    <col min="2700" max="2700" width="5.625" style="31" customWidth="1"/>
    <col min="2701" max="2701" width="6" style="31" customWidth="1"/>
    <col min="2702" max="2702" width="5.375" style="31" customWidth="1"/>
    <col min="2703" max="2703" width="10" style="31" customWidth="1"/>
    <col min="2704" max="2704" width="3.125" style="31" customWidth="1"/>
    <col min="2705" max="2705" width="3.75" style="31" customWidth="1"/>
    <col min="2706" max="2706" width="3.5" style="31" customWidth="1"/>
    <col min="2707" max="2707" width="6.875" style="31" customWidth="1"/>
    <col min="2708" max="2708" width="7.125" style="31" customWidth="1"/>
    <col min="2709" max="2709" width="6.125" style="31" customWidth="1"/>
    <col min="2710" max="2710" width="7" style="31" customWidth="1"/>
    <col min="2711" max="2711" width="7.625" style="31" customWidth="1"/>
    <col min="2712" max="2712" width="3.25" style="31" customWidth="1"/>
    <col min="2713" max="2713" width="7.25" style="31" customWidth="1"/>
    <col min="2714" max="2714" width="11.625" style="31" customWidth="1"/>
    <col min="2715" max="2716" width="11.25" style="31" customWidth="1"/>
    <col min="2717" max="2717" width="8.125" style="31" customWidth="1"/>
    <col min="2718" max="2718" width="5.875" style="31" customWidth="1"/>
    <col min="2719" max="2719" width="5" style="31" customWidth="1"/>
    <col min="2720" max="2720" width="8.375" style="31" customWidth="1"/>
    <col min="2721" max="2721" width="8.625" style="31" customWidth="1"/>
    <col min="2722" max="2722" width="6.375" style="31" customWidth="1"/>
    <col min="2723" max="2953" width="9" style="31"/>
    <col min="2954" max="2954" width="3.375" style="31" customWidth="1"/>
    <col min="2955" max="2955" width="5.5" style="31" customWidth="1"/>
    <col min="2956" max="2956" width="5.625" style="31" customWidth="1"/>
    <col min="2957" max="2957" width="6" style="31" customWidth="1"/>
    <col min="2958" max="2958" width="5.375" style="31" customWidth="1"/>
    <col min="2959" max="2959" width="10" style="31" customWidth="1"/>
    <col min="2960" max="2960" width="3.125" style="31" customWidth="1"/>
    <col min="2961" max="2961" width="3.75" style="31" customWidth="1"/>
    <col min="2962" max="2962" width="3.5" style="31" customWidth="1"/>
    <col min="2963" max="2963" width="6.875" style="31" customWidth="1"/>
    <col min="2964" max="2964" width="7.125" style="31" customWidth="1"/>
    <col min="2965" max="2965" width="6.125" style="31" customWidth="1"/>
    <col min="2966" max="2966" width="7" style="31" customWidth="1"/>
    <col min="2967" max="2967" width="7.625" style="31" customWidth="1"/>
    <col min="2968" max="2968" width="3.25" style="31" customWidth="1"/>
    <col min="2969" max="2969" width="7.25" style="31" customWidth="1"/>
    <col min="2970" max="2970" width="11.625" style="31" customWidth="1"/>
    <col min="2971" max="2972" width="11.25" style="31" customWidth="1"/>
    <col min="2973" max="2973" width="8.125" style="31" customWidth="1"/>
    <col min="2974" max="2974" width="5.875" style="31" customWidth="1"/>
    <col min="2975" max="2975" width="5" style="31" customWidth="1"/>
    <col min="2976" max="2976" width="8.375" style="31" customWidth="1"/>
    <col min="2977" max="2977" width="8.625" style="31" customWidth="1"/>
    <col min="2978" max="2978" width="6.375" style="31" customWidth="1"/>
    <col min="2979" max="3209" width="9" style="31"/>
    <col min="3210" max="3210" width="3.375" style="31" customWidth="1"/>
    <col min="3211" max="3211" width="5.5" style="31" customWidth="1"/>
    <col min="3212" max="3212" width="5.625" style="31" customWidth="1"/>
    <col min="3213" max="3213" width="6" style="31" customWidth="1"/>
    <col min="3214" max="3214" width="5.375" style="31" customWidth="1"/>
    <col min="3215" max="3215" width="10" style="31" customWidth="1"/>
    <col min="3216" max="3216" width="3.125" style="31" customWidth="1"/>
    <col min="3217" max="3217" width="3.75" style="31" customWidth="1"/>
    <col min="3218" max="3218" width="3.5" style="31" customWidth="1"/>
    <col min="3219" max="3219" width="6.875" style="31" customWidth="1"/>
    <col min="3220" max="3220" width="7.125" style="31" customWidth="1"/>
    <col min="3221" max="3221" width="6.125" style="31" customWidth="1"/>
    <col min="3222" max="3222" width="7" style="31" customWidth="1"/>
    <col min="3223" max="3223" width="7.625" style="31" customWidth="1"/>
    <col min="3224" max="3224" width="3.25" style="31" customWidth="1"/>
    <col min="3225" max="3225" width="7.25" style="31" customWidth="1"/>
    <col min="3226" max="3226" width="11.625" style="31" customWidth="1"/>
    <col min="3227" max="3228" width="11.25" style="31" customWidth="1"/>
    <col min="3229" max="3229" width="8.125" style="31" customWidth="1"/>
    <col min="3230" max="3230" width="5.875" style="31" customWidth="1"/>
    <col min="3231" max="3231" width="5" style="31" customWidth="1"/>
    <col min="3232" max="3232" width="8.375" style="31" customWidth="1"/>
    <col min="3233" max="3233" width="8.625" style="31" customWidth="1"/>
    <col min="3234" max="3234" width="6.375" style="31" customWidth="1"/>
    <col min="3235" max="3465" width="9" style="31"/>
    <col min="3466" max="3466" width="3.375" style="31" customWidth="1"/>
    <col min="3467" max="3467" width="5.5" style="31" customWidth="1"/>
    <col min="3468" max="3468" width="5.625" style="31" customWidth="1"/>
    <col min="3469" max="3469" width="6" style="31" customWidth="1"/>
    <col min="3470" max="3470" width="5.375" style="31" customWidth="1"/>
    <col min="3471" max="3471" width="10" style="31" customWidth="1"/>
    <col min="3472" max="3472" width="3.125" style="31" customWidth="1"/>
    <col min="3473" max="3473" width="3.75" style="31" customWidth="1"/>
    <col min="3474" max="3474" width="3.5" style="31" customWidth="1"/>
    <col min="3475" max="3475" width="6.875" style="31" customWidth="1"/>
    <col min="3476" max="3476" width="7.125" style="31" customWidth="1"/>
    <col min="3477" max="3477" width="6.125" style="31" customWidth="1"/>
    <col min="3478" max="3478" width="7" style="31" customWidth="1"/>
    <col min="3479" max="3479" width="7.625" style="31" customWidth="1"/>
    <col min="3480" max="3480" width="3.25" style="31" customWidth="1"/>
    <col min="3481" max="3481" width="7.25" style="31" customWidth="1"/>
    <col min="3482" max="3482" width="11.625" style="31" customWidth="1"/>
    <col min="3483" max="3484" width="11.25" style="31" customWidth="1"/>
    <col min="3485" max="3485" width="8.125" style="31" customWidth="1"/>
    <col min="3486" max="3486" width="5.875" style="31" customWidth="1"/>
    <col min="3487" max="3487" width="5" style="31" customWidth="1"/>
    <col min="3488" max="3488" width="8.375" style="31" customWidth="1"/>
    <col min="3489" max="3489" width="8.625" style="31" customWidth="1"/>
    <col min="3490" max="3490" width="6.375" style="31" customWidth="1"/>
    <col min="3491" max="3721" width="9" style="31"/>
    <col min="3722" max="3722" width="3.375" style="31" customWidth="1"/>
    <col min="3723" max="3723" width="5.5" style="31" customWidth="1"/>
    <col min="3724" max="3724" width="5.625" style="31" customWidth="1"/>
    <col min="3725" max="3725" width="6" style="31" customWidth="1"/>
    <col min="3726" max="3726" width="5.375" style="31" customWidth="1"/>
    <col min="3727" max="3727" width="10" style="31" customWidth="1"/>
    <col min="3728" max="3728" width="3.125" style="31" customWidth="1"/>
    <col min="3729" max="3729" width="3.75" style="31" customWidth="1"/>
    <col min="3730" max="3730" width="3.5" style="31" customWidth="1"/>
    <col min="3731" max="3731" width="6.875" style="31" customWidth="1"/>
    <col min="3732" max="3732" width="7.125" style="31" customWidth="1"/>
    <col min="3733" max="3733" width="6.125" style="31" customWidth="1"/>
    <col min="3734" max="3734" width="7" style="31" customWidth="1"/>
    <col min="3735" max="3735" width="7.625" style="31" customWidth="1"/>
    <col min="3736" max="3736" width="3.25" style="31" customWidth="1"/>
    <col min="3737" max="3737" width="7.25" style="31" customWidth="1"/>
    <col min="3738" max="3738" width="11.625" style="31" customWidth="1"/>
    <col min="3739" max="3740" width="11.25" style="31" customWidth="1"/>
    <col min="3741" max="3741" width="8.125" style="31" customWidth="1"/>
    <col min="3742" max="3742" width="5.875" style="31" customWidth="1"/>
    <col min="3743" max="3743" width="5" style="31" customWidth="1"/>
    <col min="3744" max="3744" width="8.375" style="31" customWidth="1"/>
    <col min="3745" max="3745" width="8.625" style="31" customWidth="1"/>
    <col min="3746" max="3746" width="6.375" style="31" customWidth="1"/>
    <col min="3747" max="3977" width="9" style="31"/>
    <col min="3978" max="3978" width="3.375" style="31" customWidth="1"/>
    <col min="3979" max="3979" width="5.5" style="31" customWidth="1"/>
    <col min="3980" max="3980" width="5.625" style="31" customWidth="1"/>
    <col min="3981" max="3981" width="6" style="31" customWidth="1"/>
    <col min="3982" max="3982" width="5.375" style="31" customWidth="1"/>
    <col min="3983" max="3983" width="10" style="31" customWidth="1"/>
    <col min="3984" max="3984" width="3.125" style="31" customWidth="1"/>
    <col min="3985" max="3985" width="3.75" style="31" customWidth="1"/>
    <col min="3986" max="3986" width="3.5" style="31" customWidth="1"/>
    <col min="3987" max="3987" width="6.875" style="31" customWidth="1"/>
    <col min="3988" max="3988" width="7.125" style="31" customWidth="1"/>
    <col min="3989" max="3989" width="6.125" style="31" customWidth="1"/>
    <col min="3990" max="3990" width="7" style="31" customWidth="1"/>
    <col min="3991" max="3991" width="7.625" style="31" customWidth="1"/>
    <col min="3992" max="3992" width="3.25" style="31" customWidth="1"/>
    <col min="3993" max="3993" width="7.25" style="31" customWidth="1"/>
    <col min="3994" max="3994" width="11.625" style="31" customWidth="1"/>
    <col min="3995" max="3996" width="11.25" style="31" customWidth="1"/>
    <col min="3997" max="3997" width="8.125" style="31" customWidth="1"/>
    <col min="3998" max="3998" width="5.875" style="31" customWidth="1"/>
    <col min="3999" max="3999" width="5" style="31" customWidth="1"/>
    <col min="4000" max="4000" width="8.375" style="31" customWidth="1"/>
    <col min="4001" max="4001" width="8.625" style="31" customWidth="1"/>
    <col min="4002" max="4002" width="6.375" style="31" customWidth="1"/>
    <col min="4003" max="4233" width="9" style="31"/>
    <col min="4234" max="4234" width="3.375" style="31" customWidth="1"/>
    <col min="4235" max="4235" width="5.5" style="31" customWidth="1"/>
    <col min="4236" max="4236" width="5.625" style="31" customWidth="1"/>
    <col min="4237" max="4237" width="6" style="31" customWidth="1"/>
    <col min="4238" max="4238" width="5.375" style="31" customWidth="1"/>
    <col min="4239" max="4239" width="10" style="31" customWidth="1"/>
    <col min="4240" max="4240" width="3.125" style="31" customWidth="1"/>
    <col min="4241" max="4241" width="3.75" style="31" customWidth="1"/>
    <col min="4242" max="4242" width="3.5" style="31" customWidth="1"/>
    <col min="4243" max="4243" width="6.875" style="31" customWidth="1"/>
    <col min="4244" max="4244" width="7.125" style="31" customWidth="1"/>
    <col min="4245" max="4245" width="6.125" style="31" customWidth="1"/>
    <col min="4246" max="4246" width="7" style="31" customWidth="1"/>
    <col min="4247" max="4247" width="7.625" style="31" customWidth="1"/>
    <col min="4248" max="4248" width="3.25" style="31" customWidth="1"/>
    <col min="4249" max="4249" width="7.25" style="31" customWidth="1"/>
    <col min="4250" max="4250" width="11.625" style="31" customWidth="1"/>
    <col min="4251" max="4252" width="11.25" style="31" customWidth="1"/>
    <col min="4253" max="4253" width="8.125" style="31" customWidth="1"/>
    <col min="4254" max="4254" width="5.875" style="31" customWidth="1"/>
    <col min="4255" max="4255" width="5" style="31" customWidth="1"/>
    <col min="4256" max="4256" width="8.375" style="31" customWidth="1"/>
    <col min="4257" max="4257" width="8.625" style="31" customWidth="1"/>
    <col min="4258" max="4258" width="6.375" style="31" customWidth="1"/>
    <col min="4259" max="4489" width="9" style="31"/>
    <col min="4490" max="4490" width="3.375" style="31" customWidth="1"/>
    <col min="4491" max="4491" width="5.5" style="31" customWidth="1"/>
    <col min="4492" max="4492" width="5.625" style="31" customWidth="1"/>
    <col min="4493" max="4493" width="6" style="31" customWidth="1"/>
    <col min="4494" max="4494" width="5.375" style="31" customWidth="1"/>
    <col min="4495" max="4495" width="10" style="31" customWidth="1"/>
    <col min="4496" max="4496" width="3.125" style="31" customWidth="1"/>
    <col min="4497" max="4497" width="3.75" style="31" customWidth="1"/>
    <col min="4498" max="4498" width="3.5" style="31" customWidth="1"/>
    <col min="4499" max="4499" width="6.875" style="31" customWidth="1"/>
    <col min="4500" max="4500" width="7.125" style="31" customWidth="1"/>
    <col min="4501" max="4501" width="6.125" style="31" customWidth="1"/>
    <col min="4502" max="4502" width="7" style="31" customWidth="1"/>
    <col min="4503" max="4503" width="7.625" style="31" customWidth="1"/>
    <col min="4504" max="4504" width="3.25" style="31" customWidth="1"/>
    <col min="4505" max="4505" width="7.25" style="31" customWidth="1"/>
    <col min="4506" max="4506" width="11.625" style="31" customWidth="1"/>
    <col min="4507" max="4508" width="11.25" style="31" customWidth="1"/>
    <col min="4509" max="4509" width="8.125" style="31" customWidth="1"/>
    <col min="4510" max="4510" width="5.875" style="31" customWidth="1"/>
    <col min="4511" max="4511" width="5" style="31" customWidth="1"/>
    <col min="4512" max="4512" width="8.375" style="31" customWidth="1"/>
    <col min="4513" max="4513" width="8.625" style="31" customWidth="1"/>
    <col min="4514" max="4514" width="6.375" style="31" customWidth="1"/>
    <col min="4515" max="4745" width="9" style="31"/>
    <col min="4746" max="4746" width="3.375" style="31" customWidth="1"/>
    <col min="4747" max="4747" width="5.5" style="31" customWidth="1"/>
    <col min="4748" max="4748" width="5.625" style="31" customWidth="1"/>
    <col min="4749" max="4749" width="6" style="31" customWidth="1"/>
    <col min="4750" max="4750" width="5.375" style="31" customWidth="1"/>
    <col min="4751" max="4751" width="10" style="31" customWidth="1"/>
    <col min="4752" max="4752" width="3.125" style="31" customWidth="1"/>
    <col min="4753" max="4753" width="3.75" style="31" customWidth="1"/>
    <col min="4754" max="4754" width="3.5" style="31" customWidth="1"/>
    <col min="4755" max="4755" width="6.875" style="31" customWidth="1"/>
    <col min="4756" max="4756" width="7.125" style="31" customWidth="1"/>
    <col min="4757" max="4757" width="6.125" style="31" customWidth="1"/>
    <col min="4758" max="4758" width="7" style="31" customWidth="1"/>
    <col min="4759" max="4759" width="7.625" style="31" customWidth="1"/>
    <col min="4760" max="4760" width="3.25" style="31" customWidth="1"/>
    <col min="4761" max="4761" width="7.25" style="31" customWidth="1"/>
    <col min="4762" max="4762" width="11.625" style="31" customWidth="1"/>
    <col min="4763" max="4764" width="11.25" style="31" customWidth="1"/>
    <col min="4765" max="4765" width="8.125" style="31" customWidth="1"/>
    <col min="4766" max="4766" width="5.875" style="31" customWidth="1"/>
    <col min="4767" max="4767" width="5" style="31" customWidth="1"/>
    <col min="4768" max="4768" width="8.375" style="31" customWidth="1"/>
    <col min="4769" max="4769" width="8.625" style="31" customWidth="1"/>
    <col min="4770" max="4770" width="6.375" style="31" customWidth="1"/>
    <col min="4771" max="5001" width="9" style="31"/>
    <col min="5002" max="5002" width="3.375" style="31" customWidth="1"/>
    <col min="5003" max="5003" width="5.5" style="31" customWidth="1"/>
    <col min="5004" max="5004" width="5.625" style="31" customWidth="1"/>
    <col min="5005" max="5005" width="6" style="31" customWidth="1"/>
    <col min="5006" max="5006" width="5.375" style="31" customWidth="1"/>
    <col min="5007" max="5007" width="10" style="31" customWidth="1"/>
    <col min="5008" max="5008" width="3.125" style="31" customWidth="1"/>
    <col min="5009" max="5009" width="3.75" style="31" customWidth="1"/>
    <col min="5010" max="5010" width="3.5" style="31" customWidth="1"/>
    <col min="5011" max="5011" width="6.875" style="31" customWidth="1"/>
    <col min="5012" max="5012" width="7.125" style="31" customWidth="1"/>
    <col min="5013" max="5013" width="6.125" style="31" customWidth="1"/>
    <col min="5014" max="5014" width="7" style="31" customWidth="1"/>
    <col min="5015" max="5015" width="7.625" style="31" customWidth="1"/>
    <col min="5016" max="5016" width="3.25" style="31" customWidth="1"/>
    <col min="5017" max="5017" width="7.25" style="31" customWidth="1"/>
    <col min="5018" max="5018" width="11.625" style="31" customWidth="1"/>
    <col min="5019" max="5020" width="11.25" style="31" customWidth="1"/>
    <col min="5021" max="5021" width="8.125" style="31" customWidth="1"/>
    <col min="5022" max="5022" width="5.875" style="31" customWidth="1"/>
    <col min="5023" max="5023" width="5" style="31" customWidth="1"/>
    <col min="5024" max="5024" width="8.375" style="31" customWidth="1"/>
    <col min="5025" max="5025" width="8.625" style="31" customWidth="1"/>
    <col min="5026" max="5026" width="6.375" style="31" customWidth="1"/>
    <col min="5027" max="5257" width="9" style="31"/>
    <col min="5258" max="5258" width="3.375" style="31" customWidth="1"/>
    <col min="5259" max="5259" width="5.5" style="31" customWidth="1"/>
    <col min="5260" max="5260" width="5.625" style="31" customWidth="1"/>
    <col min="5261" max="5261" width="6" style="31" customWidth="1"/>
    <col min="5262" max="5262" width="5.375" style="31" customWidth="1"/>
    <col min="5263" max="5263" width="10" style="31" customWidth="1"/>
    <col min="5264" max="5264" width="3.125" style="31" customWidth="1"/>
    <col min="5265" max="5265" width="3.75" style="31" customWidth="1"/>
    <col min="5266" max="5266" width="3.5" style="31" customWidth="1"/>
    <col min="5267" max="5267" width="6.875" style="31" customWidth="1"/>
    <col min="5268" max="5268" width="7.125" style="31" customWidth="1"/>
    <col min="5269" max="5269" width="6.125" style="31" customWidth="1"/>
    <col min="5270" max="5270" width="7" style="31" customWidth="1"/>
    <col min="5271" max="5271" width="7.625" style="31" customWidth="1"/>
    <col min="5272" max="5272" width="3.25" style="31" customWidth="1"/>
    <col min="5273" max="5273" width="7.25" style="31" customWidth="1"/>
    <col min="5274" max="5274" width="11.625" style="31" customWidth="1"/>
    <col min="5275" max="5276" width="11.25" style="31" customWidth="1"/>
    <col min="5277" max="5277" width="8.125" style="31" customWidth="1"/>
    <col min="5278" max="5278" width="5.875" style="31" customWidth="1"/>
    <col min="5279" max="5279" width="5" style="31" customWidth="1"/>
    <col min="5280" max="5280" width="8.375" style="31" customWidth="1"/>
    <col min="5281" max="5281" width="8.625" style="31" customWidth="1"/>
    <col min="5282" max="5282" width="6.375" style="31" customWidth="1"/>
    <col min="5283" max="5513" width="9" style="31"/>
    <col min="5514" max="5514" width="3.375" style="31" customWidth="1"/>
    <col min="5515" max="5515" width="5.5" style="31" customWidth="1"/>
    <col min="5516" max="5516" width="5.625" style="31" customWidth="1"/>
    <col min="5517" max="5517" width="6" style="31" customWidth="1"/>
    <col min="5518" max="5518" width="5.375" style="31" customWidth="1"/>
    <col min="5519" max="5519" width="10" style="31" customWidth="1"/>
    <col min="5520" max="5520" width="3.125" style="31" customWidth="1"/>
    <col min="5521" max="5521" width="3.75" style="31" customWidth="1"/>
    <col min="5522" max="5522" width="3.5" style="31" customWidth="1"/>
    <col min="5523" max="5523" width="6.875" style="31" customWidth="1"/>
    <col min="5524" max="5524" width="7.125" style="31" customWidth="1"/>
    <col min="5525" max="5525" width="6.125" style="31" customWidth="1"/>
    <col min="5526" max="5526" width="7" style="31" customWidth="1"/>
    <col min="5527" max="5527" width="7.625" style="31" customWidth="1"/>
    <col min="5528" max="5528" width="3.25" style="31" customWidth="1"/>
    <col min="5529" max="5529" width="7.25" style="31" customWidth="1"/>
    <col min="5530" max="5530" width="11.625" style="31" customWidth="1"/>
    <col min="5531" max="5532" width="11.25" style="31" customWidth="1"/>
    <col min="5533" max="5533" width="8.125" style="31" customWidth="1"/>
    <col min="5534" max="5534" width="5.875" style="31" customWidth="1"/>
    <col min="5535" max="5535" width="5" style="31" customWidth="1"/>
    <col min="5536" max="5536" width="8.375" style="31" customWidth="1"/>
    <col min="5537" max="5537" width="8.625" style="31" customWidth="1"/>
    <col min="5538" max="5538" width="6.375" style="31" customWidth="1"/>
    <col min="5539" max="5769" width="9" style="31"/>
    <col min="5770" max="5770" width="3.375" style="31" customWidth="1"/>
    <col min="5771" max="5771" width="5.5" style="31" customWidth="1"/>
    <col min="5772" max="5772" width="5.625" style="31" customWidth="1"/>
    <col min="5773" max="5773" width="6" style="31" customWidth="1"/>
    <col min="5774" max="5774" width="5.375" style="31" customWidth="1"/>
    <col min="5775" max="5775" width="10" style="31" customWidth="1"/>
    <col min="5776" max="5776" width="3.125" style="31" customWidth="1"/>
    <col min="5777" max="5777" width="3.75" style="31" customWidth="1"/>
    <col min="5778" max="5778" width="3.5" style="31" customWidth="1"/>
    <col min="5779" max="5779" width="6.875" style="31" customWidth="1"/>
    <col min="5780" max="5780" width="7.125" style="31" customWidth="1"/>
    <col min="5781" max="5781" width="6.125" style="31" customWidth="1"/>
    <col min="5782" max="5782" width="7" style="31" customWidth="1"/>
    <col min="5783" max="5783" width="7.625" style="31" customWidth="1"/>
    <col min="5784" max="5784" width="3.25" style="31" customWidth="1"/>
    <col min="5785" max="5785" width="7.25" style="31" customWidth="1"/>
    <col min="5786" max="5786" width="11.625" style="31" customWidth="1"/>
    <col min="5787" max="5788" width="11.25" style="31" customWidth="1"/>
    <col min="5789" max="5789" width="8.125" style="31" customWidth="1"/>
    <col min="5790" max="5790" width="5.875" style="31" customWidth="1"/>
    <col min="5791" max="5791" width="5" style="31" customWidth="1"/>
    <col min="5792" max="5792" width="8.375" style="31" customWidth="1"/>
    <col min="5793" max="5793" width="8.625" style="31" customWidth="1"/>
    <col min="5794" max="5794" width="6.375" style="31" customWidth="1"/>
    <col min="5795" max="6025" width="9" style="31"/>
    <col min="6026" max="6026" width="3.375" style="31" customWidth="1"/>
    <col min="6027" max="6027" width="5.5" style="31" customWidth="1"/>
    <col min="6028" max="6028" width="5.625" style="31" customWidth="1"/>
    <col min="6029" max="6029" width="6" style="31" customWidth="1"/>
    <col min="6030" max="6030" width="5.375" style="31" customWidth="1"/>
    <col min="6031" max="6031" width="10" style="31" customWidth="1"/>
    <col min="6032" max="6032" width="3.125" style="31" customWidth="1"/>
    <col min="6033" max="6033" width="3.75" style="31" customWidth="1"/>
    <col min="6034" max="6034" width="3.5" style="31" customWidth="1"/>
    <col min="6035" max="6035" width="6.875" style="31" customWidth="1"/>
    <col min="6036" max="6036" width="7.125" style="31" customWidth="1"/>
    <col min="6037" max="6037" width="6.125" style="31" customWidth="1"/>
    <col min="6038" max="6038" width="7" style="31" customWidth="1"/>
    <col min="6039" max="6039" width="7.625" style="31" customWidth="1"/>
    <col min="6040" max="6040" width="3.25" style="31" customWidth="1"/>
    <col min="6041" max="6041" width="7.25" style="31" customWidth="1"/>
    <col min="6042" max="6042" width="11.625" style="31" customWidth="1"/>
    <col min="6043" max="6044" width="11.25" style="31" customWidth="1"/>
    <col min="6045" max="6045" width="8.125" style="31" customWidth="1"/>
    <col min="6046" max="6046" width="5.875" style="31" customWidth="1"/>
    <col min="6047" max="6047" width="5" style="31" customWidth="1"/>
    <col min="6048" max="6048" width="8.375" style="31" customWidth="1"/>
    <col min="6049" max="6049" width="8.625" style="31" customWidth="1"/>
    <col min="6050" max="6050" width="6.375" style="31" customWidth="1"/>
    <col min="6051" max="6281" width="9" style="31"/>
    <col min="6282" max="6282" width="3.375" style="31" customWidth="1"/>
    <col min="6283" max="6283" width="5.5" style="31" customWidth="1"/>
    <col min="6284" max="6284" width="5.625" style="31" customWidth="1"/>
    <col min="6285" max="6285" width="6" style="31" customWidth="1"/>
    <col min="6286" max="6286" width="5.375" style="31" customWidth="1"/>
    <col min="6287" max="6287" width="10" style="31" customWidth="1"/>
    <col min="6288" max="6288" width="3.125" style="31" customWidth="1"/>
    <col min="6289" max="6289" width="3.75" style="31" customWidth="1"/>
    <col min="6290" max="6290" width="3.5" style="31" customWidth="1"/>
    <col min="6291" max="6291" width="6.875" style="31" customWidth="1"/>
    <col min="6292" max="6292" width="7.125" style="31" customWidth="1"/>
    <col min="6293" max="6293" width="6.125" style="31" customWidth="1"/>
    <col min="6294" max="6294" width="7" style="31" customWidth="1"/>
    <col min="6295" max="6295" width="7.625" style="31" customWidth="1"/>
    <col min="6296" max="6296" width="3.25" style="31" customWidth="1"/>
    <col min="6297" max="6297" width="7.25" style="31" customWidth="1"/>
    <col min="6298" max="6298" width="11.625" style="31" customWidth="1"/>
    <col min="6299" max="6300" width="11.25" style="31" customWidth="1"/>
    <col min="6301" max="6301" width="8.125" style="31" customWidth="1"/>
    <col min="6302" max="6302" width="5.875" style="31" customWidth="1"/>
    <col min="6303" max="6303" width="5" style="31" customWidth="1"/>
    <col min="6304" max="6304" width="8.375" style="31" customWidth="1"/>
    <col min="6305" max="6305" width="8.625" style="31" customWidth="1"/>
    <col min="6306" max="6306" width="6.375" style="31" customWidth="1"/>
    <col min="6307" max="6537" width="9" style="31"/>
    <col min="6538" max="6538" width="3.375" style="31" customWidth="1"/>
    <col min="6539" max="6539" width="5.5" style="31" customWidth="1"/>
    <col min="6540" max="6540" width="5.625" style="31" customWidth="1"/>
    <col min="6541" max="6541" width="6" style="31" customWidth="1"/>
    <col min="6542" max="6542" width="5.375" style="31" customWidth="1"/>
    <col min="6543" max="6543" width="10" style="31" customWidth="1"/>
    <col min="6544" max="6544" width="3.125" style="31" customWidth="1"/>
    <col min="6545" max="6545" width="3.75" style="31" customWidth="1"/>
    <col min="6546" max="6546" width="3.5" style="31" customWidth="1"/>
    <col min="6547" max="6547" width="6.875" style="31" customWidth="1"/>
    <col min="6548" max="6548" width="7.125" style="31" customWidth="1"/>
    <col min="6549" max="6549" width="6.125" style="31" customWidth="1"/>
    <col min="6550" max="6550" width="7" style="31" customWidth="1"/>
    <col min="6551" max="6551" width="7.625" style="31" customWidth="1"/>
    <col min="6552" max="6552" width="3.25" style="31" customWidth="1"/>
    <col min="6553" max="6553" width="7.25" style="31" customWidth="1"/>
    <col min="6554" max="6554" width="11.625" style="31" customWidth="1"/>
    <col min="6555" max="6556" width="11.25" style="31" customWidth="1"/>
    <col min="6557" max="6557" width="8.125" style="31" customWidth="1"/>
    <col min="6558" max="6558" width="5.875" style="31" customWidth="1"/>
    <col min="6559" max="6559" width="5" style="31" customWidth="1"/>
    <col min="6560" max="6560" width="8.375" style="31" customWidth="1"/>
    <col min="6561" max="6561" width="8.625" style="31" customWidth="1"/>
    <col min="6562" max="6562" width="6.375" style="31" customWidth="1"/>
    <col min="6563" max="6793" width="9" style="31"/>
    <col min="6794" max="6794" width="3.375" style="31" customWidth="1"/>
    <col min="6795" max="6795" width="5.5" style="31" customWidth="1"/>
    <col min="6796" max="6796" width="5.625" style="31" customWidth="1"/>
    <col min="6797" max="6797" width="6" style="31" customWidth="1"/>
    <col min="6798" max="6798" width="5.375" style="31" customWidth="1"/>
    <col min="6799" max="6799" width="10" style="31" customWidth="1"/>
    <col min="6800" max="6800" width="3.125" style="31" customWidth="1"/>
    <col min="6801" max="6801" width="3.75" style="31" customWidth="1"/>
    <col min="6802" max="6802" width="3.5" style="31" customWidth="1"/>
    <col min="6803" max="6803" width="6.875" style="31" customWidth="1"/>
    <col min="6804" max="6804" width="7.125" style="31" customWidth="1"/>
    <col min="6805" max="6805" width="6.125" style="31" customWidth="1"/>
    <col min="6806" max="6806" width="7" style="31" customWidth="1"/>
    <col min="6807" max="6807" width="7.625" style="31" customWidth="1"/>
    <col min="6808" max="6808" width="3.25" style="31" customWidth="1"/>
    <col min="6809" max="6809" width="7.25" style="31" customWidth="1"/>
    <col min="6810" max="6810" width="11.625" style="31" customWidth="1"/>
    <col min="6811" max="6812" width="11.25" style="31" customWidth="1"/>
    <col min="6813" max="6813" width="8.125" style="31" customWidth="1"/>
    <col min="6814" max="6814" width="5.875" style="31" customWidth="1"/>
    <col min="6815" max="6815" width="5" style="31" customWidth="1"/>
    <col min="6816" max="6816" width="8.375" style="31" customWidth="1"/>
    <col min="6817" max="6817" width="8.625" style="31" customWidth="1"/>
    <col min="6818" max="6818" width="6.375" style="31" customWidth="1"/>
    <col min="6819" max="7049" width="9" style="31"/>
    <col min="7050" max="7050" width="3.375" style="31" customWidth="1"/>
    <col min="7051" max="7051" width="5.5" style="31" customWidth="1"/>
    <col min="7052" max="7052" width="5.625" style="31" customWidth="1"/>
    <col min="7053" max="7053" width="6" style="31" customWidth="1"/>
    <col min="7054" max="7054" width="5.375" style="31" customWidth="1"/>
    <col min="7055" max="7055" width="10" style="31" customWidth="1"/>
    <col min="7056" max="7056" width="3.125" style="31" customWidth="1"/>
    <col min="7057" max="7057" width="3.75" style="31" customWidth="1"/>
    <col min="7058" max="7058" width="3.5" style="31" customWidth="1"/>
    <col min="7059" max="7059" width="6.875" style="31" customWidth="1"/>
    <col min="7060" max="7060" width="7.125" style="31" customWidth="1"/>
    <col min="7061" max="7061" width="6.125" style="31" customWidth="1"/>
    <col min="7062" max="7062" width="7" style="31" customWidth="1"/>
    <col min="7063" max="7063" width="7.625" style="31" customWidth="1"/>
    <col min="7064" max="7064" width="3.25" style="31" customWidth="1"/>
    <col min="7065" max="7065" width="7.25" style="31" customWidth="1"/>
    <col min="7066" max="7066" width="11.625" style="31" customWidth="1"/>
    <col min="7067" max="7068" width="11.25" style="31" customWidth="1"/>
    <col min="7069" max="7069" width="8.125" style="31" customWidth="1"/>
    <col min="7070" max="7070" width="5.875" style="31" customWidth="1"/>
    <col min="7071" max="7071" width="5" style="31" customWidth="1"/>
    <col min="7072" max="7072" width="8.375" style="31" customWidth="1"/>
    <col min="7073" max="7073" width="8.625" style="31" customWidth="1"/>
    <col min="7074" max="7074" width="6.375" style="31" customWidth="1"/>
    <col min="7075" max="7305" width="9" style="31"/>
    <col min="7306" max="7306" width="3.375" style="31" customWidth="1"/>
    <col min="7307" max="7307" width="5.5" style="31" customWidth="1"/>
    <col min="7308" max="7308" width="5.625" style="31" customWidth="1"/>
    <col min="7309" max="7309" width="6" style="31" customWidth="1"/>
    <col min="7310" max="7310" width="5.375" style="31" customWidth="1"/>
    <col min="7311" max="7311" width="10" style="31" customWidth="1"/>
    <col min="7312" max="7312" width="3.125" style="31" customWidth="1"/>
    <col min="7313" max="7313" width="3.75" style="31" customWidth="1"/>
    <col min="7314" max="7314" width="3.5" style="31" customWidth="1"/>
    <col min="7315" max="7315" width="6.875" style="31" customWidth="1"/>
    <col min="7316" max="7316" width="7.125" style="31" customWidth="1"/>
    <col min="7317" max="7317" width="6.125" style="31" customWidth="1"/>
    <col min="7318" max="7318" width="7" style="31" customWidth="1"/>
    <col min="7319" max="7319" width="7.625" style="31" customWidth="1"/>
    <col min="7320" max="7320" width="3.25" style="31" customWidth="1"/>
    <col min="7321" max="7321" width="7.25" style="31" customWidth="1"/>
    <col min="7322" max="7322" width="11.625" style="31" customWidth="1"/>
    <col min="7323" max="7324" width="11.25" style="31" customWidth="1"/>
    <col min="7325" max="7325" width="8.125" style="31" customWidth="1"/>
    <col min="7326" max="7326" width="5.875" style="31" customWidth="1"/>
    <col min="7327" max="7327" width="5" style="31" customWidth="1"/>
    <col min="7328" max="7328" width="8.375" style="31" customWidth="1"/>
    <col min="7329" max="7329" width="8.625" style="31" customWidth="1"/>
    <col min="7330" max="7330" width="6.375" style="31" customWidth="1"/>
    <col min="7331" max="7561" width="9" style="31"/>
    <col min="7562" max="7562" width="3.375" style="31" customWidth="1"/>
    <col min="7563" max="7563" width="5.5" style="31" customWidth="1"/>
    <col min="7564" max="7564" width="5.625" style="31" customWidth="1"/>
    <col min="7565" max="7565" width="6" style="31" customWidth="1"/>
    <col min="7566" max="7566" width="5.375" style="31" customWidth="1"/>
    <col min="7567" max="7567" width="10" style="31" customWidth="1"/>
    <col min="7568" max="7568" width="3.125" style="31" customWidth="1"/>
    <col min="7569" max="7569" width="3.75" style="31" customWidth="1"/>
    <col min="7570" max="7570" width="3.5" style="31" customWidth="1"/>
    <col min="7571" max="7571" width="6.875" style="31" customWidth="1"/>
    <col min="7572" max="7572" width="7.125" style="31" customWidth="1"/>
    <col min="7573" max="7573" width="6.125" style="31" customWidth="1"/>
    <col min="7574" max="7574" width="7" style="31" customWidth="1"/>
    <col min="7575" max="7575" width="7.625" style="31" customWidth="1"/>
    <col min="7576" max="7576" width="3.25" style="31" customWidth="1"/>
    <col min="7577" max="7577" width="7.25" style="31" customWidth="1"/>
    <col min="7578" max="7578" width="11.625" style="31" customWidth="1"/>
    <col min="7579" max="7580" width="11.25" style="31" customWidth="1"/>
    <col min="7581" max="7581" width="8.125" style="31" customWidth="1"/>
    <col min="7582" max="7582" width="5.875" style="31" customWidth="1"/>
    <col min="7583" max="7583" width="5" style="31" customWidth="1"/>
    <col min="7584" max="7584" width="8.375" style="31" customWidth="1"/>
    <col min="7585" max="7585" width="8.625" style="31" customWidth="1"/>
    <col min="7586" max="7586" width="6.375" style="31" customWidth="1"/>
    <col min="7587" max="7817" width="9" style="31"/>
    <col min="7818" max="7818" width="3.375" style="31" customWidth="1"/>
    <col min="7819" max="7819" width="5.5" style="31" customWidth="1"/>
    <col min="7820" max="7820" width="5.625" style="31" customWidth="1"/>
    <col min="7821" max="7821" width="6" style="31" customWidth="1"/>
    <col min="7822" max="7822" width="5.375" style="31" customWidth="1"/>
    <col min="7823" max="7823" width="10" style="31" customWidth="1"/>
    <col min="7824" max="7824" width="3.125" style="31" customWidth="1"/>
    <col min="7825" max="7825" width="3.75" style="31" customWidth="1"/>
    <col min="7826" max="7826" width="3.5" style="31" customWidth="1"/>
    <col min="7827" max="7827" width="6.875" style="31" customWidth="1"/>
    <col min="7828" max="7828" width="7.125" style="31" customWidth="1"/>
    <col min="7829" max="7829" width="6.125" style="31" customWidth="1"/>
    <col min="7830" max="7830" width="7" style="31" customWidth="1"/>
    <col min="7831" max="7831" width="7.625" style="31" customWidth="1"/>
    <col min="7832" max="7832" width="3.25" style="31" customWidth="1"/>
    <col min="7833" max="7833" width="7.25" style="31" customWidth="1"/>
    <col min="7834" max="7834" width="11.625" style="31" customWidth="1"/>
    <col min="7835" max="7836" width="11.25" style="31" customWidth="1"/>
    <col min="7837" max="7837" width="8.125" style="31" customWidth="1"/>
    <col min="7838" max="7838" width="5.875" style="31" customWidth="1"/>
    <col min="7839" max="7839" width="5" style="31" customWidth="1"/>
    <col min="7840" max="7840" width="8.375" style="31" customWidth="1"/>
    <col min="7841" max="7841" width="8.625" style="31" customWidth="1"/>
    <col min="7842" max="7842" width="6.375" style="31" customWidth="1"/>
    <col min="7843" max="8073" width="9" style="31"/>
    <col min="8074" max="8074" width="3.375" style="31" customWidth="1"/>
    <col min="8075" max="8075" width="5.5" style="31" customWidth="1"/>
    <col min="8076" max="8076" width="5.625" style="31" customWidth="1"/>
    <col min="8077" max="8077" width="6" style="31" customWidth="1"/>
    <col min="8078" max="8078" width="5.375" style="31" customWidth="1"/>
    <col min="8079" max="8079" width="10" style="31" customWidth="1"/>
    <col min="8080" max="8080" width="3.125" style="31" customWidth="1"/>
    <col min="8081" max="8081" width="3.75" style="31" customWidth="1"/>
    <col min="8082" max="8082" width="3.5" style="31" customWidth="1"/>
    <col min="8083" max="8083" width="6.875" style="31" customWidth="1"/>
    <col min="8084" max="8084" width="7.125" style="31" customWidth="1"/>
    <col min="8085" max="8085" width="6.125" style="31" customWidth="1"/>
    <col min="8086" max="8086" width="7" style="31" customWidth="1"/>
    <col min="8087" max="8087" width="7.625" style="31" customWidth="1"/>
    <col min="8088" max="8088" width="3.25" style="31" customWidth="1"/>
    <col min="8089" max="8089" width="7.25" style="31" customWidth="1"/>
    <col min="8090" max="8090" width="11.625" style="31" customWidth="1"/>
    <col min="8091" max="8092" width="11.25" style="31" customWidth="1"/>
    <col min="8093" max="8093" width="8.125" style="31" customWidth="1"/>
    <col min="8094" max="8094" width="5.875" style="31" customWidth="1"/>
    <col min="8095" max="8095" width="5" style="31" customWidth="1"/>
    <col min="8096" max="8096" width="8.375" style="31" customWidth="1"/>
    <col min="8097" max="8097" width="8.625" style="31" customWidth="1"/>
    <col min="8098" max="8098" width="6.375" style="31" customWidth="1"/>
    <col min="8099" max="8329" width="9" style="31"/>
    <col min="8330" max="8330" width="3.375" style="31" customWidth="1"/>
    <col min="8331" max="8331" width="5.5" style="31" customWidth="1"/>
    <col min="8332" max="8332" width="5.625" style="31" customWidth="1"/>
    <col min="8333" max="8333" width="6" style="31" customWidth="1"/>
    <col min="8334" max="8334" width="5.375" style="31" customWidth="1"/>
    <col min="8335" max="8335" width="10" style="31" customWidth="1"/>
    <col min="8336" max="8336" width="3.125" style="31" customWidth="1"/>
    <col min="8337" max="8337" width="3.75" style="31" customWidth="1"/>
    <col min="8338" max="8338" width="3.5" style="31" customWidth="1"/>
    <col min="8339" max="8339" width="6.875" style="31" customWidth="1"/>
    <col min="8340" max="8340" width="7.125" style="31" customWidth="1"/>
    <col min="8341" max="8341" width="6.125" style="31" customWidth="1"/>
    <col min="8342" max="8342" width="7" style="31" customWidth="1"/>
    <col min="8343" max="8343" width="7.625" style="31" customWidth="1"/>
    <col min="8344" max="8344" width="3.25" style="31" customWidth="1"/>
    <col min="8345" max="8345" width="7.25" style="31" customWidth="1"/>
    <col min="8346" max="8346" width="11.625" style="31" customWidth="1"/>
    <col min="8347" max="8348" width="11.25" style="31" customWidth="1"/>
    <col min="8349" max="8349" width="8.125" style="31" customWidth="1"/>
    <col min="8350" max="8350" width="5.875" style="31" customWidth="1"/>
    <col min="8351" max="8351" width="5" style="31" customWidth="1"/>
    <col min="8352" max="8352" width="8.375" style="31" customWidth="1"/>
    <col min="8353" max="8353" width="8.625" style="31" customWidth="1"/>
    <col min="8354" max="8354" width="6.375" style="31" customWidth="1"/>
    <col min="8355" max="8585" width="9" style="31"/>
    <col min="8586" max="8586" width="3.375" style="31" customWidth="1"/>
    <col min="8587" max="8587" width="5.5" style="31" customWidth="1"/>
    <col min="8588" max="8588" width="5.625" style="31" customWidth="1"/>
    <col min="8589" max="8589" width="6" style="31" customWidth="1"/>
    <col min="8590" max="8590" width="5.375" style="31" customWidth="1"/>
    <col min="8591" max="8591" width="10" style="31" customWidth="1"/>
    <col min="8592" max="8592" width="3.125" style="31" customWidth="1"/>
    <col min="8593" max="8593" width="3.75" style="31" customWidth="1"/>
    <col min="8594" max="8594" width="3.5" style="31" customWidth="1"/>
    <col min="8595" max="8595" width="6.875" style="31" customWidth="1"/>
    <col min="8596" max="8596" width="7.125" style="31" customWidth="1"/>
    <col min="8597" max="8597" width="6.125" style="31" customWidth="1"/>
    <col min="8598" max="8598" width="7" style="31" customWidth="1"/>
    <col min="8599" max="8599" width="7.625" style="31" customWidth="1"/>
    <col min="8600" max="8600" width="3.25" style="31" customWidth="1"/>
    <col min="8601" max="8601" width="7.25" style="31" customWidth="1"/>
    <col min="8602" max="8602" width="11.625" style="31" customWidth="1"/>
    <col min="8603" max="8604" width="11.25" style="31" customWidth="1"/>
    <col min="8605" max="8605" width="8.125" style="31" customWidth="1"/>
    <col min="8606" max="8606" width="5.875" style="31" customWidth="1"/>
    <col min="8607" max="8607" width="5" style="31" customWidth="1"/>
    <col min="8608" max="8608" width="8.375" style="31" customWidth="1"/>
    <col min="8609" max="8609" width="8.625" style="31" customWidth="1"/>
    <col min="8610" max="8610" width="6.375" style="31" customWidth="1"/>
    <col min="8611" max="8841" width="9" style="31"/>
    <col min="8842" max="8842" width="3.375" style="31" customWidth="1"/>
    <col min="8843" max="8843" width="5.5" style="31" customWidth="1"/>
    <col min="8844" max="8844" width="5.625" style="31" customWidth="1"/>
    <col min="8845" max="8845" width="6" style="31" customWidth="1"/>
    <col min="8846" max="8846" width="5.375" style="31" customWidth="1"/>
    <col min="8847" max="8847" width="10" style="31" customWidth="1"/>
    <col min="8848" max="8848" width="3.125" style="31" customWidth="1"/>
    <col min="8849" max="8849" width="3.75" style="31" customWidth="1"/>
    <col min="8850" max="8850" width="3.5" style="31" customWidth="1"/>
    <col min="8851" max="8851" width="6.875" style="31" customWidth="1"/>
    <col min="8852" max="8852" width="7.125" style="31" customWidth="1"/>
    <col min="8853" max="8853" width="6.125" style="31" customWidth="1"/>
    <col min="8854" max="8854" width="7" style="31" customWidth="1"/>
    <col min="8855" max="8855" width="7.625" style="31" customWidth="1"/>
    <col min="8856" max="8856" width="3.25" style="31" customWidth="1"/>
    <col min="8857" max="8857" width="7.25" style="31" customWidth="1"/>
    <col min="8858" max="8858" width="11.625" style="31" customWidth="1"/>
    <col min="8859" max="8860" width="11.25" style="31" customWidth="1"/>
    <col min="8861" max="8861" width="8.125" style="31" customWidth="1"/>
    <col min="8862" max="8862" width="5.875" style="31" customWidth="1"/>
    <col min="8863" max="8863" width="5" style="31" customWidth="1"/>
    <col min="8864" max="8864" width="8.375" style="31" customWidth="1"/>
    <col min="8865" max="8865" width="8.625" style="31" customWidth="1"/>
    <col min="8866" max="8866" width="6.375" style="31" customWidth="1"/>
    <col min="8867" max="9097" width="9" style="31"/>
    <col min="9098" max="9098" width="3.375" style="31" customWidth="1"/>
    <col min="9099" max="9099" width="5.5" style="31" customWidth="1"/>
    <col min="9100" max="9100" width="5.625" style="31" customWidth="1"/>
    <col min="9101" max="9101" width="6" style="31" customWidth="1"/>
    <col min="9102" max="9102" width="5.375" style="31" customWidth="1"/>
    <col min="9103" max="9103" width="10" style="31" customWidth="1"/>
    <col min="9104" max="9104" width="3.125" style="31" customWidth="1"/>
    <col min="9105" max="9105" width="3.75" style="31" customWidth="1"/>
    <col min="9106" max="9106" width="3.5" style="31" customWidth="1"/>
    <col min="9107" max="9107" width="6.875" style="31" customWidth="1"/>
    <col min="9108" max="9108" width="7.125" style="31" customWidth="1"/>
    <col min="9109" max="9109" width="6.125" style="31" customWidth="1"/>
    <col min="9110" max="9110" width="7" style="31" customWidth="1"/>
    <col min="9111" max="9111" width="7.625" style="31" customWidth="1"/>
    <col min="9112" max="9112" width="3.25" style="31" customWidth="1"/>
    <col min="9113" max="9113" width="7.25" style="31" customWidth="1"/>
    <col min="9114" max="9114" width="11.625" style="31" customWidth="1"/>
    <col min="9115" max="9116" width="11.25" style="31" customWidth="1"/>
    <col min="9117" max="9117" width="8.125" style="31" customWidth="1"/>
    <col min="9118" max="9118" width="5.875" style="31" customWidth="1"/>
    <col min="9119" max="9119" width="5" style="31" customWidth="1"/>
    <col min="9120" max="9120" width="8.375" style="31" customWidth="1"/>
    <col min="9121" max="9121" width="8.625" style="31" customWidth="1"/>
    <col min="9122" max="9122" width="6.375" style="31" customWidth="1"/>
    <col min="9123" max="9353" width="9" style="31"/>
    <col min="9354" max="9354" width="3.375" style="31" customWidth="1"/>
    <col min="9355" max="9355" width="5.5" style="31" customWidth="1"/>
    <col min="9356" max="9356" width="5.625" style="31" customWidth="1"/>
    <col min="9357" max="9357" width="6" style="31" customWidth="1"/>
    <col min="9358" max="9358" width="5.375" style="31" customWidth="1"/>
    <col min="9359" max="9359" width="10" style="31" customWidth="1"/>
    <col min="9360" max="9360" width="3.125" style="31" customWidth="1"/>
    <col min="9361" max="9361" width="3.75" style="31" customWidth="1"/>
    <col min="9362" max="9362" width="3.5" style="31" customWidth="1"/>
    <col min="9363" max="9363" width="6.875" style="31" customWidth="1"/>
    <col min="9364" max="9364" width="7.125" style="31" customWidth="1"/>
    <col min="9365" max="9365" width="6.125" style="31" customWidth="1"/>
    <col min="9366" max="9366" width="7" style="31" customWidth="1"/>
    <col min="9367" max="9367" width="7.625" style="31" customWidth="1"/>
    <col min="9368" max="9368" width="3.25" style="31" customWidth="1"/>
    <col min="9369" max="9369" width="7.25" style="31" customWidth="1"/>
    <col min="9370" max="9370" width="11.625" style="31" customWidth="1"/>
    <col min="9371" max="9372" width="11.25" style="31" customWidth="1"/>
    <col min="9373" max="9373" width="8.125" style="31" customWidth="1"/>
    <col min="9374" max="9374" width="5.875" style="31" customWidth="1"/>
    <col min="9375" max="9375" width="5" style="31" customWidth="1"/>
    <col min="9376" max="9376" width="8.375" style="31" customWidth="1"/>
    <col min="9377" max="9377" width="8.625" style="31" customWidth="1"/>
    <col min="9378" max="9378" width="6.375" style="31" customWidth="1"/>
    <col min="9379" max="9609" width="9" style="31"/>
    <col min="9610" max="9610" width="3.375" style="31" customWidth="1"/>
    <col min="9611" max="9611" width="5.5" style="31" customWidth="1"/>
    <col min="9612" max="9612" width="5.625" style="31" customWidth="1"/>
    <col min="9613" max="9613" width="6" style="31" customWidth="1"/>
    <col min="9614" max="9614" width="5.375" style="31" customWidth="1"/>
    <col min="9615" max="9615" width="10" style="31" customWidth="1"/>
    <col min="9616" max="9616" width="3.125" style="31" customWidth="1"/>
    <col min="9617" max="9617" width="3.75" style="31" customWidth="1"/>
    <col min="9618" max="9618" width="3.5" style="31" customWidth="1"/>
    <col min="9619" max="9619" width="6.875" style="31" customWidth="1"/>
    <col min="9620" max="9620" width="7.125" style="31" customWidth="1"/>
    <col min="9621" max="9621" width="6.125" style="31" customWidth="1"/>
    <col min="9622" max="9622" width="7" style="31" customWidth="1"/>
    <col min="9623" max="9623" width="7.625" style="31" customWidth="1"/>
    <col min="9624" max="9624" width="3.25" style="31" customWidth="1"/>
    <col min="9625" max="9625" width="7.25" style="31" customWidth="1"/>
    <col min="9626" max="9626" width="11.625" style="31" customWidth="1"/>
    <col min="9627" max="9628" width="11.25" style="31" customWidth="1"/>
    <col min="9629" max="9629" width="8.125" style="31" customWidth="1"/>
    <col min="9630" max="9630" width="5.875" style="31" customWidth="1"/>
    <col min="9631" max="9631" width="5" style="31" customWidth="1"/>
    <col min="9632" max="9632" width="8.375" style="31" customWidth="1"/>
    <col min="9633" max="9633" width="8.625" style="31" customWidth="1"/>
    <col min="9634" max="9634" width="6.375" style="31" customWidth="1"/>
    <col min="9635" max="9865" width="9" style="31"/>
    <col min="9866" max="9866" width="3.375" style="31" customWidth="1"/>
    <col min="9867" max="9867" width="5.5" style="31" customWidth="1"/>
    <col min="9868" max="9868" width="5.625" style="31" customWidth="1"/>
    <col min="9869" max="9869" width="6" style="31" customWidth="1"/>
    <col min="9870" max="9870" width="5.375" style="31" customWidth="1"/>
    <col min="9871" max="9871" width="10" style="31" customWidth="1"/>
    <col min="9872" max="9872" width="3.125" style="31" customWidth="1"/>
    <col min="9873" max="9873" width="3.75" style="31" customWidth="1"/>
    <col min="9874" max="9874" width="3.5" style="31" customWidth="1"/>
    <col min="9875" max="9875" width="6.875" style="31" customWidth="1"/>
    <col min="9876" max="9876" width="7.125" style="31" customWidth="1"/>
    <col min="9877" max="9877" width="6.125" style="31" customWidth="1"/>
    <col min="9878" max="9878" width="7" style="31" customWidth="1"/>
    <col min="9879" max="9879" width="7.625" style="31" customWidth="1"/>
    <col min="9880" max="9880" width="3.25" style="31" customWidth="1"/>
    <col min="9881" max="9881" width="7.25" style="31" customWidth="1"/>
    <col min="9882" max="9882" width="11.625" style="31" customWidth="1"/>
    <col min="9883" max="9884" width="11.25" style="31" customWidth="1"/>
    <col min="9885" max="9885" width="8.125" style="31" customWidth="1"/>
    <col min="9886" max="9886" width="5.875" style="31" customWidth="1"/>
    <col min="9887" max="9887" width="5" style="31" customWidth="1"/>
    <col min="9888" max="9888" width="8.375" style="31" customWidth="1"/>
    <col min="9889" max="9889" width="8.625" style="31" customWidth="1"/>
    <col min="9890" max="9890" width="6.375" style="31" customWidth="1"/>
    <col min="9891" max="10121" width="9" style="31"/>
    <col min="10122" max="10122" width="3.375" style="31" customWidth="1"/>
    <col min="10123" max="10123" width="5.5" style="31" customWidth="1"/>
    <col min="10124" max="10124" width="5.625" style="31" customWidth="1"/>
    <col min="10125" max="10125" width="6" style="31" customWidth="1"/>
    <col min="10126" max="10126" width="5.375" style="31" customWidth="1"/>
    <col min="10127" max="10127" width="10" style="31" customWidth="1"/>
    <col min="10128" max="10128" width="3.125" style="31" customWidth="1"/>
    <col min="10129" max="10129" width="3.75" style="31" customWidth="1"/>
    <col min="10130" max="10130" width="3.5" style="31" customWidth="1"/>
    <col min="10131" max="10131" width="6.875" style="31" customWidth="1"/>
    <col min="10132" max="10132" width="7.125" style="31" customWidth="1"/>
    <col min="10133" max="10133" width="6.125" style="31" customWidth="1"/>
    <col min="10134" max="10134" width="7" style="31" customWidth="1"/>
    <col min="10135" max="10135" width="7.625" style="31" customWidth="1"/>
    <col min="10136" max="10136" width="3.25" style="31" customWidth="1"/>
    <col min="10137" max="10137" width="7.25" style="31" customWidth="1"/>
    <col min="10138" max="10138" width="11.625" style="31" customWidth="1"/>
    <col min="10139" max="10140" width="11.25" style="31" customWidth="1"/>
    <col min="10141" max="10141" width="8.125" style="31" customWidth="1"/>
    <col min="10142" max="10142" width="5.875" style="31" customWidth="1"/>
    <col min="10143" max="10143" width="5" style="31" customWidth="1"/>
    <col min="10144" max="10144" width="8.375" style="31" customWidth="1"/>
    <col min="10145" max="10145" width="8.625" style="31" customWidth="1"/>
    <col min="10146" max="10146" width="6.375" style="31" customWidth="1"/>
    <col min="10147" max="10377" width="9" style="31"/>
    <col min="10378" max="10378" width="3.375" style="31" customWidth="1"/>
    <col min="10379" max="10379" width="5.5" style="31" customWidth="1"/>
    <col min="10380" max="10380" width="5.625" style="31" customWidth="1"/>
    <col min="10381" max="10381" width="6" style="31" customWidth="1"/>
    <col min="10382" max="10382" width="5.375" style="31" customWidth="1"/>
    <col min="10383" max="10383" width="10" style="31" customWidth="1"/>
    <col min="10384" max="10384" width="3.125" style="31" customWidth="1"/>
    <col min="10385" max="10385" width="3.75" style="31" customWidth="1"/>
    <col min="10386" max="10386" width="3.5" style="31" customWidth="1"/>
    <col min="10387" max="10387" width="6.875" style="31" customWidth="1"/>
    <col min="10388" max="10388" width="7.125" style="31" customWidth="1"/>
    <col min="10389" max="10389" width="6.125" style="31" customWidth="1"/>
    <col min="10390" max="10390" width="7" style="31" customWidth="1"/>
    <col min="10391" max="10391" width="7.625" style="31" customWidth="1"/>
    <col min="10392" max="10392" width="3.25" style="31" customWidth="1"/>
    <col min="10393" max="10393" width="7.25" style="31" customWidth="1"/>
    <col min="10394" max="10394" width="11.625" style="31" customWidth="1"/>
    <col min="10395" max="10396" width="11.25" style="31" customWidth="1"/>
    <col min="10397" max="10397" width="8.125" style="31" customWidth="1"/>
    <col min="10398" max="10398" width="5.875" style="31" customWidth="1"/>
    <col min="10399" max="10399" width="5" style="31" customWidth="1"/>
    <col min="10400" max="10400" width="8.375" style="31" customWidth="1"/>
    <col min="10401" max="10401" width="8.625" style="31" customWidth="1"/>
    <col min="10402" max="10402" width="6.375" style="31" customWidth="1"/>
    <col min="10403" max="10633" width="9" style="31"/>
    <col min="10634" max="10634" width="3.375" style="31" customWidth="1"/>
    <col min="10635" max="10635" width="5.5" style="31" customWidth="1"/>
    <col min="10636" max="10636" width="5.625" style="31" customWidth="1"/>
    <col min="10637" max="10637" width="6" style="31" customWidth="1"/>
    <col min="10638" max="10638" width="5.375" style="31" customWidth="1"/>
    <col min="10639" max="10639" width="10" style="31" customWidth="1"/>
    <col min="10640" max="10640" width="3.125" style="31" customWidth="1"/>
    <col min="10641" max="10641" width="3.75" style="31" customWidth="1"/>
    <col min="10642" max="10642" width="3.5" style="31" customWidth="1"/>
    <col min="10643" max="10643" width="6.875" style="31" customWidth="1"/>
    <col min="10644" max="10644" width="7.125" style="31" customWidth="1"/>
    <col min="10645" max="10645" width="6.125" style="31" customWidth="1"/>
    <col min="10646" max="10646" width="7" style="31" customWidth="1"/>
    <col min="10647" max="10647" width="7.625" style="31" customWidth="1"/>
    <col min="10648" max="10648" width="3.25" style="31" customWidth="1"/>
    <col min="10649" max="10649" width="7.25" style="31" customWidth="1"/>
    <col min="10650" max="10650" width="11.625" style="31" customWidth="1"/>
    <col min="10651" max="10652" width="11.25" style="31" customWidth="1"/>
    <col min="10653" max="10653" width="8.125" style="31" customWidth="1"/>
    <col min="10654" max="10654" width="5.875" style="31" customWidth="1"/>
    <col min="10655" max="10655" width="5" style="31" customWidth="1"/>
    <col min="10656" max="10656" width="8.375" style="31" customWidth="1"/>
    <col min="10657" max="10657" width="8.625" style="31" customWidth="1"/>
    <col min="10658" max="10658" width="6.375" style="31" customWidth="1"/>
    <col min="10659" max="10889" width="9" style="31"/>
    <col min="10890" max="10890" width="3.375" style="31" customWidth="1"/>
    <col min="10891" max="10891" width="5.5" style="31" customWidth="1"/>
    <col min="10892" max="10892" width="5.625" style="31" customWidth="1"/>
    <col min="10893" max="10893" width="6" style="31" customWidth="1"/>
    <col min="10894" max="10894" width="5.375" style="31" customWidth="1"/>
    <col min="10895" max="10895" width="10" style="31" customWidth="1"/>
    <col min="10896" max="10896" width="3.125" style="31" customWidth="1"/>
    <col min="10897" max="10897" width="3.75" style="31" customWidth="1"/>
    <col min="10898" max="10898" width="3.5" style="31" customWidth="1"/>
    <col min="10899" max="10899" width="6.875" style="31" customWidth="1"/>
    <col min="10900" max="10900" width="7.125" style="31" customWidth="1"/>
    <col min="10901" max="10901" width="6.125" style="31" customWidth="1"/>
    <col min="10902" max="10902" width="7" style="31" customWidth="1"/>
    <col min="10903" max="10903" width="7.625" style="31" customWidth="1"/>
    <col min="10904" max="10904" width="3.25" style="31" customWidth="1"/>
    <col min="10905" max="10905" width="7.25" style="31" customWidth="1"/>
    <col min="10906" max="10906" width="11.625" style="31" customWidth="1"/>
    <col min="10907" max="10908" width="11.25" style="31" customWidth="1"/>
    <col min="10909" max="10909" width="8.125" style="31" customWidth="1"/>
    <col min="10910" max="10910" width="5.875" style="31" customWidth="1"/>
    <col min="10911" max="10911" width="5" style="31" customWidth="1"/>
    <col min="10912" max="10912" width="8.375" style="31" customWidth="1"/>
    <col min="10913" max="10913" width="8.625" style="31" customWidth="1"/>
    <col min="10914" max="10914" width="6.375" style="31" customWidth="1"/>
    <col min="10915" max="11145" width="9" style="31"/>
    <col min="11146" max="11146" width="3.375" style="31" customWidth="1"/>
    <col min="11147" max="11147" width="5.5" style="31" customWidth="1"/>
    <col min="11148" max="11148" width="5.625" style="31" customWidth="1"/>
    <col min="11149" max="11149" width="6" style="31" customWidth="1"/>
    <col min="11150" max="11150" width="5.375" style="31" customWidth="1"/>
    <col min="11151" max="11151" width="10" style="31" customWidth="1"/>
    <col min="11152" max="11152" width="3.125" style="31" customWidth="1"/>
    <col min="11153" max="11153" width="3.75" style="31" customWidth="1"/>
    <col min="11154" max="11154" width="3.5" style="31" customWidth="1"/>
    <col min="11155" max="11155" width="6.875" style="31" customWidth="1"/>
    <col min="11156" max="11156" width="7.125" style="31" customWidth="1"/>
    <col min="11157" max="11157" width="6.125" style="31" customWidth="1"/>
    <col min="11158" max="11158" width="7" style="31" customWidth="1"/>
    <col min="11159" max="11159" width="7.625" style="31" customWidth="1"/>
    <col min="11160" max="11160" width="3.25" style="31" customWidth="1"/>
    <col min="11161" max="11161" width="7.25" style="31" customWidth="1"/>
    <col min="11162" max="11162" width="11.625" style="31" customWidth="1"/>
    <col min="11163" max="11164" width="11.25" style="31" customWidth="1"/>
    <col min="11165" max="11165" width="8.125" style="31" customWidth="1"/>
    <col min="11166" max="11166" width="5.875" style="31" customWidth="1"/>
    <col min="11167" max="11167" width="5" style="31" customWidth="1"/>
    <col min="11168" max="11168" width="8.375" style="31" customWidth="1"/>
    <col min="11169" max="11169" width="8.625" style="31" customWidth="1"/>
    <col min="11170" max="11170" width="6.375" style="31" customWidth="1"/>
    <col min="11171" max="11401" width="9" style="31"/>
    <col min="11402" max="11402" width="3.375" style="31" customWidth="1"/>
    <col min="11403" max="11403" width="5.5" style="31" customWidth="1"/>
    <col min="11404" max="11404" width="5.625" style="31" customWidth="1"/>
    <col min="11405" max="11405" width="6" style="31" customWidth="1"/>
    <col min="11406" max="11406" width="5.375" style="31" customWidth="1"/>
    <col min="11407" max="11407" width="10" style="31" customWidth="1"/>
    <col min="11408" max="11408" width="3.125" style="31" customWidth="1"/>
    <col min="11409" max="11409" width="3.75" style="31" customWidth="1"/>
    <col min="11410" max="11410" width="3.5" style="31" customWidth="1"/>
    <col min="11411" max="11411" width="6.875" style="31" customWidth="1"/>
    <col min="11412" max="11412" width="7.125" style="31" customWidth="1"/>
    <col min="11413" max="11413" width="6.125" style="31" customWidth="1"/>
    <col min="11414" max="11414" width="7" style="31" customWidth="1"/>
    <col min="11415" max="11415" width="7.625" style="31" customWidth="1"/>
    <col min="11416" max="11416" width="3.25" style="31" customWidth="1"/>
    <col min="11417" max="11417" width="7.25" style="31" customWidth="1"/>
    <col min="11418" max="11418" width="11.625" style="31" customWidth="1"/>
    <col min="11419" max="11420" width="11.25" style="31" customWidth="1"/>
    <col min="11421" max="11421" width="8.125" style="31" customWidth="1"/>
    <col min="11422" max="11422" width="5.875" style="31" customWidth="1"/>
    <col min="11423" max="11423" width="5" style="31" customWidth="1"/>
    <col min="11424" max="11424" width="8.375" style="31" customWidth="1"/>
    <col min="11425" max="11425" width="8.625" style="31" customWidth="1"/>
    <col min="11426" max="11426" width="6.375" style="31" customWidth="1"/>
    <col min="11427" max="11657" width="9" style="31"/>
    <col min="11658" max="11658" width="3.375" style="31" customWidth="1"/>
    <col min="11659" max="11659" width="5.5" style="31" customWidth="1"/>
    <col min="11660" max="11660" width="5.625" style="31" customWidth="1"/>
    <col min="11661" max="11661" width="6" style="31" customWidth="1"/>
    <col min="11662" max="11662" width="5.375" style="31" customWidth="1"/>
    <col min="11663" max="11663" width="10" style="31" customWidth="1"/>
    <col min="11664" max="11664" width="3.125" style="31" customWidth="1"/>
    <col min="11665" max="11665" width="3.75" style="31" customWidth="1"/>
    <col min="11666" max="11666" width="3.5" style="31" customWidth="1"/>
    <col min="11667" max="11667" width="6.875" style="31" customWidth="1"/>
    <col min="11668" max="11668" width="7.125" style="31" customWidth="1"/>
    <col min="11669" max="11669" width="6.125" style="31" customWidth="1"/>
    <col min="11670" max="11670" width="7" style="31" customWidth="1"/>
    <col min="11671" max="11671" width="7.625" style="31" customWidth="1"/>
    <col min="11672" max="11672" width="3.25" style="31" customWidth="1"/>
    <col min="11673" max="11673" width="7.25" style="31" customWidth="1"/>
    <col min="11674" max="11674" width="11.625" style="31" customWidth="1"/>
    <col min="11675" max="11676" width="11.25" style="31" customWidth="1"/>
    <col min="11677" max="11677" width="8.125" style="31" customWidth="1"/>
    <col min="11678" max="11678" width="5.875" style="31" customWidth="1"/>
    <col min="11679" max="11679" width="5" style="31" customWidth="1"/>
    <col min="11680" max="11680" width="8.375" style="31" customWidth="1"/>
    <col min="11681" max="11681" width="8.625" style="31" customWidth="1"/>
    <col min="11682" max="11682" width="6.375" style="31" customWidth="1"/>
    <col min="11683" max="11913" width="9" style="31"/>
    <col min="11914" max="11914" width="3.375" style="31" customWidth="1"/>
    <col min="11915" max="11915" width="5.5" style="31" customWidth="1"/>
    <col min="11916" max="11916" width="5.625" style="31" customWidth="1"/>
    <col min="11917" max="11917" width="6" style="31" customWidth="1"/>
    <col min="11918" max="11918" width="5.375" style="31" customWidth="1"/>
    <col min="11919" max="11919" width="10" style="31" customWidth="1"/>
    <col min="11920" max="11920" width="3.125" style="31" customWidth="1"/>
    <col min="11921" max="11921" width="3.75" style="31" customWidth="1"/>
    <col min="11922" max="11922" width="3.5" style="31" customWidth="1"/>
    <col min="11923" max="11923" width="6.875" style="31" customWidth="1"/>
    <col min="11924" max="11924" width="7.125" style="31" customWidth="1"/>
    <col min="11925" max="11925" width="6.125" style="31" customWidth="1"/>
    <col min="11926" max="11926" width="7" style="31" customWidth="1"/>
    <col min="11927" max="11927" width="7.625" style="31" customWidth="1"/>
    <col min="11928" max="11928" width="3.25" style="31" customWidth="1"/>
    <col min="11929" max="11929" width="7.25" style="31" customWidth="1"/>
    <col min="11930" max="11930" width="11.625" style="31" customWidth="1"/>
    <col min="11931" max="11932" width="11.25" style="31" customWidth="1"/>
    <col min="11933" max="11933" width="8.125" style="31" customWidth="1"/>
    <col min="11934" max="11934" width="5.875" style="31" customWidth="1"/>
    <col min="11935" max="11935" width="5" style="31" customWidth="1"/>
    <col min="11936" max="11936" width="8.375" style="31" customWidth="1"/>
    <col min="11937" max="11937" width="8.625" style="31" customWidth="1"/>
    <col min="11938" max="11938" width="6.375" style="31" customWidth="1"/>
    <col min="11939" max="12169" width="9" style="31"/>
    <col min="12170" max="12170" width="3.375" style="31" customWidth="1"/>
    <col min="12171" max="12171" width="5.5" style="31" customWidth="1"/>
    <col min="12172" max="12172" width="5.625" style="31" customWidth="1"/>
    <col min="12173" max="12173" width="6" style="31" customWidth="1"/>
    <col min="12174" max="12174" width="5.375" style="31" customWidth="1"/>
    <col min="12175" max="12175" width="10" style="31" customWidth="1"/>
    <col min="12176" max="12176" width="3.125" style="31" customWidth="1"/>
    <col min="12177" max="12177" width="3.75" style="31" customWidth="1"/>
    <col min="12178" max="12178" width="3.5" style="31" customWidth="1"/>
    <col min="12179" max="12179" width="6.875" style="31" customWidth="1"/>
    <col min="12180" max="12180" width="7.125" style="31" customWidth="1"/>
    <col min="12181" max="12181" width="6.125" style="31" customWidth="1"/>
    <col min="12182" max="12182" width="7" style="31" customWidth="1"/>
    <col min="12183" max="12183" width="7.625" style="31" customWidth="1"/>
    <col min="12184" max="12184" width="3.25" style="31" customWidth="1"/>
    <col min="12185" max="12185" width="7.25" style="31" customWidth="1"/>
    <col min="12186" max="12186" width="11.625" style="31" customWidth="1"/>
    <col min="12187" max="12188" width="11.25" style="31" customWidth="1"/>
    <col min="12189" max="12189" width="8.125" style="31" customWidth="1"/>
    <col min="12190" max="12190" width="5.875" style="31" customWidth="1"/>
    <col min="12191" max="12191" width="5" style="31" customWidth="1"/>
    <col min="12192" max="12192" width="8.375" style="31" customWidth="1"/>
    <col min="12193" max="12193" width="8.625" style="31" customWidth="1"/>
    <col min="12194" max="12194" width="6.375" style="31" customWidth="1"/>
    <col min="12195" max="12425" width="9" style="31"/>
    <col min="12426" max="12426" width="3.375" style="31" customWidth="1"/>
    <col min="12427" max="12427" width="5.5" style="31" customWidth="1"/>
    <col min="12428" max="12428" width="5.625" style="31" customWidth="1"/>
    <col min="12429" max="12429" width="6" style="31" customWidth="1"/>
    <col min="12430" max="12430" width="5.375" style="31" customWidth="1"/>
    <col min="12431" max="12431" width="10" style="31" customWidth="1"/>
    <col min="12432" max="12432" width="3.125" style="31" customWidth="1"/>
    <col min="12433" max="12433" width="3.75" style="31" customWidth="1"/>
    <col min="12434" max="12434" width="3.5" style="31" customWidth="1"/>
    <col min="12435" max="12435" width="6.875" style="31" customWidth="1"/>
    <col min="12436" max="12436" width="7.125" style="31" customWidth="1"/>
    <col min="12437" max="12437" width="6.125" style="31" customWidth="1"/>
    <col min="12438" max="12438" width="7" style="31" customWidth="1"/>
    <col min="12439" max="12439" width="7.625" style="31" customWidth="1"/>
    <col min="12440" max="12440" width="3.25" style="31" customWidth="1"/>
    <col min="12441" max="12441" width="7.25" style="31" customWidth="1"/>
    <col min="12442" max="12442" width="11.625" style="31" customWidth="1"/>
    <col min="12443" max="12444" width="11.25" style="31" customWidth="1"/>
    <col min="12445" max="12445" width="8.125" style="31" customWidth="1"/>
    <col min="12446" max="12446" width="5.875" style="31" customWidth="1"/>
    <col min="12447" max="12447" width="5" style="31" customWidth="1"/>
    <col min="12448" max="12448" width="8.375" style="31" customWidth="1"/>
    <col min="12449" max="12449" width="8.625" style="31" customWidth="1"/>
    <col min="12450" max="12450" width="6.375" style="31" customWidth="1"/>
    <col min="12451" max="12681" width="9" style="31"/>
    <col min="12682" max="12682" width="3.375" style="31" customWidth="1"/>
    <col min="12683" max="12683" width="5.5" style="31" customWidth="1"/>
    <col min="12684" max="12684" width="5.625" style="31" customWidth="1"/>
    <col min="12685" max="12685" width="6" style="31" customWidth="1"/>
    <col min="12686" max="12686" width="5.375" style="31" customWidth="1"/>
    <col min="12687" max="12687" width="10" style="31" customWidth="1"/>
    <col min="12688" max="12688" width="3.125" style="31" customWidth="1"/>
    <col min="12689" max="12689" width="3.75" style="31" customWidth="1"/>
    <col min="12690" max="12690" width="3.5" style="31" customWidth="1"/>
    <col min="12691" max="12691" width="6.875" style="31" customWidth="1"/>
    <col min="12692" max="12692" width="7.125" style="31" customWidth="1"/>
    <col min="12693" max="12693" width="6.125" style="31" customWidth="1"/>
    <col min="12694" max="12694" width="7" style="31" customWidth="1"/>
    <col min="12695" max="12695" width="7.625" style="31" customWidth="1"/>
    <col min="12696" max="12696" width="3.25" style="31" customWidth="1"/>
    <col min="12697" max="12697" width="7.25" style="31" customWidth="1"/>
    <col min="12698" max="12698" width="11.625" style="31" customWidth="1"/>
    <col min="12699" max="12700" width="11.25" style="31" customWidth="1"/>
    <col min="12701" max="12701" width="8.125" style="31" customWidth="1"/>
    <col min="12702" max="12702" width="5.875" style="31" customWidth="1"/>
    <col min="12703" max="12703" width="5" style="31" customWidth="1"/>
    <col min="12704" max="12704" width="8.375" style="31" customWidth="1"/>
    <col min="12705" max="12705" width="8.625" style="31" customWidth="1"/>
    <col min="12706" max="12706" width="6.375" style="31" customWidth="1"/>
    <col min="12707" max="12937" width="9" style="31"/>
    <col min="12938" max="12938" width="3.375" style="31" customWidth="1"/>
    <col min="12939" max="12939" width="5.5" style="31" customWidth="1"/>
    <col min="12940" max="12940" width="5.625" style="31" customWidth="1"/>
    <col min="12941" max="12941" width="6" style="31" customWidth="1"/>
    <col min="12942" max="12942" width="5.375" style="31" customWidth="1"/>
    <col min="12943" max="12943" width="10" style="31" customWidth="1"/>
    <col min="12944" max="12944" width="3.125" style="31" customWidth="1"/>
    <col min="12945" max="12945" width="3.75" style="31" customWidth="1"/>
    <col min="12946" max="12946" width="3.5" style="31" customWidth="1"/>
    <col min="12947" max="12947" width="6.875" style="31" customWidth="1"/>
    <col min="12948" max="12948" width="7.125" style="31" customWidth="1"/>
    <col min="12949" max="12949" width="6.125" style="31" customWidth="1"/>
    <col min="12950" max="12950" width="7" style="31" customWidth="1"/>
    <col min="12951" max="12951" width="7.625" style="31" customWidth="1"/>
    <col min="12952" max="12952" width="3.25" style="31" customWidth="1"/>
    <col min="12953" max="12953" width="7.25" style="31" customWidth="1"/>
    <col min="12954" max="12954" width="11.625" style="31" customWidth="1"/>
    <col min="12955" max="12956" width="11.25" style="31" customWidth="1"/>
    <col min="12957" max="12957" width="8.125" style="31" customWidth="1"/>
    <col min="12958" max="12958" width="5.875" style="31" customWidth="1"/>
    <col min="12959" max="12959" width="5" style="31" customWidth="1"/>
    <col min="12960" max="12960" width="8.375" style="31" customWidth="1"/>
    <col min="12961" max="12961" width="8.625" style="31" customWidth="1"/>
    <col min="12962" max="12962" width="6.375" style="31" customWidth="1"/>
    <col min="12963" max="13193" width="9" style="31"/>
    <col min="13194" max="13194" width="3.375" style="31" customWidth="1"/>
    <col min="13195" max="13195" width="5.5" style="31" customWidth="1"/>
    <col min="13196" max="13196" width="5.625" style="31" customWidth="1"/>
    <col min="13197" max="13197" width="6" style="31" customWidth="1"/>
    <col min="13198" max="13198" width="5.375" style="31" customWidth="1"/>
    <col min="13199" max="13199" width="10" style="31" customWidth="1"/>
    <col min="13200" max="13200" width="3.125" style="31" customWidth="1"/>
    <col min="13201" max="13201" width="3.75" style="31" customWidth="1"/>
    <col min="13202" max="13202" width="3.5" style="31" customWidth="1"/>
    <col min="13203" max="13203" width="6.875" style="31" customWidth="1"/>
    <col min="13204" max="13204" width="7.125" style="31" customWidth="1"/>
    <col min="13205" max="13205" width="6.125" style="31" customWidth="1"/>
    <col min="13206" max="13206" width="7" style="31" customWidth="1"/>
    <col min="13207" max="13207" width="7.625" style="31" customWidth="1"/>
    <col min="13208" max="13208" width="3.25" style="31" customWidth="1"/>
    <col min="13209" max="13209" width="7.25" style="31" customWidth="1"/>
    <col min="13210" max="13210" width="11.625" style="31" customWidth="1"/>
    <col min="13211" max="13212" width="11.25" style="31" customWidth="1"/>
    <col min="13213" max="13213" width="8.125" style="31" customWidth="1"/>
    <col min="13214" max="13214" width="5.875" style="31" customWidth="1"/>
    <col min="13215" max="13215" width="5" style="31" customWidth="1"/>
    <col min="13216" max="13216" width="8.375" style="31" customWidth="1"/>
    <col min="13217" max="13217" width="8.625" style="31" customWidth="1"/>
    <col min="13218" max="13218" width="6.375" style="31" customWidth="1"/>
    <col min="13219" max="13449" width="9" style="31"/>
    <col min="13450" max="13450" width="3.375" style="31" customWidth="1"/>
    <col min="13451" max="13451" width="5.5" style="31" customWidth="1"/>
    <col min="13452" max="13452" width="5.625" style="31" customWidth="1"/>
    <col min="13453" max="13453" width="6" style="31" customWidth="1"/>
    <col min="13454" max="13454" width="5.375" style="31" customWidth="1"/>
    <col min="13455" max="13455" width="10" style="31" customWidth="1"/>
    <col min="13456" max="13456" width="3.125" style="31" customWidth="1"/>
    <col min="13457" max="13457" width="3.75" style="31" customWidth="1"/>
    <col min="13458" max="13458" width="3.5" style="31" customWidth="1"/>
    <col min="13459" max="13459" width="6.875" style="31" customWidth="1"/>
    <col min="13460" max="13460" width="7.125" style="31" customWidth="1"/>
    <col min="13461" max="13461" width="6.125" style="31" customWidth="1"/>
    <col min="13462" max="13462" width="7" style="31" customWidth="1"/>
    <col min="13463" max="13463" width="7.625" style="31" customWidth="1"/>
    <col min="13464" max="13464" width="3.25" style="31" customWidth="1"/>
    <col min="13465" max="13465" width="7.25" style="31" customWidth="1"/>
    <col min="13466" max="13466" width="11.625" style="31" customWidth="1"/>
    <col min="13467" max="13468" width="11.25" style="31" customWidth="1"/>
    <col min="13469" max="13469" width="8.125" style="31" customWidth="1"/>
    <col min="13470" max="13470" width="5.875" style="31" customWidth="1"/>
    <col min="13471" max="13471" width="5" style="31" customWidth="1"/>
    <col min="13472" max="13472" width="8.375" style="31" customWidth="1"/>
    <col min="13473" max="13473" width="8.625" style="31" customWidth="1"/>
    <col min="13474" max="13474" width="6.375" style="31" customWidth="1"/>
    <col min="13475" max="13705" width="9" style="31"/>
    <col min="13706" max="13706" width="3.375" style="31" customWidth="1"/>
    <col min="13707" max="13707" width="5.5" style="31" customWidth="1"/>
    <col min="13708" max="13708" width="5.625" style="31" customWidth="1"/>
    <col min="13709" max="13709" width="6" style="31" customWidth="1"/>
    <col min="13710" max="13710" width="5.375" style="31" customWidth="1"/>
    <col min="13711" max="13711" width="10" style="31" customWidth="1"/>
    <col min="13712" max="13712" width="3.125" style="31" customWidth="1"/>
    <col min="13713" max="13713" width="3.75" style="31" customWidth="1"/>
    <col min="13714" max="13714" width="3.5" style="31" customWidth="1"/>
    <col min="13715" max="13715" width="6.875" style="31" customWidth="1"/>
    <col min="13716" max="13716" width="7.125" style="31" customWidth="1"/>
    <col min="13717" max="13717" width="6.125" style="31" customWidth="1"/>
    <col min="13718" max="13718" width="7" style="31" customWidth="1"/>
    <col min="13719" max="13719" width="7.625" style="31" customWidth="1"/>
    <col min="13720" max="13720" width="3.25" style="31" customWidth="1"/>
    <col min="13721" max="13721" width="7.25" style="31" customWidth="1"/>
    <col min="13722" max="13722" width="11.625" style="31" customWidth="1"/>
    <col min="13723" max="13724" width="11.25" style="31" customWidth="1"/>
    <col min="13725" max="13725" width="8.125" style="31" customWidth="1"/>
    <col min="13726" max="13726" width="5.875" style="31" customWidth="1"/>
    <col min="13727" max="13727" width="5" style="31" customWidth="1"/>
    <col min="13728" max="13728" width="8.375" style="31" customWidth="1"/>
    <col min="13729" max="13729" width="8.625" style="31" customWidth="1"/>
    <col min="13730" max="13730" width="6.375" style="31" customWidth="1"/>
    <col min="13731" max="13961" width="9" style="31"/>
    <col min="13962" max="13962" width="3.375" style="31" customWidth="1"/>
    <col min="13963" max="13963" width="5.5" style="31" customWidth="1"/>
    <col min="13964" max="13964" width="5.625" style="31" customWidth="1"/>
    <col min="13965" max="13965" width="6" style="31" customWidth="1"/>
    <col min="13966" max="13966" width="5.375" style="31" customWidth="1"/>
    <col min="13967" max="13967" width="10" style="31" customWidth="1"/>
    <col min="13968" max="13968" width="3.125" style="31" customWidth="1"/>
    <col min="13969" max="13969" width="3.75" style="31" customWidth="1"/>
    <col min="13970" max="13970" width="3.5" style="31" customWidth="1"/>
    <col min="13971" max="13971" width="6.875" style="31" customWidth="1"/>
    <col min="13972" max="13972" width="7.125" style="31" customWidth="1"/>
    <col min="13973" max="13973" width="6.125" style="31" customWidth="1"/>
    <col min="13974" max="13974" width="7" style="31" customWidth="1"/>
    <col min="13975" max="13975" width="7.625" style="31" customWidth="1"/>
    <col min="13976" max="13976" width="3.25" style="31" customWidth="1"/>
    <col min="13977" max="13977" width="7.25" style="31" customWidth="1"/>
    <col min="13978" max="13978" width="11.625" style="31" customWidth="1"/>
    <col min="13979" max="13980" width="11.25" style="31" customWidth="1"/>
    <col min="13981" max="13981" width="8.125" style="31" customWidth="1"/>
    <col min="13982" max="13982" width="5.875" style="31" customWidth="1"/>
    <col min="13983" max="13983" width="5" style="31" customWidth="1"/>
    <col min="13984" max="13984" width="8.375" style="31" customWidth="1"/>
    <col min="13985" max="13985" width="8.625" style="31" customWidth="1"/>
    <col min="13986" max="13986" width="6.375" style="31" customWidth="1"/>
    <col min="13987" max="14217" width="9" style="31"/>
    <col min="14218" max="14218" width="3.375" style="31" customWidth="1"/>
    <col min="14219" max="14219" width="5.5" style="31" customWidth="1"/>
    <col min="14220" max="14220" width="5.625" style="31" customWidth="1"/>
    <col min="14221" max="14221" width="6" style="31" customWidth="1"/>
    <col min="14222" max="14222" width="5.375" style="31" customWidth="1"/>
    <col min="14223" max="14223" width="10" style="31" customWidth="1"/>
    <col min="14224" max="14224" width="3.125" style="31" customWidth="1"/>
    <col min="14225" max="14225" width="3.75" style="31" customWidth="1"/>
    <col min="14226" max="14226" width="3.5" style="31" customWidth="1"/>
    <col min="14227" max="14227" width="6.875" style="31" customWidth="1"/>
    <col min="14228" max="14228" width="7.125" style="31" customWidth="1"/>
    <col min="14229" max="14229" width="6.125" style="31" customWidth="1"/>
    <col min="14230" max="14230" width="7" style="31" customWidth="1"/>
    <col min="14231" max="14231" width="7.625" style="31" customWidth="1"/>
    <col min="14232" max="14232" width="3.25" style="31" customWidth="1"/>
    <col min="14233" max="14233" width="7.25" style="31" customWidth="1"/>
    <col min="14234" max="14234" width="11.625" style="31" customWidth="1"/>
    <col min="14235" max="14236" width="11.25" style="31" customWidth="1"/>
    <col min="14237" max="14237" width="8.125" style="31" customWidth="1"/>
    <col min="14238" max="14238" width="5.875" style="31" customWidth="1"/>
    <col min="14239" max="14239" width="5" style="31" customWidth="1"/>
    <col min="14240" max="14240" width="8.375" style="31" customWidth="1"/>
    <col min="14241" max="14241" width="8.625" style="31" customWidth="1"/>
    <col min="14242" max="14242" width="6.375" style="31" customWidth="1"/>
    <col min="14243" max="14473" width="9" style="31"/>
    <col min="14474" max="14474" width="3.375" style="31" customWidth="1"/>
    <col min="14475" max="14475" width="5.5" style="31" customWidth="1"/>
    <col min="14476" max="14476" width="5.625" style="31" customWidth="1"/>
    <col min="14477" max="14477" width="6" style="31" customWidth="1"/>
    <col min="14478" max="14478" width="5.375" style="31" customWidth="1"/>
    <col min="14479" max="14479" width="10" style="31" customWidth="1"/>
    <col min="14480" max="14480" width="3.125" style="31" customWidth="1"/>
    <col min="14481" max="14481" width="3.75" style="31" customWidth="1"/>
    <col min="14482" max="14482" width="3.5" style="31" customWidth="1"/>
    <col min="14483" max="14483" width="6.875" style="31" customWidth="1"/>
    <col min="14484" max="14484" width="7.125" style="31" customWidth="1"/>
    <col min="14485" max="14485" width="6.125" style="31" customWidth="1"/>
    <col min="14486" max="14486" width="7" style="31" customWidth="1"/>
    <col min="14487" max="14487" width="7.625" style="31" customWidth="1"/>
    <col min="14488" max="14488" width="3.25" style="31" customWidth="1"/>
    <col min="14489" max="14489" width="7.25" style="31" customWidth="1"/>
    <col min="14490" max="14490" width="11.625" style="31" customWidth="1"/>
    <col min="14491" max="14492" width="11.25" style="31" customWidth="1"/>
    <col min="14493" max="14493" width="8.125" style="31" customWidth="1"/>
    <col min="14494" max="14494" width="5.875" style="31" customWidth="1"/>
    <col min="14495" max="14495" width="5" style="31" customWidth="1"/>
    <col min="14496" max="14496" width="8.375" style="31" customWidth="1"/>
    <col min="14497" max="14497" width="8.625" style="31" customWidth="1"/>
    <col min="14498" max="14498" width="6.375" style="31" customWidth="1"/>
    <col min="14499" max="14729" width="9" style="31"/>
    <col min="14730" max="14730" width="3.375" style="31" customWidth="1"/>
    <col min="14731" max="14731" width="5.5" style="31" customWidth="1"/>
    <col min="14732" max="14732" width="5.625" style="31" customWidth="1"/>
    <col min="14733" max="14733" width="6" style="31" customWidth="1"/>
    <col min="14734" max="14734" width="5.375" style="31" customWidth="1"/>
    <col min="14735" max="14735" width="10" style="31" customWidth="1"/>
    <col min="14736" max="14736" width="3.125" style="31" customWidth="1"/>
    <col min="14737" max="14737" width="3.75" style="31" customWidth="1"/>
    <col min="14738" max="14738" width="3.5" style="31" customWidth="1"/>
    <col min="14739" max="14739" width="6.875" style="31" customWidth="1"/>
    <col min="14740" max="14740" width="7.125" style="31" customWidth="1"/>
    <col min="14741" max="14741" width="6.125" style="31" customWidth="1"/>
    <col min="14742" max="14742" width="7" style="31" customWidth="1"/>
    <col min="14743" max="14743" width="7.625" style="31" customWidth="1"/>
    <col min="14744" max="14744" width="3.25" style="31" customWidth="1"/>
    <col min="14745" max="14745" width="7.25" style="31" customWidth="1"/>
    <col min="14746" max="14746" width="11.625" style="31" customWidth="1"/>
    <col min="14747" max="14748" width="11.25" style="31" customWidth="1"/>
    <col min="14749" max="14749" width="8.125" style="31" customWidth="1"/>
    <col min="14750" max="14750" width="5.875" style="31" customWidth="1"/>
    <col min="14751" max="14751" width="5" style="31" customWidth="1"/>
    <col min="14752" max="14752" width="8.375" style="31" customWidth="1"/>
    <col min="14753" max="14753" width="8.625" style="31" customWidth="1"/>
    <col min="14754" max="14754" width="6.375" style="31" customWidth="1"/>
    <col min="14755" max="14985" width="9" style="31"/>
    <col min="14986" max="14986" width="3.375" style="31" customWidth="1"/>
    <col min="14987" max="14987" width="5.5" style="31" customWidth="1"/>
    <col min="14988" max="14988" width="5.625" style="31" customWidth="1"/>
    <col min="14989" max="14989" width="6" style="31" customWidth="1"/>
    <col min="14990" max="14990" width="5.375" style="31" customWidth="1"/>
    <col min="14991" max="14991" width="10" style="31" customWidth="1"/>
    <col min="14992" max="14992" width="3.125" style="31" customWidth="1"/>
    <col min="14993" max="14993" width="3.75" style="31" customWidth="1"/>
    <col min="14994" max="14994" width="3.5" style="31" customWidth="1"/>
    <col min="14995" max="14995" width="6.875" style="31" customWidth="1"/>
    <col min="14996" max="14996" width="7.125" style="31" customWidth="1"/>
    <col min="14997" max="14997" width="6.125" style="31" customWidth="1"/>
    <col min="14998" max="14998" width="7" style="31" customWidth="1"/>
    <col min="14999" max="14999" width="7.625" style="31" customWidth="1"/>
    <col min="15000" max="15000" width="3.25" style="31" customWidth="1"/>
    <col min="15001" max="15001" width="7.25" style="31" customWidth="1"/>
    <col min="15002" max="15002" width="11.625" style="31" customWidth="1"/>
    <col min="15003" max="15004" width="11.25" style="31" customWidth="1"/>
    <col min="15005" max="15005" width="8.125" style="31" customWidth="1"/>
    <col min="15006" max="15006" width="5.875" style="31" customWidth="1"/>
    <col min="15007" max="15007" width="5" style="31" customWidth="1"/>
    <col min="15008" max="15008" width="8.375" style="31" customWidth="1"/>
    <col min="15009" max="15009" width="8.625" style="31" customWidth="1"/>
    <col min="15010" max="15010" width="6.375" style="31" customWidth="1"/>
    <col min="15011" max="15241" width="9" style="31"/>
    <col min="15242" max="15242" width="3.375" style="31" customWidth="1"/>
    <col min="15243" max="15243" width="5.5" style="31" customWidth="1"/>
    <col min="15244" max="15244" width="5.625" style="31" customWidth="1"/>
    <col min="15245" max="15245" width="6" style="31" customWidth="1"/>
    <col min="15246" max="15246" width="5.375" style="31" customWidth="1"/>
    <col min="15247" max="15247" width="10" style="31" customWidth="1"/>
    <col min="15248" max="15248" width="3.125" style="31" customWidth="1"/>
    <col min="15249" max="15249" width="3.75" style="31" customWidth="1"/>
    <col min="15250" max="15250" width="3.5" style="31" customWidth="1"/>
    <col min="15251" max="15251" width="6.875" style="31" customWidth="1"/>
    <col min="15252" max="15252" width="7.125" style="31" customWidth="1"/>
    <col min="15253" max="15253" width="6.125" style="31" customWidth="1"/>
    <col min="15254" max="15254" width="7" style="31" customWidth="1"/>
    <col min="15255" max="15255" width="7.625" style="31" customWidth="1"/>
    <col min="15256" max="15256" width="3.25" style="31" customWidth="1"/>
    <col min="15257" max="15257" width="7.25" style="31" customWidth="1"/>
    <col min="15258" max="15258" width="11.625" style="31" customWidth="1"/>
    <col min="15259" max="15260" width="11.25" style="31" customWidth="1"/>
    <col min="15261" max="15261" width="8.125" style="31" customWidth="1"/>
    <col min="15262" max="15262" width="5.875" style="31" customWidth="1"/>
    <col min="15263" max="15263" width="5" style="31" customWidth="1"/>
    <col min="15264" max="15264" width="8.375" style="31" customWidth="1"/>
    <col min="15265" max="15265" width="8.625" style="31" customWidth="1"/>
    <col min="15266" max="15266" width="6.375" style="31" customWidth="1"/>
    <col min="15267" max="15497" width="9" style="31"/>
    <col min="15498" max="15498" width="3.375" style="31" customWidth="1"/>
    <col min="15499" max="15499" width="5.5" style="31" customWidth="1"/>
    <col min="15500" max="15500" width="5.625" style="31" customWidth="1"/>
    <col min="15501" max="15501" width="6" style="31" customWidth="1"/>
    <col min="15502" max="15502" width="5.375" style="31" customWidth="1"/>
    <col min="15503" max="15503" width="10" style="31" customWidth="1"/>
    <col min="15504" max="15504" width="3.125" style="31" customWidth="1"/>
    <col min="15505" max="15505" width="3.75" style="31" customWidth="1"/>
    <col min="15506" max="15506" width="3.5" style="31" customWidth="1"/>
    <col min="15507" max="15507" width="6.875" style="31" customWidth="1"/>
    <col min="15508" max="15508" width="7.125" style="31" customWidth="1"/>
    <col min="15509" max="15509" width="6.125" style="31" customWidth="1"/>
    <col min="15510" max="15510" width="7" style="31" customWidth="1"/>
    <col min="15511" max="15511" width="7.625" style="31" customWidth="1"/>
    <col min="15512" max="15512" width="3.25" style="31" customWidth="1"/>
    <col min="15513" max="15513" width="7.25" style="31" customWidth="1"/>
    <col min="15514" max="15514" width="11.625" style="31" customWidth="1"/>
    <col min="15515" max="15516" width="11.25" style="31" customWidth="1"/>
    <col min="15517" max="15517" width="8.125" style="31" customWidth="1"/>
    <col min="15518" max="15518" width="5.875" style="31" customWidth="1"/>
    <col min="15519" max="15519" width="5" style="31" customWidth="1"/>
    <col min="15520" max="15520" width="8.375" style="31" customWidth="1"/>
    <col min="15521" max="15521" width="8.625" style="31" customWidth="1"/>
    <col min="15522" max="15522" width="6.375" style="31" customWidth="1"/>
    <col min="15523" max="15753" width="9" style="31"/>
    <col min="15754" max="15754" width="3.375" style="31" customWidth="1"/>
    <col min="15755" max="15755" width="5.5" style="31" customWidth="1"/>
    <col min="15756" max="15756" width="5.625" style="31" customWidth="1"/>
    <col min="15757" max="15757" width="6" style="31" customWidth="1"/>
    <col min="15758" max="15758" width="5.375" style="31" customWidth="1"/>
    <col min="15759" max="15759" width="10" style="31" customWidth="1"/>
    <col min="15760" max="15760" width="3.125" style="31" customWidth="1"/>
    <col min="15761" max="15761" width="3.75" style="31" customWidth="1"/>
    <col min="15762" max="15762" width="3.5" style="31" customWidth="1"/>
    <col min="15763" max="15763" width="6.875" style="31" customWidth="1"/>
    <col min="15764" max="15764" width="7.125" style="31" customWidth="1"/>
    <col min="15765" max="15765" width="6.125" style="31" customWidth="1"/>
    <col min="15766" max="15766" width="7" style="31" customWidth="1"/>
    <col min="15767" max="15767" width="7.625" style="31" customWidth="1"/>
    <col min="15768" max="15768" width="3.25" style="31" customWidth="1"/>
    <col min="15769" max="15769" width="7.25" style="31" customWidth="1"/>
    <col min="15770" max="15770" width="11.625" style="31" customWidth="1"/>
    <col min="15771" max="15772" width="11.25" style="31" customWidth="1"/>
    <col min="15773" max="15773" width="8.125" style="31" customWidth="1"/>
    <col min="15774" max="15774" width="5.875" style="31" customWidth="1"/>
    <col min="15775" max="15775" width="5" style="31" customWidth="1"/>
    <col min="15776" max="15776" width="8.375" style="31" customWidth="1"/>
    <col min="15777" max="15777" width="8.625" style="31" customWidth="1"/>
    <col min="15778" max="15778" width="6.375" style="31" customWidth="1"/>
    <col min="15779" max="16009" width="9" style="31"/>
    <col min="16010" max="16010" width="3.375" style="31" customWidth="1"/>
    <col min="16011" max="16011" width="5.5" style="31" customWidth="1"/>
    <col min="16012" max="16012" width="5.625" style="31" customWidth="1"/>
    <col min="16013" max="16013" width="6" style="31" customWidth="1"/>
    <col min="16014" max="16014" width="5.375" style="31" customWidth="1"/>
    <col min="16015" max="16015" width="10" style="31" customWidth="1"/>
    <col min="16016" max="16016" width="3.125" style="31" customWidth="1"/>
    <col min="16017" max="16017" width="3.75" style="31" customWidth="1"/>
    <col min="16018" max="16018" width="3.5" style="31" customWidth="1"/>
    <col min="16019" max="16019" width="6.875" style="31" customWidth="1"/>
    <col min="16020" max="16020" width="7.125" style="31" customWidth="1"/>
    <col min="16021" max="16021" width="6.125" style="31" customWidth="1"/>
    <col min="16022" max="16022" width="7" style="31" customWidth="1"/>
    <col min="16023" max="16023" width="7.625" style="31" customWidth="1"/>
    <col min="16024" max="16024" width="3.25" style="31" customWidth="1"/>
    <col min="16025" max="16025" width="7.25" style="31" customWidth="1"/>
    <col min="16026" max="16026" width="11.625" style="31" customWidth="1"/>
    <col min="16027" max="16028" width="11.25" style="31" customWidth="1"/>
    <col min="16029" max="16029" width="8.125" style="31" customWidth="1"/>
    <col min="16030" max="16030" width="5.875" style="31" customWidth="1"/>
    <col min="16031" max="16031" width="5" style="31" customWidth="1"/>
    <col min="16032" max="16032" width="8.375" style="31" customWidth="1"/>
    <col min="16033" max="16033" width="8.625" style="31" customWidth="1"/>
    <col min="16034" max="16034" width="6.375" style="31" customWidth="1"/>
    <col min="16035" max="16384" width="9" style="31"/>
  </cols>
  <sheetData>
    <row r="1" spans="1:25" s="760" customFormat="1" ht="25.5" customHeight="1" x14ac:dyDescent="0.2">
      <c r="A1" s="754" t="s">
        <v>0</v>
      </c>
      <c r="B1" s="755"/>
      <c r="C1" s="756"/>
      <c r="D1" s="756"/>
      <c r="E1" s="756"/>
      <c r="F1" s="756"/>
      <c r="G1" s="756"/>
      <c r="H1" s="756"/>
      <c r="I1" s="756"/>
      <c r="J1" s="757" t="s">
        <v>1</v>
      </c>
      <c r="K1" s="982"/>
      <c r="L1" s="1209"/>
      <c r="M1" s="1209"/>
      <c r="N1" s="1209"/>
      <c r="O1" s="756"/>
      <c r="P1" s="756"/>
      <c r="Q1" s="756"/>
      <c r="R1" s="756"/>
      <c r="S1" s="758"/>
      <c r="T1" s="756"/>
      <c r="U1" s="758"/>
      <c r="V1" s="759"/>
      <c r="W1" s="756"/>
      <c r="X1" s="756" t="s">
        <v>2</v>
      </c>
      <c r="Y1" s="22"/>
    </row>
    <row r="2" spans="1:25" s="760" customFormat="1" ht="22.5" customHeight="1" x14ac:dyDescent="0.2">
      <c r="A2" s="1210" t="s">
        <v>3</v>
      </c>
      <c r="B2" s="1210"/>
      <c r="C2" s="1210"/>
      <c r="D2" s="1210"/>
      <c r="E2" s="1210"/>
      <c r="F2" s="1210"/>
      <c r="G2" s="1210"/>
      <c r="H2" s="1210"/>
      <c r="I2" s="1210"/>
      <c r="J2" s="1210"/>
      <c r="K2" s="1210"/>
      <c r="L2" s="1210"/>
      <c r="M2" s="1210"/>
      <c r="N2" s="1210"/>
      <c r="O2" s="1210"/>
      <c r="P2" s="1210"/>
      <c r="Q2" s="1210"/>
      <c r="R2" s="1210"/>
      <c r="S2" s="1210"/>
      <c r="T2" s="1210"/>
      <c r="U2" s="1210"/>
      <c r="V2" s="1210"/>
      <c r="W2" s="1210"/>
      <c r="X2" s="1210"/>
      <c r="Y2" s="1210"/>
    </row>
    <row r="3" spans="1:25" s="760" customFormat="1" ht="22.5" customHeight="1" x14ac:dyDescent="0.2">
      <c r="A3" s="1211" t="s">
        <v>4</v>
      </c>
      <c r="B3" s="1211"/>
      <c r="C3" s="1211"/>
      <c r="D3" s="1211"/>
      <c r="E3" s="1211"/>
      <c r="F3" s="1211"/>
      <c r="G3" s="1211"/>
      <c r="H3" s="1211"/>
      <c r="I3" s="1211"/>
      <c r="J3" s="1211"/>
      <c r="K3" s="1211"/>
      <c r="L3" s="1211"/>
      <c r="M3" s="1211"/>
      <c r="N3" s="1211"/>
      <c r="O3" s="1211"/>
      <c r="P3" s="1211"/>
      <c r="Q3" s="1211"/>
      <c r="R3" s="1211"/>
      <c r="S3" s="1211"/>
      <c r="T3" s="1211"/>
      <c r="U3" s="1211"/>
      <c r="V3" s="1211"/>
      <c r="W3" s="1211"/>
      <c r="X3" s="1211"/>
      <c r="Y3" s="1211"/>
    </row>
    <row r="4" spans="1:25" s="34" customFormat="1" ht="22.5" customHeight="1" x14ac:dyDescent="0.2">
      <c r="A4" s="1202" t="s">
        <v>5</v>
      </c>
      <c r="B4" s="1203"/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1203"/>
      <c r="N4" s="1204"/>
      <c r="O4" s="1202" t="s">
        <v>6</v>
      </c>
      <c r="P4" s="1203"/>
      <c r="Q4" s="1203"/>
      <c r="R4" s="1203"/>
      <c r="S4" s="1203"/>
      <c r="T4" s="1203"/>
      <c r="U4" s="1203"/>
      <c r="V4" s="1203"/>
      <c r="W4" s="1203"/>
      <c r="X4" s="1203"/>
      <c r="Y4" s="1204"/>
    </row>
    <row r="5" spans="1:25" s="34" customFormat="1" ht="39" customHeight="1" x14ac:dyDescent="0.2">
      <c r="A5" s="1205" t="s">
        <v>7</v>
      </c>
      <c r="B5" s="1205" t="s">
        <v>8</v>
      </c>
      <c r="C5" s="1205" t="s">
        <v>9</v>
      </c>
      <c r="D5" s="1207" t="s">
        <v>10</v>
      </c>
      <c r="E5" s="1208"/>
      <c r="F5" s="1205" t="s">
        <v>11</v>
      </c>
      <c r="G5" s="1202" t="s">
        <v>12</v>
      </c>
      <c r="H5" s="1203"/>
      <c r="I5" s="1204"/>
      <c r="J5" s="1202" t="s">
        <v>13</v>
      </c>
      <c r="K5" s="1203"/>
      <c r="L5" s="1203"/>
      <c r="M5" s="1203"/>
      <c r="N5" s="1204"/>
      <c r="O5" s="1205" t="s">
        <v>7</v>
      </c>
      <c r="P5" s="1205" t="s">
        <v>14</v>
      </c>
      <c r="Q5" s="1205" t="s">
        <v>15</v>
      </c>
      <c r="R5" s="1205" t="s">
        <v>16</v>
      </c>
      <c r="S5" s="1223" t="s">
        <v>17</v>
      </c>
      <c r="T5" s="1202" t="s">
        <v>18</v>
      </c>
      <c r="U5" s="1203"/>
      <c r="V5" s="1203"/>
      <c r="W5" s="1204"/>
      <c r="X5" s="1205" t="s">
        <v>19</v>
      </c>
      <c r="Y5" s="1205" t="s">
        <v>20</v>
      </c>
    </row>
    <row r="6" spans="1:25" s="34" customFormat="1" ht="39" customHeight="1" x14ac:dyDescent="0.2">
      <c r="A6" s="1206"/>
      <c r="B6" s="1206"/>
      <c r="C6" s="1206"/>
      <c r="D6" s="1205" t="s">
        <v>21</v>
      </c>
      <c r="E6" s="1205" t="s">
        <v>22</v>
      </c>
      <c r="F6" s="1206"/>
      <c r="G6" s="1219" t="s">
        <v>23</v>
      </c>
      <c r="H6" s="1219" t="s">
        <v>24</v>
      </c>
      <c r="I6" s="1219" t="s">
        <v>25</v>
      </c>
      <c r="J6" s="1221" t="s">
        <v>26</v>
      </c>
      <c r="K6" s="1216" t="s">
        <v>27</v>
      </c>
      <c r="L6" s="1216" t="s">
        <v>28</v>
      </c>
      <c r="M6" s="1205" t="s">
        <v>29</v>
      </c>
      <c r="N6" s="1205" t="s">
        <v>30</v>
      </c>
      <c r="O6" s="1206"/>
      <c r="P6" s="1206"/>
      <c r="Q6" s="1206"/>
      <c r="R6" s="1206"/>
      <c r="S6" s="1224"/>
      <c r="T6" s="1205" t="s">
        <v>31</v>
      </c>
      <c r="U6" s="1212" t="s">
        <v>27</v>
      </c>
      <c r="V6" s="1214" t="s">
        <v>28</v>
      </c>
      <c r="W6" s="1205" t="s">
        <v>29</v>
      </c>
      <c r="X6" s="1206"/>
      <c r="Y6" s="1206"/>
    </row>
    <row r="7" spans="1:25" s="34" customFormat="1" ht="39" customHeight="1" x14ac:dyDescent="0.2">
      <c r="A7" s="1206"/>
      <c r="B7" s="1206"/>
      <c r="C7" s="1206"/>
      <c r="D7" s="1206"/>
      <c r="E7" s="1206"/>
      <c r="F7" s="1206"/>
      <c r="G7" s="1220"/>
      <c r="H7" s="1220"/>
      <c r="I7" s="1220"/>
      <c r="J7" s="1222"/>
      <c r="K7" s="1217"/>
      <c r="L7" s="1217"/>
      <c r="M7" s="1206"/>
      <c r="N7" s="1206"/>
      <c r="O7" s="1206"/>
      <c r="P7" s="1206"/>
      <c r="Q7" s="1206"/>
      <c r="R7" s="1206"/>
      <c r="S7" s="1224"/>
      <c r="T7" s="1206"/>
      <c r="U7" s="1213"/>
      <c r="V7" s="1215"/>
      <c r="W7" s="1206"/>
      <c r="X7" s="1206"/>
      <c r="Y7" s="1206"/>
    </row>
    <row r="8" spans="1:25" s="34" customFormat="1" ht="39" customHeight="1" x14ac:dyDescent="0.2">
      <c r="A8" s="1206"/>
      <c r="B8" s="1206"/>
      <c r="C8" s="1206"/>
      <c r="D8" s="1206"/>
      <c r="E8" s="1206"/>
      <c r="F8" s="1206"/>
      <c r="G8" s="1220"/>
      <c r="H8" s="1220"/>
      <c r="I8" s="1220"/>
      <c r="J8" s="1222"/>
      <c r="K8" s="1217"/>
      <c r="L8" s="1217"/>
      <c r="M8" s="1206"/>
      <c r="N8" s="1206"/>
      <c r="O8" s="1206"/>
      <c r="P8" s="1206"/>
      <c r="Q8" s="1206"/>
      <c r="R8" s="1206"/>
      <c r="S8" s="1224"/>
      <c r="T8" s="1206"/>
      <c r="U8" s="1213"/>
      <c r="V8" s="1215"/>
      <c r="W8" s="1206"/>
      <c r="X8" s="1206"/>
      <c r="Y8" s="1206"/>
    </row>
    <row r="9" spans="1:25" s="17" customFormat="1" ht="25.5" customHeight="1" x14ac:dyDescent="0.2">
      <c r="A9" s="974">
        <v>1</v>
      </c>
      <c r="B9" s="975" t="s">
        <v>32</v>
      </c>
      <c r="C9" s="975">
        <v>74298</v>
      </c>
      <c r="D9" s="975">
        <v>11</v>
      </c>
      <c r="E9" s="975">
        <v>4754</v>
      </c>
      <c r="F9" s="975" t="s">
        <v>33</v>
      </c>
      <c r="G9" s="975">
        <v>0</v>
      </c>
      <c r="H9" s="975">
        <v>0</v>
      </c>
      <c r="I9" s="975">
        <v>73</v>
      </c>
      <c r="J9" s="976">
        <v>70.75</v>
      </c>
      <c r="K9" s="976"/>
      <c r="L9" s="976">
        <v>2.25</v>
      </c>
      <c r="M9" s="975"/>
      <c r="N9" s="977"/>
      <c r="O9" s="975"/>
      <c r="P9" s="978"/>
      <c r="Q9" s="975"/>
      <c r="R9" s="975"/>
      <c r="S9" s="979"/>
      <c r="T9" s="976"/>
      <c r="U9" s="979"/>
      <c r="V9" s="980"/>
      <c r="W9" s="975"/>
      <c r="X9" s="975"/>
      <c r="Y9" s="981"/>
    </row>
    <row r="10" spans="1:25" s="17" customFormat="1" ht="37.5" x14ac:dyDescent="0.2">
      <c r="A10" s="786"/>
      <c r="B10" s="787"/>
      <c r="C10" s="787"/>
      <c r="D10" s="787"/>
      <c r="E10" s="787"/>
      <c r="F10" s="787"/>
      <c r="G10" s="787"/>
      <c r="H10" s="787"/>
      <c r="I10" s="787"/>
      <c r="J10" s="788"/>
      <c r="K10" s="788"/>
      <c r="L10" s="788"/>
      <c r="M10" s="787"/>
      <c r="N10" s="789"/>
      <c r="O10" s="787">
        <v>1</v>
      </c>
      <c r="P10" s="790">
        <v>5</v>
      </c>
      <c r="Q10" s="793" t="s">
        <v>34</v>
      </c>
      <c r="R10" s="787" t="s">
        <v>35</v>
      </c>
      <c r="S10" s="791">
        <v>9</v>
      </c>
      <c r="T10" s="788"/>
      <c r="U10" s="791"/>
      <c r="V10" s="792">
        <v>9</v>
      </c>
      <c r="W10" s="787"/>
      <c r="X10" s="787">
        <v>22</v>
      </c>
      <c r="Y10" s="943" t="s">
        <v>36</v>
      </c>
    </row>
    <row r="11" spans="1:25" s="17" customFormat="1" ht="25.5" customHeight="1" x14ac:dyDescent="0.2">
      <c r="A11" s="786"/>
      <c r="B11" s="787" t="s">
        <v>32</v>
      </c>
      <c r="C11" s="787">
        <v>19130</v>
      </c>
      <c r="D11" s="787">
        <v>38</v>
      </c>
      <c r="E11" s="787">
        <v>1727</v>
      </c>
      <c r="F11" s="787" t="s">
        <v>33</v>
      </c>
      <c r="G11" s="787">
        <v>13</v>
      </c>
      <c r="H11" s="787">
        <v>0</v>
      </c>
      <c r="I11" s="787">
        <v>78</v>
      </c>
      <c r="J11" s="788">
        <v>5278</v>
      </c>
      <c r="K11" s="788"/>
      <c r="L11" s="788"/>
      <c r="M11" s="787"/>
      <c r="N11" s="789"/>
      <c r="O11" s="787"/>
      <c r="P11" s="790"/>
      <c r="Q11" s="787"/>
      <c r="R11" s="787"/>
      <c r="S11" s="791"/>
      <c r="T11" s="788"/>
      <c r="U11" s="791"/>
      <c r="V11" s="792"/>
      <c r="W11" s="787"/>
      <c r="X11" s="787"/>
      <c r="Y11" s="943"/>
    </row>
    <row r="12" spans="1:25" s="17" customFormat="1" ht="25.5" customHeight="1" x14ac:dyDescent="0.2">
      <c r="A12" s="786"/>
      <c r="B12" s="787" t="s">
        <v>32</v>
      </c>
      <c r="C12" s="787">
        <v>19119</v>
      </c>
      <c r="D12" s="787">
        <v>24</v>
      </c>
      <c r="E12" s="787">
        <v>1718</v>
      </c>
      <c r="F12" s="787" t="s">
        <v>33</v>
      </c>
      <c r="G12" s="787">
        <v>26</v>
      </c>
      <c r="H12" s="787">
        <v>1</v>
      </c>
      <c r="I12" s="787">
        <v>76</v>
      </c>
      <c r="J12" s="788">
        <v>10576</v>
      </c>
      <c r="K12" s="788"/>
      <c r="L12" s="788"/>
      <c r="M12" s="787"/>
      <c r="N12" s="789"/>
      <c r="O12" s="787"/>
      <c r="P12" s="790"/>
      <c r="Q12" s="787"/>
      <c r="R12" s="787"/>
      <c r="S12" s="791"/>
      <c r="T12" s="788"/>
      <c r="U12" s="791"/>
      <c r="V12" s="792"/>
      <c r="W12" s="787"/>
      <c r="X12" s="787"/>
      <c r="Y12" s="943"/>
    </row>
    <row r="13" spans="1:25" s="17" customFormat="1" ht="25.5" customHeight="1" x14ac:dyDescent="0.2">
      <c r="A13" s="786"/>
      <c r="B13" s="787"/>
      <c r="C13" s="787"/>
      <c r="D13" s="787"/>
      <c r="E13" s="787"/>
      <c r="F13" s="787"/>
      <c r="G13" s="787"/>
      <c r="H13" s="787"/>
      <c r="I13" s="787"/>
      <c r="J13" s="788"/>
      <c r="K13" s="788"/>
      <c r="L13" s="788"/>
      <c r="M13" s="787"/>
      <c r="N13" s="789"/>
      <c r="O13" s="787"/>
      <c r="P13" s="790"/>
      <c r="Q13" s="787"/>
      <c r="R13" s="787"/>
      <c r="S13" s="791"/>
      <c r="T13" s="788"/>
      <c r="U13" s="791"/>
      <c r="V13" s="792"/>
      <c r="W13" s="787"/>
      <c r="X13" s="787"/>
      <c r="Y13" s="943"/>
    </row>
    <row r="14" spans="1:25" s="17" customFormat="1" ht="25.5" customHeight="1" x14ac:dyDescent="0.2">
      <c r="A14" s="786">
        <v>2</v>
      </c>
      <c r="B14" s="787" t="s">
        <v>32</v>
      </c>
      <c r="C14" s="787">
        <v>32113</v>
      </c>
      <c r="D14" s="787">
        <v>123</v>
      </c>
      <c r="E14" s="787">
        <v>1852</v>
      </c>
      <c r="F14" s="787" t="s">
        <v>33</v>
      </c>
      <c r="G14" s="787">
        <v>0</v>
      </c>
      <c r="H14" s="787">
        <v>0</v>
      </c>
      <c r="I14" s="787">
        <v>80</v>
      </c>
      <c r="J14" s="788">
        <v>75.5</v>
      </c>
      <c r="K14" s="788"/>
      <c r="L14" s="788">
        <v>4.5</v>
      </c>
      <c r="M14" s="787"/>
      <c r="N14" s="789"/>
      <c r="O14" s="787"/>
      <c r="P14" s="790"/>
      <c r="Q14" s="787"/>
      <c r="R14" s="787"/>
      <c r="S14" s="791"/>
      <c r="T14" s="788"/>
      <c r="U14" s="791"/>
      <c r="V14" s="792"/>
      <c r="W14" s="787"/>
      <c r="X14" s="787"/>
      <c r="Y14" s="943"/>
    </row>
    <row r="15" spans="1:25" s="17" customFormat="1" ht="25.5" customHeight="1" x14ac:dyDescent="0.2">
      <c r="A15" s="786"/>
      <c r="B15" s="787"/>
      <c r="C15" s="787"/>
      <c r="D15" s="787"/>
      <c r="E15" s="787"/>
      <c r="F15" s="787"/>
      <c r="G15" s="787"/>
      <c r="H15" s="787"/>
      <c r="I15" s="787"/>
      <c r="J15" s="788"/>
      <c r="K15" s="788"/>
      <c r="L15" s="788"/>
      <c r="M15" s="787"/>
      <c r="N15" s="789"/>
      <c r="O15" s="787">
        <v>1</v>
      </c>
      <c r="P15" s="790">
        <v>40</v>
      </c>
      <c r="Q15" s="787" t="s">
        <v>37</v>
      </c>
      <c r="R15" s="787" t="s">
        <v>38</v>
      </c>
      <c r="S15" s="791">
        <v>18</v>
      </c>
      <c r="T15" s="788"/>
      <c r="U15" s="791"/>
      <c r="V15" s="792">
        <v>18</v>
      </c>
      <c r="W15" s="787"/>
      <c r="X15" s="787">
        <v>17</v>
      </c>
      <c r="Y15" s="943" t="s">
        <v>36</v>
      </c>
    </row>
    <row r="16" spans="1:25" s="17" customFormat="1" ht="25.5" customHeight="1" x14ac:dyDescent="0.2">
      <c r="A16" s="786"/>
      <c r="B16" s="787" t="s">
        <v>39</v>
      </c>
      <c r="C16" s="787" t="s">
        <v>40</v>
      </c>
      <c r="D16" s="787"/>
      <c r="E16" s="787"/>
      <c r="F16" s="787" t="s">
        <v>33</v>
      </c>
      <c r="G16" s="787">
        <v>12</v>
      </c>
      <c r="H16" s="787">
        <v>0</v>
      </c>
      <c r="I16" s="787">
        <v>0</v>
      </c>
      <c r="J16" s="788">
        <v>4800</v>
      </c>
      <c r="K16" s="788"/>
      <c r="L16" s="788"/>
      <c r="M16" s="787"/>
      <c r="N16" s="789"/>
      <c r="O16" s="787"/>
      <c r="P16" s="790"/>
      <c r="Q16" s="787"/>
      <c r="R16" s="787"/>
      <c r="S16" s="791"/>
      <c r="T16" s="788"/>
      <c r="U16" s="791"/>
      <c r="V16" s="792"/>
      <c r="W16" s="787"/>
      <c r="X16" s="787"/>
      <c r="Y16" s="943"/>
    </row>
    <row r="17" spans="1:25" s="17" customFormat="1" ht="25.5" customHeight="1" x14ac:dyDescent="0.2">
      <c r="A17" s="786"/>
      <c r="B17" s="787" t="s">
        <v>39</v>
      </c>
      <c r="C17" s="787" t="s">
        <v>40</v>
      </c>
      <c r="D17" s="787"/>
      <c r="E17" s="787"/>
      <c r="F17" s="787" t="s">
        <v>33</v>
      </c>
      <c r="G17" s="787">
        <v>10</v>
      </c>
      <c r="H17" s="787">
        <v>0</v>
      </c>
      <c r="I17" s="787">
        <v>0</v>
      </c>
      <c r="J17" s="788">
        <v>4000</v>
      </c>
      <c r="K17" s="788"/>
      <c r="L17" s="788"/>
      <c r="M17" s="787"/>
      <c r="N17" s="789"/>
      <c r="O17" s="787"/>
      <c r="P17" s="790"/>
      <c r="Q17" s="787"/>
      <c r="R17" s="787"/>
      <c r="S17" s="791"/>
      <c r="T17" s="788"/>
      <c r="U17" s="791"/>
      <c r="V17" s="792"/>
      <c r="W17" s="787"/>
      <c r="X17" s="787"/>
      <c r="Y17" s="943"/>
    </row>
    <row r="18" spans="1:25" s="17" customFormat="1" ht="25.5" customHeight="1" x14ac:dyDescent="0.2">
      <c r="A18" s="786"/>
      <c r="B18" s="787" t="s">
        <v>39</v>
      </c>
      <c r="C18" s="787" t="s">
        <v>40</v>
      </c>
      <c r="D18" s="787"/>
      <c r="E18" s="787"/>
      <c r="F18" s="787" t="s">
        <v>33</v>
      </c>
      <c r="G18" s="787">
        <v>1</v>
      </c>
      <c r="H18" s="787">
        <v>2</v>
      </c>
      <c r="I18" s="787">
        <v>0</v>
      </c>
      <c r="J18" s="788">
        <v>600</v>
      </c>
      <c r="K18" s="788"/>
      <c r="L18" s="788"/>
      <c r="M18" s="787"/>
      <c r="N18" s="789"/>
      <c r="O18" s="787"/>
      <c r="P18" s="790"/>
      <c r="Q18" s="787"/>
      <c r="R18" s="787"/>
      <c r="S18" s="791"/>
      <c r="T18" s="788"/>
      <c r="U18" s="791"/>
      <c r="V18" s="792"/>
      <c r="W18" s="787"/>
      <c r="X18" s="787"/>
      <c r="Y18" s="943"/>
    </row>
    <row r="19" spans="1:25" s="17" customFormat="1" ht="25.5" customHeight="1" x14ac:dyDescent="0.2">
      <c r="A19" s="786"/>
      <c r="B19" s="787"/>
      <c r="C19" s="787"/>
      <c r="D19" s="787"/>
      <c r="E19" s="787"/>
      <c r="F19" s="787"/>
      <c r="G19" s="787"/>
      <c r="H19" s="787"/>
      <c r="I19" s="787"/>
      <c r="J19" s="788"/>
      <c r="K19" s="788"/>
      <c r="L19" s="788"/>
      <c r="M19" s="787"/>
      <c r="N19" s="789"/>
      <c r="O19" s="787"/>
      <c r="P19" s="790"/>
      <c r="Q19" s="787"/>
      <c r="R19" s="787"/>
      <c r="S19" s="791"/>
      <c r="T19" s="788"/>
      <c r="U19" s="791"/>
      <c r="V19" s="792"/>
      <c r="W19" s="787"/>
      <c r="X19" s="787"/>
      <c r="Y19" s="943"/>
    </row>
    <row r="20" spans="1:25" s="17" customFormat="1" ht="17.25" customHeight="1" x14ac:dyDescent="0.2">
      <c r="A20" s="786">
        <v>3</v>
      </c>
      <c r="B20" s="787" t="s">
        <v>32</v>
      </c>
      <c r="C20" s="787">
        <v>76393</v>
      </c>
      <c r="D20" s="787">
        <v>13</v>
      </c>
      <c r="E20" s="787">
        <v>4894</v>
      </c>
      <c r="F20" s="787" t="s">
        <v>33</v>
      </c>
      <c r="G20" s="787">
        <v>0</v>
      </c>
      <c r="H20" s="787">
        <v>0</v>
      </c>
      <c r="I20" s="787">
        <v>28</v>
      </c>
      <c r="J20" s="788"/>
      <c r="K20" s="788">
        <v>23.5</v>
      </c>
      <c r="L20" s="788">
        <v>4.5</v>
      </c>
      <c r="M20" s="787"/>
      <c r="N20" s="789"/>
      <c r="O20" s="787"/>
      <c r="P20" s="790"/>
      <c r="Q20" s="787"/>
      <c r="R20" s="787"/>
      <c r="S20" s="791"/>
      <c r="T20" s="788"/>
      <c r="U20" s="791"/>
      <c r="V20" s="792"/>
      <c r="W20" s="787"/>
      <c r="X20" s="787"/>
      <c r="Y20" s="943"/>
    </row>
    <row r="21" spans="1:25" s="17" customFormat="1" ht="56.25" x14ac:dyDescent="0.2">
      <c r="A21" s="786"/>
      <c r="B21" s="787"/>
      <c r="C21" s="787"/>
      <c r="D21" s="787"/>
      <c r="E21" s="787"/>
      <c r="F21" s="787"/>
      <c r="G21" s="787"/>
      <c r="H21" s="787"/>
      <c r="I21" s="787"/>
      <c r="J21" s="788"/>
      <c r="K21" s="788"/>
      <c r="L21" s="788"/>
      <c r="M21" s="787"/>
      <c r="N21" s="789"/>
      <c r="O21" s="787">
        <v>1</v>
      </c>
      <c r="P21" s="790">
        <v>58</v>
      </c>
      <c r="Q21" s="793" t="s">
        <v>41</v>
      </c>
      <c r="R21" s="787" t="s">
        <v>35</v>
      </c>
      <c r="S21" s="791">
        <v>18</v>
      </c>
      <c r="T21" s="788"/>
      <c r="U21" s="791"/>
      <c r="V21" s="792">
        <v>18</v>
      </c>
      <c r="W21" s="787"/>
      <c r="X21" s="787">
        <v>5</v>
      </c>
      <c r="Y21" s="943" t="s">
        <v>36</v>
      </c>
    </row>
    <row r="22" spans="1:25" s="17" customFormat="1" ht="37.5" x14ac:dyDescent="0.2">
      <c r="A22" s="786"/>
      <c r="B22" s="787" t="s">
        <v>32</v>
      </c>
      <c r="C22" s="787">
        <v>32114</v>
      </c>
      <c r="D22" s="787">
        <v>124</v>
      </c>
      <c r="E22" s="787">
        <v>1857</v>
      </c>
      <c r="F22" s="787" t="s">
        <v>33</v>
      </c>
      <c r="G22" s="787">
        <v>0</v>
      </c>
      <c r="H22" s="787">
        <v>0</v>
      </c>
      <c r="I22" s="787">
        <v>38</v>
      </c>
      <c r="J22" s="788"/>
      <c r="K22" s="788">
        <v>38</v>
      </c>
      <c r="L22" s="788"/>
      <c r="M22" s="787"/>
      <c r="N22" s="789"/>
      <c r="O22" s="787">
        <v>2</v>
      </c>
      <c r="P22" s="790" t="s">
        <v>42</v>
      </c>
      <c r="Q22" s="794" t="s">
        <v>43</v>
      </c>
      <c r="R22" s="794" t="s">
        <v>44</v>
      </c>
      <c r="S22" s="791">
        <v>152</v>
      </c>
      <c r="T22" s="788"/>
      <c r="U22" s="791">
        <v>152</v>
      </c>
      <c r="V22" s="792"/>
      <c r="W22" s="787"/>
      <c r="X22" s="787">
        <v>32</v>
      </c>
      <c r="Y22" s="944" t="s">
        <v>45</v>
      </c>
    </row>
    <row r="23" spans="1:25" s="17" customFormat="1" ht="17.25" customHeight="1" x14ac:dyDescent="0.2">
      <c r="A23" s="786"/>
      <c r="B23" s="787" t="s">
        <v>32</v>
      </c>
      <c r="C23" s="787">
        <v>19127</v>
      </c>
      <c r="D23" s="787">
        <v>34</v>
      </c>
      <c r="E23" s="787">
        <v>184</v>
      </c>
      <c r="F23" s="787" t="s">
        <v>33</v>
      </c>
      <c r="G23" s="787">
        <v>8</v>
      </c>
      <c r="H23" s="787">
        <v>2</v>
      </c>
      <c r="I23" s="787">
        <v>54</v>
      </c>
      <c r="J23" s="788">
        <v>3454</v>
      </c>
      <c r="K23" s="788"/>
      <c r="L23" s="788"/>
      <c r="M23" s="787"/>
      <c r="N23" s="789"/>
      <c r="O23" s="787"/>
      <c r="P23" s="790"/>
      <c r="Q23" s="787"/>
      <c r="R23" s="787"/>
      <c r="S23" s="791"/>
      <c r="T23" s="788"/>
      <c r="U23" s="791"/>
      <c r="V23" s="792"/>
      <c r="W23" s="787"/>
      <c r="X23" s="787"/>
      <c r="Y23" s="943"/>
    </row>
    <row r="24" spans="1:25" s="17" customFormat="1" ht="17.25" customHeight="1" x14ac:dyDescent="0.2">
      <c r="A24" s="786"/>
      <c r="B24" s="787" t="s">
        <v>32</v>
      </c>
      <c r="C24" s="787">
        <v>12473</v>
      </c>
      <c r="D24" s="787">
        <v>35</v>
      </c>
      <c r="E24" s="787">
        <v>722</v>
      </c>
      <c r="F24" s="787" t="s">
        <v>33</v>
      </c>
      <c r="G24" s="787">
        <v>9</v>
      </c>
      <c r="H24" s="787">
        <v>0</v>
      </c>
      <c r="I24" s="787">
        <v>91</v>
      </c>
      <c r="J24" s="788">
        <v>3691</v>
      </c>
      <c r="K24" s="788"/>
      <c r="L24" s="788"/>
      <c r="M24" s="787"/>
      <c r="N24" s="789"/>
      <c r="O24" s="787"/>
      <c r="P24" s="790"/>
      <c r="Q24" s="787"/>
      <c r="R24" s="787"/>
      <c r="S24" s="791"/>
      <c r="T24" s="788"/>
      <c r="U24" s="791"/>
      <c r="V24" s="792"/>
      <c r="W24" s="787"/>
      <c r="X24" s="787"/>
      <c r="Y24" s="943"/>
    </row>
    <row r="25" spans="1:25" s="17" customFormat="1" ht="17.25" customHeight="1" x14ac:dyDescent="0.2">
      <c r="A25" s="786"/>
      <c r="B25" s="787" t="s">
        <v>39</v>
      </c>
      <c r="C25" s="787" t="s">
        <v>46</v>
      </c>
      <c r="D25" s="787"/>
      <c r="E25" s="787"/>
      <c r="F25" s="787" t="s">
        <v>33</v>
      </c>
      <c r="G25" s="787">
        <v>1</v>
      </c>
      <c r="H25" s="787">
        <v>0</v>
      </c>
      <c r="I25" s="787">
        <v>0</v>
      </c>
      <c r="J25" s="788">
        <v>400</v>
      </c>
      <c r="K25" s="788"/>
      <c r="L25" s="788"/>
      <c r="M25" s="787"/>
      <c r="N25" s="789"/>
      <c r="O25" s="787"/>
      <c r="P25" s="790"/>
      <c r="Q25" s="787"/>
      <c r="R25" s="787"/>
      <c r="S25" s="791"/>
      <c r="T25" s="788"/>
      <c r="U25" s="791"/>
      <c r="V25" s="792"/>
      <c r="W25" s="787"/>
      <c r="X25" s="787"/>
      <c r="Y25" s="943"/>
    </row>
    <row r="26" spans="1:25" s="17" customFormat="1" ht="17.25" customHeight="1" x14ac:dyDescent="0.2">
      <c r="A26" s="786"/>
      <c r="B26" s="787" t="s">
        <v>39</v>
      </c>
      <c r="C26" s="787" t="s">
        <v>47</v>
      </c>
      <c r="D26" s="787"/>
      <c r="E26" s="787"/>
      <c r="F26" s="787" t="s">
        <v>33</v>
      </c>
      <c r="G26" s="787">
        <v>25</v>
      </c>
      <c r="H26" s="787">
        <v>0</v>
      </c>
      <c r="I26" s="787">
        <v>0</v>
      </c>
      <c r="J26" s="788">
        <v>10000</v>
      </c>
      <c r="K26" s="788"/>
      <c r="L26" s="788"/>
      <c r="M26" s="787"/>
      <c r="N26" s="789"/>
      <c r="O26" s="787"/>
      <c r="P26" s="790"/>
      <c r="Q26" s="787"/>
      <c r="R26" s="787"/>
      <c r="S26" s="791"/>
      <c r="T26" s="788"/>
      <c r="U26" s="791"/>
      <c r="V26" s="792"/>
      <c r="W26" s="787"/>
      <c r="X26" s="787"/>
      <c r="Y26" s="943"/>
    </row>
    <row r="27" spans="1:25" s="17" customFormat="1" ht="22.5" customHeight="1" x14ac:dyDescent="0.2">
      <c r="A27" s="786"/>
      <c r="B27" s="787"/>
      <c r="C27" s="787"/>
      <c r="D27" s="787"/>
      <c r="E27" s="787"/>
      <c r="F27" s="787"/>
      <c r="G27" s="787"/>
      <c r="H27" s="787"/>
      <c r="I27" s="787"/>
      <c r="J27" s="788"/>
      <c r="K27" s="788"/>
      <c r="L27" s="788"/>
      <c r="M27" s="787"/>
      <c r="N27" s="789"/>
      <c r="O27" s="787"/>
      <c r="P27" s="790"/>
      <c r="Q27" s="787"/>
      <c r="R27" s="787"/>
      <c r="S27" s="791"/>
      <c r="T27" s="788"/>
      <c r="U27" s="791"/>
      <c r="V27" s="788"/>
      <c r="W27" s="787"/>
      <c r="X27" s="787"/>
      <c r="Y27" s="943"/>
    </row>
    <row r="28" spans="1:25" s="17" customFormat="1" ht="25.5" customHeight="1" x14ac:dyDescent="0.2">
      <c r="A28" s="786">
        <v>4</v>
      </c>
      <c r="B28" s="787" t="s">
        <v>32</v>
      </c>
      <c r="C28" s="787">
        <v>41058</v>
      </c>
      <c r="D28" s="787">
        <v>164</v>
      </c>
      <c r="E28" s="787">
        <v>2943</v>
      </c>
      <c r="F28" s="787" t="s">
        <v>33</v>
      </c>
      <c r="G28" s="787">
        <v>1</v>
      </c>
      <c r="H28" s="787">
        <v>1</v>
      </c>
      <c r="I28" s="787">
        <v>58</v>
      </c>
      <c r="J28" s="788">
        <v>523.6</v>
      </c>
      <c r="K28" s="788"/>
      <c r="L28" s="788">
        <v>34.375</v>
      </c>
      <c r="M28" s="787"/>
      <c r="N28" s="789"/>
      <c r="O28" s="787"/>
      <c r="P28" s="790"/>
      <c r="Q28" s="787"/>
      <c r="R28" s="787"/>
      <c r="S28" s="791"/>
      <c r="T28" s="788"/>
      <c r="U28" s="791"/>
      <c r="V28" s="792"/>
      <c r="W28" s="787"/>
      <c r="X28" s="787"/>
      <c r="Y28" s="943"/>
    </row>
    <row r="29" spans="1:25" s="17" customFormat="1" ht="56.25" x14ac:dyDescent="0.2">
      <c r="A29" s="786"/>
      <c r="B29" s="787"/>
      <c r="C29" s="787"/>
      <c r="D29" s="787"/>
      <c r="E29" s="787"/>
      <c r="F29" s="787"/>
      <c r="G29" s="787"/>
      <c r="H29" s="787"/>
      <c r="I29" s="787"/>
      <c r="J29" s="788"/>
      <c r="K29" s="788"/>
      <c r="L29" s="788"/>
      <c r="M29" s="787"/>
      <c r="N29" s="789"/>
      <c r="O29" s="787">
        <v>1</v>
      </c>
      <c r="P29" s="790">
        <v>275</v>
      </c>
      <c r="Q29" s="793" t="s">
        <v>41</v>
      </c>
      <c r="R29" s="787" t="s">
        <v>38</v>
      </c>
      <c r="S29" s="791">
        <v>137.5</v>
      </c>
      <c r="T29" s="788"/>
      <c r="U29" s="791"/>
      <c r="V29" s="792">
        <v>137.5</v>
      </c>
      <c r="W29" s="787"/>
      <c r="X29" s="787">
        <v>36</v>
      </c>
      <c r="Y29" s="943" t="s">
        <v>48</v>
      </c>
    </row>
    <row r="30" spans="1:25" s="17" customFormat="1" ht="25.5" customHeight="1" x14ac:dyDescent="0.2">
      <c r="A30" s="786"/>
      <c r="B30" s="787"/>
      <c r="C30" s="787"/>
      <c r="D30" s="787"/>
      <c r="E30" s="787"/>
      <c r="F30" s="787"/>
      <c r="G30" s="787"/>
      <c r="H30" s="787"/>
      <c r="I30" s="787"/>
      <c r="J30" s="788"/>
      <c r="K30" s="788"/>
      <c r="L30" s="788"/>
      <c r="M30" s="787"/>
      <c r="N30" s="789"/>
      <c r="O30" s="787"/>
      <c r="P30" s="790"/>
      <c r="Q30" s="787"/>
      <c r="R30" s="787"/>
      <c r="S30" s="791"/>
      <c r="T30" s="788"/>
      <c r="U30" s="791"/>
      <c r="V30" s="792"/>
      <c r="W30" s="787"/>
      <c r="X30" s="787"/>
      <c r="Y30" s="943"/>
    </row>
    <row r="31" spans="1:25" s="17" customFormat="1" ht="25.5" customHeight="1" x14ac:dyDescent="0.2">
      <c r="A31" s="786">
        <v>5</v>
      </c>
      <c r="B31" s="787" t="s">
        <v>39</v>
      </c>
      <c r="C31" s="787"/>
      <c r="D31" s="787"/>
      <c r="E31" s="787"/>
      <c r="F31" s="787" t="s">
        <v>33</v>
      </c>
      <c r="G31" s="787">
        <v>0</v>
      </c>
      <c r="H31" s="787">
        <v>0</v>
      </c>
      <c r="I31" s="788">
        <v>4.5</v>
      </c>
      <c r="J31" s="788"/>
      <c r="K31" s="788"/>
      <c r="L31" s="788">
        <v>4.5</v>
      </c>
      <c r="M31" s="787"/>
      <c r="N31" s="789"/>
      <c r="O31" s="787"/>
      <c r="P31" s="790"/>
      <c r="Q31" s="787"/>
      <c r="R31" s="787"/>
      <c r="S31" s="791"/>
      <c r="T31" s="788"/>
      <c r="U31" s="791"/>
      <c r="V31" s="792"/>
      <c r="W31" s="787"/>
      <c r="X31" s="787"/>
      <c r="Y31" s="943"/>
    </row>
    <row r="32" spans="1:25" s="17" customFormat="1" ht="36.75" customHeight="1" x14ac:dyDescent="0.2">
      <c r="A32" s="786"/>
      <c r="B32" s="787"/>
      <c r="C32" s="787"/>
      <c r="D32" s="787"/>
      <c r="E32" s="787"/>
      <c r="F32" s="787"/>
      <c r="G32" s="787"/>
      <c r="H32" s="787"/>
      <c r="I32" s="787"/>
      <c r="J32" s="788"/>
      <c r="K32" s="788"/>
      <c r="L32" s="788"/>
      <c r="M32" s="787"/>
      <c r="N32" s="789"/>
      <c r="O32" s="787">
        <v>1</v>
      </c>
      <c r="P32" s="790">
        <v>110</v>
      </c>
      <c r="Q32" s="794" t="s">
        <v>49</v>
      </c>
      <c r="R32" s="787" t="s">
        <v>35</v>
      </c>
      <c r="S32" s="791">
        <v>18</v>
      </c>
      <c r="T32" s="788"/>
      <c r="U32" s="791"/>
      <c r="V32" s="792">
        <v>18</v>
      </c>
      <c r="W32" s="787"/>
      <c r="X32" s="787">
        <v>3</v>
      </c>
      <c r="Y32" s="943" t="s">
        <v>48</v>
      </c>
    </row>
    <row r="33" spans="1:25" s="17" customFormat="1" ht="25.5" customHeight="1" x14ac:dyDescent="0.2">
      <c r="A33" s="786"/>
      <c r="B33" s="787"/>
      <c r="C33" s="787"/>
      <c r="D33" s="787"/>
      <c r="E33" s="787"/>
      <c r="F33" s="787"/>
      <c r="G33" s="787"/>
      <c r="H33" s="787"/>
      <c r="I33" s="787"/>
      <c r="J33" s="788"/>
      <c r="K33" s="788"/>
      <c r="L33" s="788"/>
      <c r="M33" s="787"/>
      <c r="N33" s="789"/>
      <c r="O33" s="787"/>
      <c r="P33" s="790"/>
      <c r="Q33" s="787"/>
      <c r="R33" s="787"/>
      <c r="S33" s="791"/>
      <c r="T33" s="788"/>
      <c r="U33" s="791"/>
      <c r="V33" s="792"/>
      <c r="W33" s="787"/>
      <c r="X33" s="787"/>
      <c r="Y33" s="943"/>
    </row>
    <row r="34" spans="1:25" s="17" customFormat="1" ht="30.75" customHeight="1" x14ac:dyDescent="0.2">
      <c r="A34" s="786">
        <v>6</v>
      </c>
      <c r="B34" s="787" t="s">
        <v>39</v>
      </c>
      <c r="C34" s="787"/>
      <c r="D34" s="787"/>
      <c r="E34" s="787"/>
      <c r="F34" s="787" t="s">
        <v>33</v>
      </c>
      <c r="G34" s="787">
        <v>0</v>
      </c>
      <c r="H34" s="787">
        <v>0</v>
      </c>
      <c r="I34" s="787">
        <v>4.13</v>
      </c>
      <c r="J34" s="788"/>
      <c r="K34" s="788"/>
      <c r="L34" s="788">
        <v>4.13</v>
      </c>
      <c r="M34" s="787"/>
      <c r="N34" s="789"/>
      <c r="O34" s="787"/>
      <c r="P34" s="790"/>
      <c r="Q34" s="787"/>
      <c r="R34" s="787"/>
      <c r="S34" s="791"/>
      <c r="T34" s="788"/>
      <c r="U34" s="791"/>
      <c r="V34" s="788"/>
      <c r="W34" s="787"/>
      <c r="X34" s="787"/>
      <c r="Y34" s="943"/>
    </row>
    <row r="35" spans="1:25" s="17" customFormat="1" ht="57" customHeight="1" x14ac:dyDescent="0.2">
      <c r="A35" s="786"/>
      <c r="B35" s="787"/>
      <c r="C35" s="787"/>
      <c r="D35" s="787"/>
      <c r="E35" s="787"/>
      <c r="F35" s="787"/>
      <c r="G35" s="787"/>
      <c r="H35" s="787"/>
      <c r="I35" s="787"/>
      <c r="J35" s="788"/>
      <c r="K35" s="788"/>
      <c r="L35" s="788"/>
      <c r="M35" s="787"/>
      <c r="N35" s="789"/>
      <c r="O35" s="787">
        <v>1</v>
      </c>
      <c r="P35" s="790">
        <v>88</v>
      </c>
      <c r="Q35" s="794" t="s">
        <v>49</v>
      </c>
      <c r="R35" s="787" t="s">
        <v>35</v>
      </c>
      <c r="S35" s="791">
        <v>16.5</v>
      </c>
      <c r="T35" s="788"/>
      <c r="U35" s="791"/>
      <c r="V35" s="788">
        <v>16.5</v>
      </c>
      <c r="W35" s="787"/>
      <c r="X35" s="787">
        <v>12</v>
      </c>
      <c r="Y35" s="943" t="s">
        <v>36</v>
      </c>
    </row>
    <row r="36" spans="1:25" s="17" customFormat="1" ht="30.75" customHeight="1" x14ac:dyDescent="0.2">
      <c r="A36" s="786"/>
      <c r="B36" s="787"/>
      <c r="C36" s="787"/>
      <c r="D36" s="787"/>
      <c r="E36" s="787"/>
      <c r="F36" s="787"/>
      <c r="G36" s="787"/>
      <c r="H36" s="787"/>
      <c r="I36" s="787"/>
      <c r="J36" s="788"/>
      <c r="K36" s="788"/>
      <c r="L36" s="788"/>
      <c r="M36" s="787"/>
      <c r="N36" s="789"/>
      <c r="O36" s="787"/>
      <c r="P36" s="790"/>
      <c r="Q36" s="787"/>
      <c r="R36" s="787"/>
      <c r="S36" s="791"/>
      <c r="T36" s="788"/>
      <c r="U36" s="791"/>
      <c r="V36" s="788"/>
      <c r="W36" s="787"/>
      <c r="X36" s="787"/>
      <c r="Y36" s="943"/>
    </row>
    <row r="37" spans="1:25" s="17" customFormat="1" ht="25.5" customHeight="1" x14ac:dyDescent="0.2">
      <c r="A37" s="786">
        <v>7</v>
      </c>
      <c r="B37" s="787" t="s">
        <v>39</v>
      </c>
      <c r="C37" s="787"/>
      <c r="D37" s="787"/>
      <c r="E37" s="787"/>
      <c r="F37" s="787" t="s">
        <v>33</v>
      </c>
      <c r="G37" s="787">
        <v>0</v>
      </c>
      <c r="H37" s="787">
        <v>0</v>
      </c>
      <c r="I37" s="787">
        <v>5.25</v>
      </c>
      <c r="J37" s="788"/>
      <c r="K37" s="788"/>
      <c r="L37" s="788">
        <v>5.25</v>
      </c>
      <c r="M37" s="787"/>
      <c r="N37" s="789"/>
      <c r="O37" s="787"/>
      <c r="P37" s="790"/>
      <c r="Q37" s="787"/>
      <c r="R37" s="787"/>
      <c r="S37" s="791"/>
      <c r="T37" s="788"/>
      <c r="U37" s="791"/>
      <c r="V37" s="792"/>
      <c r="W37" s="787"/>
      <c r="X37" s="787"/>
      <c r="Y37" s="943"/>
    </row>
    <row r="38" spans="1:25" s="17" customFormat="1" ht="25.5" customHeight="1" x14ac:dyDescent="0.2">
      <c r="A38" s="786"/>
      <c r="B38" s="787"/>
      <c r="C38" s="787"/>
      <c r="D38" s="787"/>
      <c r="E38" s="787"/>
      <c r="F38" s="787"/>
      <c r="G38" s="787"/>
      <c r="H38" s="787"/>
      <c r="I38" s="787"/>
      <c r="J38" s="788"/>
      <c r="K38" s="788"/>
      <c r="L38" s="788"/>
      <c r="M38" s="787"/>
      <c r="N38" s="789"/>
      <c r="O38" s="787">
        <v>1</v>
      </c>
      <c r="P38" s="790" t="s">
        <v>50</v>
      </c>
      <c r="Q38" s="787" t="s">
        <v>37</v>
      </c>
      <c r="R38" s="787" t="s">
        <v>35</v>
      </c>
      <c r="S38" s="791">
        <v>21</v>
      </c>
      <c r="T38" s="788"/>
      <c r="U38" s="791"/>
      <c r="V38" s="792">
        <v>21</v>
      </c>
      <c r="W38" s="787"/>
      <c r="X38" s="787">
        <v>17</v>
      </c>
      <c r="Y38" s="943" t="s">
        <v>36</v>
      </c>
    </row>
    <row r="39" spans="1:25" s="17" customFormat="1" ht="25.5" customHeight="1" x14ac:dyDescent="0.2">
      <c r="A39" s="786"/>
      <c r="B39" s="787"/>
      <c r="C39" s="787"/>
      <c r="D39" s="787"/>
      <c r="E39" s="787"/>
      <c r="F39" s="787"/>
      <c r="G39" s="787"/>
      <c r="H39" s="787"/>
      <c r="I39" s="787"/>
      <c r="J39" s="788"/>
      <c r="K39" s="788"/>
      <c r="L39" s="788"/>
      <c r="M39" s="787"/>
      <c r="N39" s="789"/>
      <c r="O39" s="787"/>
      <c r="P39" s="790"/>
      <c r="Q39" s="787"/>
      <c r="R39" s="787"/>
      <c r="S39" s="791"/>
      <c r="T39" s="788"/>
      <c r="U39" s="791"/>
      <c r="V39" s="792"/>
      <c r="W39" s="787"/>
      <c r="X39" s="787"/>
      <c r="Y39" s="943"/>
    </row>
    <row r="40" spans="1:25" s="17" customFormat="1" ht="75.75" customHeight="1" x14ac:dyDescent="0.2">
      <c r="A40" s="786">
        <v>8</v>
      </c>
      <c r="B40" s="787" t="s">
        <v>32</v>
      </c>
      <c r="C40" s="787">
        <v>32135</v>
      </c>
      <c r="D40" s="787">
        <v>133</v>
      </c>
      <c r="E40" s="787">
        <v>1865</v>
      </c>
      <c r="F40" s="787" t="s">
        <v>33</v>
      </c>
      <c r="G40" s="787">
        <v>0</v>
      </c>
      <c r="H40" s="787">
        <v>0</v>
      </c>
      <c r="I40" s="787">
        <v>42</v>
      </c>
      <c r="J40" s="788">
        <v>38.07</v>
      </c>
      <c r="K40" s="788"/>
      <c r="L40" s="788">
        <v>3.93</v>
      </c>
      <c r="M40" s="787"/>
      <c r="N40" s="789"/>
      <c r="O40" s="787">
        <v>1</v>
      </c>
      <c r="P40" s="790" t="s">
        <v>51</v>
      </c>
      <c r="Q40" s="794" t="s">
        <v>52</v>
      </c>
      <c r="R40" s="794" t="s">
        <v>44</v>
      </c>
      <c r="S40" s="791">
        <v>15.75</v>
      </c>
      <c r="T40" s="788"/>
      <c r="U40" s="791"/>
      <c r="V40" s="788">
        <v>15.75</v>
      </c>
      <c r="W40" s="787"/>
      <c r="X40" s="787">
        <v>25</v>
      </c>
      <c r="Y40" s="943" t="s">
        <v>53</v>
      </c>
    </row>
    <row r="41" spans="1:25" s="17" customFormat="1" ht="28.5" customHeight="1" x14ac:dyDescent="0.2">
      <c r="A41" s="786"/>
      <c r="B41" s="787"/>
      <c r="C41" s="787"/>
      <c r="D41" s="787"/>
      <c r="E41" s="787"/>
      <c r="F41" s="787"/>
      <c r="G41" s="787"/>
      <c r="H41" s="787"/>
      <c r="I41" s="787"/>
      <c r="J41" s="788"/>
      <c r="K41" s="788"/>
      <c r="L41" s="788"/>
      <c r="M41" s="787"/>
      <c r="N41" s="789"/>
      <c r="O41" s="787"/>
      <c r="P41" s="790"/>
      <c r="Q41" s="794"/>
      <c r="R41" s="794"/>
      <c r="S41" s="791"/>
      <c r="T41" s="788"/>
      <c r="U41" s="791"/>
      <c r="V41" s="788"/>
      <c r="W41" s="787"/>
      <c r="X41" s="787"/>
      <c r="Y41" s="943"/>
    </row>
    <row r="42" spans="1:25" s="17" customFormat="1" ht="60.75" customHeight="1" x14ac:dyDescent="0.2">
      <c r="A42" s="786">
        <v>9</v>
      </c>
      <c r="B42" s="787" t="s">
        <v>32</v>
      </c>
      <c r="C42" s="787">
        <v>32088</v>
      </c>
      <c r="D42" s="787">
        <v>120</v>
      </c>
      <c r="E42" s="787">
        <v>1841</v>
      </c>
      <c r="F42" s="787" t="s">
        <v>33</v>
      </c>
      <c r="G42" s="787">
        <v>0</v>
      </c>
      <c r="H42" s="787">
        <v>0</v>
      </c>
      <c r="I42" s="787">
        <v>87</v>
      </c>
      <c r="J42" s="788">
        <v>82.5</v>
      </c>
      <c r="K42" s="788"/>
      <c r="L42" s="788">
        <v>2.25</v>
      </c>
      <c r="M42" s="787"/>
      <c r="N42" s="789"/>
      <c r="O42" s="787">
        <v>1</v>
      </c>
      <c r="P42" s="790" t="s">
        <v>51</v>
      </c>
      <c r="Q42" s="794" t="s">
        <v>52</v>
      </c>
      <c r="R42" s="794" t="s">
        <v>44</v>
      </c>
      <c r="S42" s="791">
        <v>9</v>
      </c>
      <c r="T42" s="788"/>
      <c r="U42" s="791"/>
      <c r="V42" s="788">
        <v>9</v>
      </c>
      <c r="W42" s="787"/>
      <c r="X42" s="787">
        <v>50</v>
      </c>
      <c r="Y42" s="943" t="s">
        <v>53</v>
      </c>
    </row>
    <row r="43" spans="1:25" s="17" customFormat="1" ht="30.75" customHeight="1" x14ac:dyDescent="0.2">
      <c r="A43" s="786"/>
      <c r="B43" s="787"/>
      <c r="C43" s="787"/>
      <c r="D43" s="787"/>
      <c r="E43" s="787"/>
      <c r="F43" s="787"/>
      <c r="G43" s="787"/>
      <c r="H43" s="787"/>
      <c r="I43" s="787"/>
      <c r="J43" s="788"/>
      <c r="K43" s="788"/>
      <c r="L43" s="788"/>
      <c r="M43" s="787"/>
      <c r="N43" s="789"/>
      <c r="O43" s="787"/>
      <c r="P43" s="790"/>
      <c r="Q43" s="794"/>
      <c r="R43" s="794"/>
      <c r="S43" s="791"/>
      <c r="T43" s="788"/>
      <c r="U43" s="791"/>
      <c r="V43" s="788"/>
      <c r="W43" s="787"/>
      <c r="X43" s="787"/>
      <c r="Y43" s="943"/>
    </row>
    <row r="44" spans="1:25" s="18" customFormat="1" ht="25.5" customHeight="1" x14ac:dyDescent="0.2">
      <c r="A44" s="796">
        <v>10</v>
      </c>
      <c r="B44" s="797" t="s">
        <v>32</v>
      </c>
      <c r="C44" s="798">
        <v>18335</v>
      </c>
      <c r="D44" s="798">
        <v>324</v>
      </c>
      <c r="E44" s="798">
        <v>2398</v>
      </c>
      <c r="F44" s="798" t="s">
        <v>54</v>
      </c>
      <c r="G44" s="798">
        <v>0</v>
      </c>
      <c r="H44" s="798">
        <v>3</v>
      </c>
      <c r="I44" s="798">
        <v>96</v>
      </c>
      <c r="J44" s="799">
        <v>384.25</v>
      </c>
      <c r="K44" s="800"/>
      <c r="L44" s="800">
        <v>11.75</v>
      </c>
      <c r="M44" s="798"/>
      <c r="N44" s="801"/>
      <c r="O44" s="802"/>
      <c r="P44" s="798"/>
      <c r="Q44" s="798"/>
      <c r="R44" s="798"/>
      <c r="S44" s="803"/>
      <c r="T44" s="800"/>
      <c r="U44" s="803"/>
      <c r="V44" s="803"/>
      <c r="W44" s="798"/>
      <c r="X44" s="798"/>
      <c r="Y44" s="945"/>
    </row>
    <row r="45" spans="1:25" s="18" customFormat="1" ht="66.75" customHeight="1" x14ac:dyDescent="0.2">
      <c r="A45" s="796"/>
      <c r="B45" s="797"/>
      <c r="C45" s="798"/>
      <c r="D45" s="798"/>
      <c r="E45" s="798"/>
      <c r="F45" s="798"/>
      <c r="G45" s="798"/>
      <c r="H45" s="798"/>
      <c r="I45" s="798"/>
      <c r="J45" s="799"/>
      <c r="K45" s="800"/>
      <c r="L45" s="800"/>
      <c r="M45" s="798"/>
      <c r="N45" s="801"/>
      <c r="O45" s="802">
        <v>1</v>
      </c>
      <c r="P45" s="798">
        <v>17</v>
      </c>
      <c r="Q45" s="804" t="s">
        <v>55</v>
      </c>
      <c r="R45" s="798" t="s">
        <v>56</v>
      </c>
      <c r="S45" s="803">
        <v>47</v>
      </c>
      <c r="T45" s="800"/>
      <c r="U45" s="803"/>
      <c r="V45" s="803">
        <v>47</v>
      </c>
      <c r="W45" s="798"/>
      <c r="X45" s="798">
        <v>17</v>
      </c>
      <c r="Y45" s="946" t="s">
        <v>57</v>
      </c>
    </row>
    <row r="46" spans="1:25" s="18" customFormat="1" ht="25.5" customHeight="1" x14ac:dyDescent="0.2">
      <c r="A46" s="796"/>
      <c r="B46" s="797" t="s">
        <v>32</v>
      </c>
      <c r="C46" s="798">
        <v>57528</v>
      </c>
      <c r="D46" s="798">
        <v>4</v>
      </c>
      <c r="E46" s="798">
        <v>4010</v>
      </c>
      <c r="F46" s="798" t="s">
        <v>54</v>
      </c>
      <c r="G46" s="798">
        <v>0</v>
      </c>
      <c r="H46" s="798">
        <v>2</v>
      </c>
      <c r="I46" s="798">
        <v>11</v>
      </c>
      <c r="J46" s="799">
        <v>211</v>
      </c>
      <c r="K46" s="800"/>
      <c r="L46" s="800"/>
      <c r="M46" s="798"/>
      <c r="N46" s="805"/>
      <c r="O46" s="802"/>
      <c r="P46" s="798"/>
      <c r="Q46" s="798"/>
      <c r="R46" s="798"/>
      <c r="S46" s="803"/>
      <c r="T46" s="800"/>
      <c r="U46" s="803"/>
      <c r="V46" s="806"/>
      <c r="W46" s="798"/>
      <c r="X46" s="798"/>
      <c r="Y46" s="947"/>
    </row>
    <row r="47" spans="1:25" s="18" customFormat="1" ht="25.5" customHeight="1" x14ac:dyDescent="0.2">
      <c r="A47" s="796"/>
      <c r="B47" s="797" t="s">
        <v>32</v>
      </c>
      <c r="C47" s="798">
        <v>51888</v>
      </c>
      <c r="D47" s="798">
        <v>20</v>
      </c>
      <c r="E47" s="798">
        <v>3584</v>
      </c>
      <c r="F47" s="798" t="s">
        <v>54</v>
      </c>
      <c r="G47" s="798">
        <v>11</v>
      </c>
      <c r="H47" s="798">
        <v>1</v>
      </c>
      <c r="I47" s="798">
        <v>80</v>
      </c>
      <c r="J47" s="799">
        <v>4580</v>
      </c>
      <c r="K47" s="800"/>
      <c r="L47" s="800"/>
      <c r="M47" s="798"/>
      <c r="N47" s="805"/>
      <c r="O47" s="802"/>
      <c r="P47" s="798"/>
      <c r="Q47" s="798"/>
      <c r="R47" s="798"/>
      <c r="S47" s="803"/>
      <c r="T47" s="800"/>
      <c r="U47" s="803"/>
      <c r="V47" s="806"/>
      <c r="W47" s="798"/>
      <c r="X47" s="798"/>
      <c r="Y47" s="947"/>
    </row>
    <row r="48" spans="1:25" s="18" customFormat="1" ht="25.5" customHeight="1" x14ac:dyDescent="0.2">
      <c r="A48" s="796"/>
      <c r="B48" s="797" t="s">
        <v>32</v>
      </c>
      <c r="C48" s="798">
        <v>7730</v>
      </c>
      <c r="D48" s="798">
        <v>28</v>
      </c>
      <c r="E48" s="798">
        <v>1403</v>
      </c>
      <c r="F48" s="798" t="s">
        <v>54</v>
      </c>
      <c r="G48" s="798">
        <v>11</v>
      </c>
      <c r="H48" s="798">
        <v>2</v>
      </c>
      <c r="I48" s="798">
        <v>44</v>
      </c>
      <c r="J48" s="799">
        <v>4644</v>
      </c>
      <c r="K48" s="800"/>
      <c r="L48" s="800"/>
      <c r="M48" s="798"/>
      <c r="N48" s="805"/>
      <c r="O48" s="802"/>
      <c r="P48" s="798"/>
      <c r="Q48" s="798"/>
      <c r="R48" s="798"/>
      <c r="S48" s="803"/>
      <c r="T48" s="800"/>
      <c r="U48" s="803"/>
      <c r="V48" s="806"/>
      <c r="W48" s="798"/>
      <c r="X48" s="798"/>
      <c r="Y48" s="947"/>
    </row>
    <row r="49" spans="1:25" s="761" customFormat="1" ht="25.5" customHeight="1" x14ac:dyDescent="0.2">
      <c r="A49" s="796"/>
      <c r="B49" s="797"/>
      <c r="C49" s="798"/>
      <c r="D49" s="798"/>
      <c r="E49" s="798"/>
      <c r="F49" s="798"/>
      <c r="G49" s="798"/>
      <c r="H49" s="798"/>
      <c r="I49" s="798"/>
      <c r="J49" s="799"/>
      <c r="K49" s="800"/>
      <c r="L49" s="800"/>
      <c r="M49" s="798"/>
      <c r="N49" s="805"/>
      <c r="O49" s="802"/>
      <c r="P49" s="798"/>
      <c r="Q49" s="798"/>
      <c r="R49" s="798"/>
      <c r="S49" s="803"/>
      <c r="T49" s="800"/>
      <c r="U49" s="803"/>
      <c r="V49" s="806"/>
      <c r="W49" s="798"/>
      <c r="X49" s="798"/>
      <c r="Y49" s="947"/>
    </row>
    <row r="50" spans="1:25" s="19" customFormat="1" ht="25.5" customHeight="1" x14ac:dyDescent="0.2">
      <c r="A50" s="807">
        <v>11</v>
      </c>
      <c r="B50" s="808" t="s">
        <v>32</v>
      </c>
      <c r="C50" s="808">
        <v>18613</v>
      </c>
      <c r="D50" s="808">
        <v>529</v>
      </c>
      <c r="E50" s="808">
        <v>2756</v>
      </c>
      <c r="F50" s="808" t="s">
        <v>58</v>
      </c>
      <c r="G50" s="808">
        <v>0</v>
      </c>
      <c r="H50" s="808">
        <v>2</v>
      </c>
      <c r="I50" s="808">
        <v>40</v>
      </c>
      <c r="J50" s="809">
        <v>223.75</v>
      </c>
      <c r="K50" s="810"/>
      <c r="L50" s="810">
        <v>16.25</v>
      </c>
      <c r="M50" s="808"/>
      <c r="N50" s="811"/>
      <c r="O50" s="808"/>
      <c r="P50" s="808"/>
      <c r="Q50" s="808"/>
      <c r="R50" s="808"/>
      <c r="S50" s="812"/>
      <c r="T50" s="808"/>
      <c r="U50" s="812"/>
      <c r="V50" s="810"/>
      <c r="W50" s="808"/>
      <c r="X50" s="808"/>
      <c r="Y50" s="948"/>
    </row>
    <row r="51" spans="1:25" s="21" customFormat="1" ht="56.25" x14ac:dyDescent="0.2">
      <c r="A51" s="786"/>
      <c r="B51" s="787"/>
      <c r="C51" s="787"/>
      <c r="D51" s="787"/>
      <c r="E51" s="787"/>
      <c r="F51" s="787"/>
      <c r="G51" s="787"/>
      <c r="H51" s="787"/>
      <c r="I51" s="787"/>
      <c r="J51" s="813"/>
      <c r="K51" s="788"/>
      <c r="L51" s="788"/>
      <c r="M51" s="787"/>
      <c r="N51" s="789"/>
      <c r="O51" s="787"/>
      <c r="P51" s="787">
        <v>16</v>
      </c>
      <c r="Q51" s="793" t="s">
        <v>55</v>
      </c>
      <c r="R51" s="787" t="s">
        <v>35</v>
      </c>
      <c r="S51" s="791">
        <v>65</v>
      </c>
      <c r="T51" s="787"/>
      <c r="U51" s="791"/>
      <c r="V51" s="792">
        <v>65</v>
      </c>
      <c r="W51" s="787"/>
      <c r="X51" s="787">
        <v>22</v>
      </c>
      <c r="Y51" s="944" t="s">
        <v>53</v>
      </c>
    </row>
    <row r="52" spans="1:25" s="21" customFormat="1" ht="25.5" customHeight="1" x14ac:dyDescent="0.2">
      <c r="A52" s="786"/>
      <c r="B52" s="787" t="s">
        <v>32</v>
      </c>
      <c r="C52" s="787">
        <v>18352</v>
      </c>
      <c r="D52" s="787">
        <v>434</v>
      </c>
      <c r="E52" s="787">
        <v>1412</v>
      </c>
      <c r="F52" s="787" t="s">
        <v>58</v>
      </c>
      <c r="G52" s="787">
        <v>7</v>
      </c>
      <c r="H52" s="787">
        <v>0</v>
      </c>
      <c r="I52" s="787">
        <v>35</v>
      </c>
      <c r="J52" s="813">
        <v>2835</v>
      </c>
      <c r="K52" s="788"/>
      <c r="L52" s="788"/>
      <c r="M52" s="787"/>
      <c r="N52" s="789"/>
      <c r="O52" s="787"/>
      <c r="P52" s="787"/>
      <c r="Q52" s="787"/>
      <c r="R52" s="787"/>
      <c r="S52" s="791"/>
      <c r="T52" s="787"/>
      <c r="U52" s="791"/>
      <c r="V52" s="788"/>
      <c r="W52" s="787"/>
      <c r="X52" s="787"/>
      <c r="Y52" s="943"/>
    </row>
    <row r="53" spans="1:25" s="21" customFormat="1" ht="25.5" customHeight="1" x14ac:dyDescent="0.2">
      <c r="A53" s="786"/>
      <c r="B53" s="787" t="s">
        <v>32</v>
      </c>
      <c r="C53" s="787">
        <v>19471</v>
      </c>
      <c r="D53" s="787">
        <v>424</v>
      </c>
      <c r="E53" s="787">
        <v>2674</v>
      </c>
      <c r="F53" s="787" t="s">
        <v>58</v>
      </c>
      <c r="G53" s="787">
        <v>4</v>
      </c>
      <c r="H53" s="787">
        <v>1</v>
      </c>
      <c r="I53" s="787">
        <v>50</v>
      </c>
      <c r="J53" s="813">
        <v>1750</v>
      </c>
      <c r="K53" s="788"/>
      <c r="L53" s="788"/>
      <c r="M53" s="787"/>
      <c r="N53" s="789"/>
      <c r="O53" s="787"/>
      <c r="P53" s="787"/>
      <c r="Q53" s="787"/>
      <c r="R53" s="787"/>
      <c r="S53" s="791"/>
      <c r="T53" s="787"/>
      <c r="U53" s="791"/>
      <c r="V53" s="788"/>
      <c r="W53" s="787"/>
      <c r="X53" s="787"/>
      <c r="Y53" s="943"/>
    </row>
    <row r="54" spans="1:25" s="762" customFormat="1" ht="25.5" customHeight="1" x14ac:dyDescent="0.2">
      <c r="A54" s="786"/>
      <c r="B54" s="787"/>
      <c r="C54" s="787"/>
      <c r="D54" s="787"/>
      <c r="E54" s="787"/>
      <c r="F54" s="787"/>
      <c r="G54" s="787"/>
      <c r="H54" s="787"/>
      <c r="I54" s="787"/>
      <c r="J54" s="813"/>
      <c r="K54" s="788"/>
      <c r="L54" s="788"/>
      <c r="M54" s="787"/>
      <c r="N54" s="789"/>
      <c r="O54" s="787"/>
      <c r="P54" s="787"/>
      <c r="Q54" s="787"/>
      <c r="R54" s="787"/>
      <c r="S54" s="791"/>
      <c r="T54" s="787"/>
      <c r="U54" s="791"/>
      <c r="V54" s="788"/>
      <c r="W54" s="787"/>
      <c r="X54" s="787"/>
      <c r="Y54" s="943"/>
    </row>
    <row r="55" spans="1:25" s="21" customFormat="1" ht="25.5" customHeight="1" x14ac:dyDescent="0.2">
      <c r="A55" s="786">
        <v>12</v>
      </c>
      <c r="B55" s="787" t="s">
        <v>32</v>
      </c>
      <c r="C55" s="787">
        <v>73948</v>
      </c>
      <c r="D55" s="787">
        <v>87</v>
      </c>
      <c r="E55" s="787">
        <v>4688</v>
      </c>
      <c r="F55" s="787" t="s">
        <v>58</v>
      </c>
      <c r="G55" s="787">
        <v>0</v>
      </c>
      <c r="H55" s="787">
        <v>1</v>
      </c>
      <c r="I55" s="787">
        <v>87</v>
      </c>
      <c r="J55" s="813">
        <v>178.17</v>
      </c>
      <c r="K55" s="788"/>
      <c r="L55" s="788">
        <v>8.8249999999999993</v>
      </c>
      <c r="M55" s="787"/>
      <c r="N55" s="789"/>
      <c r="O55" s="787"/>
      <c r="P55" s="787"/>
      <c r="Q55" s="787"/>
      <c r="R55" s="787"/>
      <c r="S55" s="791"/>
      <c r="T55" s="787"/>
      <c r="U55" s="791"/>
      <c r="V55" s="792"/>
      <c r="W55" s="787"/>
      <c r="X55" s="787"/>
      <c r="Y55" s="943"/>
    </row>
    <row r="56" spans="1:25" s="21" customFormat="1" ht="37.5" x14ac:dyDescent="0.2">
      <c r="A56" s="786"/>
      <c r="B56" s="787"/>
      <c r="C56" s="787"/>
      <c r="D56" s="787"/>
      <c r="E56" s="787"/>
      <c r="F56" s="787"/>
      <c r="G56" s="787"/>
      <c r="H56" s="787"/>
      <c r="I56" s="787"/>
      <c r="J56" s="813"/>
      <c r="K56" s="788"/>
      <c r="L56" s="788"/>
      <c r="M56" s="787"/>
      <c r="N56" s="789"/>
      <c r="O56" s="787">
        <v>1</v>
      </c>
      <c r="P56" s="787">
        <v>7</v>
      </c>
      <c r="Q56" s="814" t="s">
        <v>37</v>
      </c>
      <c r="R56" s="787" t="s">
        <v>38</v>
      </c>
      <c r="S56" s="791">
        <v>21</v>
      </c>
      <c r="T56" s="787"/>
      <c r="U56" s="791"/>
      <c r="V56" s="792">
        <v>21</v>
      </c>
      <c r="W56" s="787"/>
      <c r="X56" s="787">
        <v>11</v>
      </c>
      <c r="Y56" s="944" t="s">
        <v>53</v>
      </c>
    </row>
    <row r="57" spans="1:25" s="21" customFormat="1" ht="25.5" customHeight="1" x14ac:dyDescent="0.2">
      <c r="A57" s="786"/>
      <c r="B57" s="787"/>
      <c r="C57" s="787"/>
      <c r="D57" s="787"/>
      <c r="E57" s="787"/>
      <c r="F57" s="787"/>
      <c r="G57" s="787"/>
      <c r="H57" s="787"/>
      <c r="I57" s="787"/>
      <c r="J57" s="813"/>
      <c r="K57" s="788"/>
      <c r="L57" s="788"/>
      <c r="M57" s="787"/>
      <c r="N57" s="789"/>
      <c r="O57" s="787">
        <v>2</v>
      </c>
      <c r="P57" s="787">
        <v>7</v>
      </c>
      <c r="Q57" s="814" t="s">
        <v>59</v>
      </c>
      <c r="R57" s="787" t="s">
        <v>38</v>
      </c>
      <c r="S57" s="791">
        <v>14.3</v>
      </c>
      <c r="T57" s="788">
        <v>14.3</v>
      </c>
      <c r="U57" s="791"/>
      <c r="V57" s="792"/>
      <c r="W57" s="787"/>
      <c r="X57" s="787">
        <v>7</v>
      </c>
      <c r="Y57" s="943" t="s">
        <v>60</v>
      </c>
    </row>
    <row r="58" spans="1:25" s="21" customFormat="1" ht="25.5" customHeight="1" x14ac:dyDescent="0.2">
      <c r="A58" s="786"/>
      <c r="B58" s="787" t="s">
        <v>32</v>
      </c>
      <c r="C58" s="787">
        <v>7831</v>
      </c>
      <c r="D58" s="787">
        <v>120</v>
      </c>
      <c r="E58" s="787">
        <v>117</v>
      </c>
      <c r="F58" s="787" t="s">
        <v>58</v>
      </c>
      <c r="G58" s="787">
        <v>2</v>
      </c>
      <c r="H58" s="787">
        <v>3</v>
      </c>
      <c r="I58" s="787">
        <v>43</v>
      </c>
      <c r="J58" s="813">
        <v>1143</v>
      </c>
      <c r="K58" s="788"/>
      <c r="L58" s="788"/>
      <c r="M58" s="787"/>
      <c r="N58" s="789"/>
      <c r="O58" s="787"/>
      <c r="P58" s="787"/>
      <c r="Q58" s="787"/>
      <c r="R58" s="787"/>
      <c r="S58" s="791"/>
      <c r="T58" s="787"/>
      <c r="U58" s="791"/>
      <c r="V58" s="792"/>
      <c r="W58" s="787"/>
      <c r="X58" s="787"/>
      <c r="Y58" s="943"/>
    </row>
    <row r="59" spans="1:25" s="21" customFormat="1" ht="25.5" customHeight="1" x14ac:dyDescent="0.2">
      <c r="A59" s="786"/>
      <c r="B59" s="787" t="s">
        <v>32</v>
      </c>
      <c r="C59" s="787">
        <v>7828</v>
      </c>
      <c r="D59" s="787">
        <v>121</v>
      </c>
      <c r="E59" s="787"/>
      <c r="F59" s="787" t="s">
        <v>58</v>
      </c>
      <c r="G59" s="787">
        <v>4</v>
      </c>
      <c r="H59" s="787">
        <v>2</v>
      </c>
      <c r="I59" s="787">
        <v>76</v>
      </c>
      <c r="J59" s="813">
        <v>1876</v>
      </c>
      <c r="K59" s="788"/>
      <c r="L59" s="788"/>
      <c r="M59" s="787"/>
      <c r="N59" s="789"/>
      <c r="O59" s="787"/>
      <c r="P59" s="787"/>
      <c r="Q59" s="787"/>
      <c r="R59" s="787"/>
      <c r="S59" s="791"/>
      <c r="T59" s="787"/>
      <c r="U59" s="791"/>
      <c r="V59" s="792"/>
      <c r="W59" s="787"/>
      <c r="X59" s="787"/>
      <c r="Y59" s="943"/>
    </row>
    <row r="60" spans="1:25" s="17" customFormat="1" ht="25.5" customHeight="1" x14ac:dyDescent="0.2">
      <c r="A60" s="786"/>
      <c r="B60" s="787"/>
      <c r="C60" s="787"/>
      <c r="D60" s="787"/>
      <c r="E60" s="787"/>
      <c r="F60" s="787"/>
      <c r="G60" s="787"/>
      <c r="H60" s="787"/>
      <c r="I60" s="787"/>
      <c r="J60" s="813"/>
      <c r="K60" s="788"/>
      <c r="L60" s="788"/>
      <c r="M60" s="787"/>
      <c r="N60" s="789"/>
      <c r="O60" s="787"/>
      <c r="P60" s="787"/>
      <c r="Q60" s="787"/>
      <c r="R60" s="787"/>
      <c r="S60" s="791"/>
      <c r="T60" s="787"/>
      <c r="U60" s="791"/>
      <c r="V60" s="792"/>
      <c r="W60" s="787"/>
      <c r="X60" s="787"/>
      <c r="Y60" s="943"/>
    </row>
    <row r="61" spans="1:25" s="17" customFormat="1" ht="25.5" customHeight="1" x14ac:dyDescent="0.2">
      <c r="A61" s="786">
        <v>13</v>
      </c>
      <c r="B61" s="787" t="s">
        <v>32</v>
      </c>
      <c r="C61" s="787">
        <v>73955</v>
      </c>
      <c r="D61" s="787">
        <v>9</v>
      </c>
      <c r="E61" s="787">
        <v>4695</v>
      </c>
      <c r="F61" s="787" t="s">
        <v>58</v>
      </c>
      <c r="G61" s="787">
        <v>3</v>
      </c>
      <c r="H61" s="787">
        <v>2</v>
      </c>
      <c r="I61" s="787">
        <v>24</v>
      </c>
      <c r="J61" s="813">
        <v>512.82000000000005</v>
      </c>
      <c r="K61" s="788">
        <v>32.68</v>
      </c>
      <c r="L61" s="788">
        <v>878.5</v>
      </c>
      <c r="M61" s="787"/>
      <c r="N61" s="789"/>
      <c r="O61" s="787"/>
      <c r="P61" s="787"/>
      <c r="Q61" s="787"/>
      <c r="R61" s="787"/>
      <c r="S61" s="791"/>
      <c r="T61" s="787"/>
      <c r="U61" s="791"/>
      <c r="V61" s="792"/>
      <c r="W61" s="787"/>
      <c r="X61" s="787"/>
      <c r="Y61" s="943"/>
    </row>
    <row r="62" spans="1:25" s="17" customFormat="1" ht="43.5" customHeight="1" x14ac:dyDescent="0.2">
      <c r="A62" s="786"/>
      <c r="B62" s="787"/>
      <c r="C62" s="787"/>
      <c r="D62" s="787"/>
      <c r="E62" s="787"/>
      <c r="F62" s="787"/>
      <c r="G62" s="787"/>
      <c r="H62" s="787"/>
      <c r="I62" s="787"/>
      <c r="J62" s="813"/>
      <c r="K62" s="788"/>
      <c r="L62" s="788"/>
      <c r="M62" s="787"/>
      <c r="N62" s="789"/>
      <c r="O62" s="787">
        <v>1</v>
      </c>
      <c r="P62" s="787">
        <v>83</v>
      </c>
      <c r="Q62" s="793" t="s">
        <v>43</v>
      </c>
      <c r="R62" s="787" t="s">
        <v>35</v>
      </c>
      <c r="S62" s="791">
        <v>130.69999999999999</v>
      </c>
      <c r="T62" s="787"/>
      <c r="U62" s="791">
        <v>130.69999999999999</v>
      </c>
      <c r="V62" s="792"/>
      <c r="W62" s="787"/>
      <c r="X62" s="787">
        <v>3</v>
      </c>
      <c r="Y62" s="943" t="s">
        <v>61</v>
      </c>
    </row>
    <row r="63" spans="1:25" s="17" customFormat="1" ht="56.25" x14ac:dyDescent="0.2">
      <c r="A63" s="786"/>
      <c r="B63" s="787"/>
      <c r="C63" s="787"/>
      <c r="D63" s="787"/>
      <c r="E63" s="787"/>
      <c r="F63" s="787"/>
      <c r="G63" s="787"/>
      <c r="H63" s="787"/>
      <c r="I63" s="787"/>
      <c r="J63" s="813"/>
      <c r="K63" s="788"/>
      <c r="L63" s="788"/>
      <c r="M63" s="787"/>
      <c r="N63" s="789"/>
      <c r="O63" s="787">
        <v>2</v>
      </c>
      <c r="P63" s="787">
        <v>83</v>
      </c>
      <c r="Q63" s="793" t="s">
        <v>62</v>
      </c>
      <c r="R63" s="787" t="s">
        <v>35</v>
      </c>
      <c r="S63" s="791">
        <v>16</v>
      </c>
      <c r="T63" s="787"/>
      <c r="U63" s="791"/>
      <c r="V63" s="792">
        <v>16</v>
      </c>
      <c r="W63" s="787"/>
      <c r="X63" s="787">
        <v>3</v>
      </c>
      <c r="Y63" s="944" t="s">
        <v>53</v>
      </c>
    </row>
    <row r="64" spans="1:25" s="17" customFormat="1" ht="25.5" customHeight="1" x14ac:dyDescent="0.2">
      <c r="A64" s="786"/>
      <c r="B64" s="787"/>
      <c r="C64" s="787"/>
      <c r="D64" s="787"/>
      <c r="E64" s="787"/>
      <c r="F64" s="787"/>
      <c r="G64" s="787"/>
      <c r="H64" s="787"/>
      <c r="I64" s="787"/>
      <c r="J64" s="813"/>
      <c r="K64" s="788"/>
      <c r="L64" s="788"/>
      <c r="M64" s="787"/>
      <c r="N64" s="789"/>
      <c r="O64" s="787"/>
      <c r="P64" s="787"/>
      <c r="Q64" s="787"/>
      <c r="R64" s="787"/>
      <c r="S64" s="791"/>
      <c r="T64" s="787"/>
      <c r="U64" s="791"/>
      <c r="V64" s="788"/>
      <c r="W64" s="787"/>
      <c r="X64" s="787"/>
      <c r="Y64" s="943"/>
    </row>
    <row r="65" spans="1:25" s="17" customFormat="1" ht="20.25" customHeight="1" x14ac:dyDescent="0.2">
      <c r="A65" s="786">
        <v>14</v>
      </c>
      <c r="B65" s="787"/>
      <c r="C65" s="787"/>
      <c r="D65" s="787"/>
      <c r="E65" s="787"/>
      <c r="F65" s="787"/>
      <c r="G65" s="787"/>
      <c r="H65" s="787"/>
      <c r="I65" s="787"/>
      <c r="J65" s="813"/>
      <c r="K65" s="788"/>
      <c r="L65" s="788"/>
      <c r="M65" s="787"/>
      <c r="N65" s="789"/>
      <c r="O65" s="787"/>
      <c r="P65" s="787"/>
      <c r="Q65" s="787"/>
      <c r="R65" s="787"/>
      <c r="S65" s="791"/>
      <c r="T65" s="787"/>
      <c r="U65" s="791"/>
      <c r="V65" s="792"/>
      <c r="W65" s="787"/>
      <c r="X65" s="787"/>
      <c r="Y65" s="943"/>
    </row>
    <row r="66" spans="1:25" s="17" customFormat="1" ht="56.25" x14ac:dyDescent="0.2">
      <c r="A66" s="786"/>
      <c r="B66" s="787"/>
      <c r="C66" s="787"/>
      <c r="D66" s="787"/>
      <c r="E66" s="787"/>
      <c r="F66" s="787"/>
      <c r="G66" s="787"/>
      <c r="H66" s="787"/>
      <c r="I66" s="787"/>
      <c r="J66" s="813" t="s">
        <v>63</v>
      </c>
      <c r="K66" s="788"/>
      <c r="L66" s="788"/>
      <c r="M66" s="787"/>
      <c r="N66" s="789"/>
      <c r="O66" s="787">
        <v>1</v>
      </c>
      <c r="P66" s="787">
        <v>86</v>
      </c>
      <c r="Q66" s="793" t="s">
        <v>55</v>
      </c>
      <c r="R66" s="787" t="s">
        <v>35</v>
      </c>
      <c r="S66" s="791">
        <v>168</v>
      </c>
      <c r="T66" s="787"/>
      <c r="U66" s="791"/>
      <c r="V66" s="792">
        <v>168</v>
      </c>
      <c r="W66" s="787"/>
      <c r="X66" s="787">
        <v>18</v>
      </c>
      <c r="Y66" s="944" t="s">
        <v>64</v>
      </c>
    </row>
    <row r="67" spans="1:25" s="17" customFormat="1" ht="53.25" customHeight="1" x14ac:dyDescent="0.2">
      <c r="A67" s="786"/>
      <c r="B67" s="787"/>
      <c r="C67" s="787"/>
      <c r="D67" s="787"/>
      <c r="E67" s="787"/>
      <c r="F67" s="787"/>
      <c r="G67" s="787"/>
      <c r="H67" s="787"/>
      <c r="I67" s="787"/>
      <c r="J67" s="813"/>
      <c r="K67" s="788"/>
      <c r="L67" s="788"/>
      <c r="M67" s="787"/>
      <c r="N67" s="789"/>
      <c r="O67" s="787">
        <v>2</v>
      </c>
      <c r="P67" s="787">
        <v>86</v>
      </c>
      <c r="Q67" s="793" t="s">
        <v>65</v>
      </c>
      <c r="R67" s="787" t="s">
        <v>35</v>
      </c>
      <c r="S67" s="791">
        <v>280</v>
      </c>
      <c r="T67" s="787"/>
      <c r="U67" s="791"/>
      <c r="V67" s="792">
        <v>280</v>
      </c>
      <c r="W67" s="787"/>
      <c r="X67" s="787">
        <v>13</v>
      </c>
      <c r="Y67" s="944" t="s">
        <v>64</v>
      </c>
    </row>
    <row r="68" spans="1:25" s="17" customFormat="1" ht="30.75" customHeight="1" x14ac:dyDescent="0.2">
      <c r="A68" s="786"/>
      <c r="B68" s="787"/>
      <c r="C68" s="787"/>
      <c r="D68" s="787"/>
      <c r="E68" s="787"/>
      <c r="F68" s="787"/>
      <c r="G68" s="787"/>
      <c r="H68" s="787"/>
      <c r="I68" s="787"/>
      <c r="J68" s="813"/>
      <c r="K68" s="788"/>
      <c r="L68" s="788"/>
      <c r="M68" s="787"/>
      <c r="N68" s="789"/>
      <c r="O68" s="787"/>
      <c r="P68" s="787"/>
      <c r="Q68" s="793"/>
      <c r="R68" s="787"/>
      <c r="S68" s="791"/>
      <c r="T68" s="787"/>
      <c r="U68" s="791"/>
      <c r="V68" s="792"/>
      <c r="W68" s="787"/>
      <c r="X68" s="787"/>
      <c r="Y68" s="944"/>
    </row>
    <row r="69" spans="1:25" s="17" customFormat="1" ht="37.5" x14ac:dyDescent="0.2">
      <c r="A69" s="815">
        <v>15</v>
      </c>
      <c r="B69" s="795" t="s">
        <v>68</v>
      </c>
      <c r="C69" s="814">
        <v>6518</v>
      </c>
      <c r="D69" s="814"/>
      <c r="E69" s="814"/>
      <c r="F69" s="814" t="s">
        <v>69</v>
      </c>
      <c r="G69" s="814">
        <v>1</v>
      </c>
      <c r="H69" s="814">
        <v>3</v>
      </c>
      <c r="I69" s="814">
        <v>85</v>
      </c>
      <c r="J69" s="816">
        <v>782</v>
      </c>
      <c r="K69" s="817"/>
      <c r="L69" s="817">
        <v>3</v>
      </c>
      <c r="M69" s="814"/>
      <c r="N69" s="814"/>
      <c r="O69" s="814"/>
      <c r="P69" s="814"/>
      <c r="Q69" s="814"/>
      <c r="R69" s="814"/>
      <c r="S69" s="818"/>
      <c r="T69" s="814"/>
      <c r="U69" s="818"/>
      <c r="V69" s="818"/>
      <c r="W69" s="814"/>
      <c r="X69" s="814"/>
      <c r="Y69" s="949"/>
    </row>
    <row r="70" spans="1:25" s="17" customFormat="1" ht="56.25" x14ac:dyDescent="0.2">
      <c r="A70" s="815"/>
      <c r="B70" s="814"/>
      <c r="C70" s="814"/>
      <c r="D70" s="814"/>
      <c r="E70" s="814"/>
      <c r="F70" s="814"/>
      <c r="G70" s="814"/>
      <c r="H70" s="814"/>
      <c r="I70" s="814"/>
      <c r="J70" s="816"/>
      <c r="K70" s="817"/>
      <c r="L70" s="817"/>
      <c r="M70" s="814"/>
      <c r="N70" s="814"/>
      <c r="O70" s="814">
        <v>1</v>
      </c>
      <c r="P70" s="814">
        <v>68</v>
      </c>
      <c r="Q70" s="793" t="s">
        <v>55</v>
      </c>
      <c r="R70" s="814" t="s">
        <v>35</v>
      </c>
      <c r="S70" s="818">
        <v>12</v>
      </c>
      <c r="T70" s="814"/>
      <c r="U70" s="818"/>
      <c r="V70" s="818">
        <v>12</v>
      </c>
      <c r="W70" s="814"/>
      <c r="X70" s="814">
        <v>38</v>
      </c>
      <c r="Y70" s="950" t="s">
        <v>53</v>
      </c>
    </row>
    <row r="71" spans="1:25" s="17" customFormat="1" ht="37.5" x14ac:dyDescent="0.2">
      <c r="A71" s="815"/>
      <c r="B71" s="795" t="s">
        <v>68</v>
      </c>
      <c r="C71" s="814">
        <v>6555</v>
      </c>
      <c r="D71" s="814"/>
      <c r="E71" s="814"/>
      <c r="F71" s="814" t="s">
        <v>69</v>
      </c>
      <c r="G71" s="814">
        <v>29</v>
      </c>
      <c r="H71" s="814">
        <v>2</v>
      </c>
      <c r="I71" s="814">
        <v>8</v>
      </c>
      <c r="J71" s="816">
        <v>11808</v>
      </c>
      <c r="K71" s="817"/>
      <c r="L71" s="817"/>
      <c r="M71" s="814"/>
      <c r="N71" s="814"/>
      <c r="O71" s="814"/>
      <c r="P71" s="814"/>
      <c r="Q71" s="814"/>
      <c r="R71" s="814"/>
      <c r="S71" s="818"/>
      <c r="T71" s="814"/>
      <c r="U71" s="818"/>
      <c r="V71" s="818"/>
      <c r="W71" s="814"/>
      <c r="X71" s="814"/>
      <c r="Y71" s="949"/>
    </row>
    <row r="72" spans="1:25" s="17" customFormat="1" ht="37.5" x14ac:dyDescent="0.2">
      <c r="A72" s="815"/>
      <c r="B72" s="795" t="s">
        <v>68</v>
      </c>
      <c r="C72" s="814">
        <v>3</v>
      </c>
      <c r="D72" s="814"/>
      <c r="E72" s="814"/>
      <c r="F72" s="814" t="s">
        <v>69</v>
      </c>
      <c r="G72" s="814">
        <v>4</v>
      </c>
      <c r="H72" s="814">
        <v>2</v>
      </c>
      <c r="I72" s="814">
        <v>4</v>
      </c>
      <c r="J72" s="816">
        <v>1804</v>
      </c>
      <c r="K72" s="817"/>
      <c r="L72" s="817"/>
      <c r="M72" s="814"/>
      <c r="N72" s="814"/>
      <c r="O72" s="814"/>
      <c r="P72" s="814"/>
      <c r="Q72" s="814"/>
      <c r="R72" s="814"/>
      <c r="S72" s="818"/>
      <c r="T72" s="814"/>
      <c r="U72" s="818"/>
      <c r="V72" s="819"/>
      <c r="W72" s="814"/>
      <c r="X72" s="814"/>
      <c r="Y72" s="949"/>
    </row>
    <row r="73" spans="1:25" s="17" customFormat="1" ht="25.5" customHeight="1" x14ac:dyDescent="0.2">
      <c r="A73" s="815"/>
      <c r="B73" s="814"/>
      <c r="C73" s="814"/>
      <c r="D73" s="814"/>
      <c r="E73" s="814"/>
      <c r="F73" s="814"/>
      <c r="G73" s="814"/>
      <c r="H73" s="814"/>
      <c r="I73" s="814"/>
      <c r="J73" s="816"/>
      <c r="K73" s="817"/>
      <c r="L73" s="817"/>
      <c r="M73" s="814"/>
      <c r="N73" s="814"/>
      <c r="O73" s="814"/>
      <c r="P73" s="814"/>
      <c r="Q73" s="814"/>
      <c r="R73" s="814"/>
      <c r="S73" s="818"/>
      <c r="T73" s="814"/>
      <c r="U73" s="818"/>
      <c r="V73" s="819"/>
      <c r="W73" s="814"/>
      <c r="X73" s="814"/>
      <c r="Y73" s="949"/>
    </row>
    <row r="74" spans="1:25" s="17" customFormat="1" ht="25.5" customHeight="1" x14ac:dyDescent="0.2">
      <c r="A74" s="815">
        <v>16</v>
      </c>
      <c r="B74" s="814" t="s">
        <v>70</v>
      </c>
      <c r="C74" s="814">
        <v>7075</v>
      </c>
      <c r="D74" s="814">
        <v>22</v>
      </c>
      <c r="E74" s="814">
        <v>75</v>
      </c>
      <c r="F74" s="814" t="s">
        <v>69</v>
      </c>
      <c r="G74" s="814">
        <v>0</v>
      </c>
      <c r="H74" s="814">
        <v>3</v>
      </c>
      <c r="I74" s="814">
        <v>77</v>
      </c>
      <c r="J74" s="816">
        <v>374.75</v>
      </c>
      <c r="K74" s="817"/>
      <c r="L74" s="817">
        <v>2.25</v>
      </c>
      <c r="M74" s="814"/>
      <c r="N74" s="814"/>
      <c r="O74" s="814"/>
      <c r="P74" s="814"/>
      <c r="Q74" s="814"/>
      <c r="R74" s="814"/>
      <c r="S74" s="818"/>
      <c r="T74" s="814"/>
      <c r="U74" s="818"/>
      <c r="V74" s="818"/>
      <c r="W74" s="814"/>
      <c r="X74" s="814"/>
      <c r="Y74" s="949"/>
    </row>
    <row r="75" spans="1:25" s="17" customFormat="1" ht="56.25" x14ac:dyDescent="0.2">
      <c r="A75" s="815"/>
      <c r="B75" s="814"/>
      <c r="C75" s="814"/>
      <c r="D75" s="814"/>
      <c r="E75" s="814"/>
      <c r="F75" s="814"/>
      <c r="G75" s="814"/>
      <c r="H75" s="814"/>
      <c r="I75" s="814"/>
      <c r="J75" s="816"/>
      <c r="K75" s="817"/>
      <c r="L75" s="817"/>
      <c r="M75" s="814"/>
      <c r="N75" s="814"/>
      <c r="O75" s="814">
        <v>1</v>
      </c>
      <c r="P75" s="814">
        <v>104</v>
      </c>
      <c r="Q75" s="793" t="s">
        <v>55</v>
      </c>
      <c r="R75" s="814" t="s">
        <v>35</v>
      </c>
      <c r="S75" s="818">
        <v>9</v>
      </c>
      <c r="T75" s="814"/>
      <c r="U75" s="818"/>
      <c r="V75" s="818">
        <v>9</v>
      </c>
      <c r="W75" s="814"/>
      <c r="X75" s="814">
        <v>14</v>
      </c>
      <c r="Y75" s="950" t="s">
        <v>53</v>
      </c>
    </row>
    <row r="76" spans="1:25" s="17" customFormat="1" ht="25.5" customHeight="1" x14ac:dyDescent="0.2">
      <c r="A76" s="815"/>
      <c r="B76" s="814"/>
      <c r="C76" s="814"/>
      <c r="D76" s="814"/>
      <c r="E76" s="814"/>
      <c r="F76" s="814"/>
      <c r="G76" s="814"/>
      <c r="H76" s="814"/>
      <c r="I76" s="814"/>
      <c r="J76" s="816"/>
      <c r="K76" s="817"/>
      <c r="L76" s="817"/>
      <c r="M76" s="814"/>
      <c r="N76" s="814"/>
      <c r="O76" s="814"/>
      <c r="P76" s="814"/>
      <c r="Q76" s="814"/>
      <c r="R76" s="814"/>
      <c r="S76" s="818"/>
      <c r="T76" s="814"/>
      <c r="U76" s="818"/>
      <c r="V76" s="818"/>
      <c r="W76" s="814"/>
      <c r="X76" s="814"/>
      <c r="Y76" s="949"/>
    </row>
    <row r="77" spans="1:25" s="17" customFormat="1" ht="25.5" customHeight="1" x14ac:dyDescent="0.2">
      <c r="A77" s="815">
        <v>17</v>
      </c>
      <c r="B77" s="814" t="s">
        <v>39</v>
      </c>
      <c r="C77" s="814"/>
      <c r="D77" s="814"/>
      <c r="E77" s="814"/>
      <c r="F77" s="814" t="s">
        <v>69</v>
      </c>
      <c r="G77" s="814">
        <v>0</v>
      </c>
      <c r="H77" s="814">
        <v>0</v>
      </c>
      <c r="I77" s="817">
        <v>5.25</v>
      </c>
      <c r="J77" s="816"/>
      <c r="K77" s="817"/>
      <c r="L77" s="817">
        <v>5.25</v>
      </c>
      <c r="M77" s="814"/>
      <c r="N77" s="814"/>
      <c r="O77" s="814"/>
      <c r="P77" s="814"/>
      <c r="Q77" s="814"/>
      <c r="R77" s="814"/>
      <c r="S77" s="818"/>
      <c r="T77" s="814"/>
      <c r="U77" s="818"/>
      <c r="V77" s="818"/>
      <c r="W77" s="814"/>
      <c r="X77" s="814"/>
      <c r="Y77" s="949"/>
    </row>
    <row r="78" spans="1:25" s="17" customFormat="1" ht="56.25" x14ac:dyDescent="0.2">
      <c r="A78" s="815"/>
      <c r="B78" s="814"/>
      <c r="C78" s="814"/>
      <c r="D78" s="814"/>
      <c r="E78" s="814"/>
      <c r="F78" s="814"/>
      <c r="G78" s="814"/>
      <c r="H78" s="814"/>
      <c r="I78" s="814"/>
      <c r="J78" s="816"/>
      <c r="K78" s="817"/>
      <c r="L78" s="817"/>
      <c r="M78" s="814"/>
      <c r="N78" s="814"/>
      <c r="O78" s="814">
        <v>1</v>
      </c>
      <c r="P78" s="814">
        <v>164</v>
      </c>
      <c r="Q78" s="793" t="s">
        <v>55</v>
      </c>
      <c r="R78" s="814" t="s">
        <v>35</v>
      </c>
      <c r="S78" s="818">
        <v>21</v>
      </c>
      <c r="T78" s="814"/>
      <c r="U78" s="818"/>
      <c r="V78" s="818">
        <v>21</v>
      </c>
      <c r="W78" s="814"/>
      <c r="X78" s="814">
        <v>6</v>
      </c>
      <c r="Y78" s="950" t="s">
        <v>53</v>
      </c>
    </row>
    <row r="79" spans="1:25" s="17" customFormat="1" ht="25.5" customHeight="1" x14ac:dyDescent="0.2">
      <c r="A79" s="815"/>
      <c r="B79" s="814"/>
      <c r="C79" s="814"/>
      <c r="D79" s="814"/>
      <c r="E79" s="814"/>
      <c r="F79" s="814"/>
      <c r="G79" s="814"/>
      <c r="H79" s="814"/>
      <c r="I79" s="814"/>
      <c r="J79" s="816"/>
      <c r="K79" s="817"/>
      <c r="L79" s="817"/>
      <c r="M79" s="814"/>
      <c r="N79" s="814"/>
      <c r="O79" s="814"/>
      <c r="P79" s="814"/>
      <c r="Q79" s="814"/>
      <c r="R79" s="814"/>
      <c r="S79" s="818"/>
      <c r="T79" s="814"/>
      <c r="U79" s="818"/>
      <c r="V79" s="818"/>
      <c r="W79" s="814"/>
      <c r="X79" s="814"/>
      <c r="Y79" s="949"/>
    </row>
    <row r="80" spans="1:25" s="22" customFormat="1" ht="25.5" customHeight="1" x14ac:dyDescent="0.2">
      <c r="A80" s="820">
        <v>18</v>
      </c>
      <c r="B80" s="821"/>
      <c r="C80" s="821"/>
      <c r="D80" s="821"/>
      <c r="E80" s="821"/>
      <c r="F80" s="821"/>
      <c r="G80" s="821"/>
      <c r="H80" s="821"/>
      <c r="I80" s="822"/>
      <c r="J80" s="823"/>
      <c r="K80" s="822"/>
      <c r="L80" s="822"/>
      <c r="M80" s="821"/>
      <c r="N80" s="821"/>
      <c r="O80" s="821"/>
      <c r="P80" s="821"/>
      <c r="Q80" s="821"/>
      <c r="R80" s="821"/>
      <c r="S80" s="824"/>
      <c r="T80" s="821"/>
      <c r="U80" s="824"/>
      <c r="V80" s="824"/>
      <c r="W80" s="821"/>
      <c r="X80" s="821"/>
      <c r="Y80" s="951"/>
    </row>
    <row r="81" spans="1:25" s="22" customFormat="1" ht="56.25" x14ac:dyDescent="0.2">
      <c r="A81" s="820"/>
      <c r="B81" s="821"/>
      <c r="C81" s="821"/>
      <c r="D81" s="821"/>
      <c r="E81" s="821"/>
      <c r="F81" s="821"/>
      <c r="G81" s="821"/>
      <c r="H81" s="821"/>
      <c r="I81" s="821"/>
      <c r="J81" s="823"/>
      <c r="K81" s="822"/>
      <c r="L81" s="822"/>
      <c r="M81" s="821"/>
      <c r="N81" s="821"/>
      <c r="O81" s="821">
        <v>1</v>
      </c>
      <c r="P81" s="821" t="s">
        <v>71</v>
      </c>
      <c r="Q81" s="825" t="s">
        <v>55</v>
      </c>
      <c r="R81" s="821" t="s">
        <v>35</v>
      </c>
      <c r="S81" s="824">
        <v>72</v>
      </c>
      <c r="T81" s="821"/>
      <c r="U81" s="824"/>
      <c r="V81" s="824">
        <v>72</v>
      </c>
      <c r="W81" s="821"/>
      <c r="X81" s="821">
        <v>18</v>
      </c>
      <c r="Y81" s="952" t="s">
        <v>53</v>
      </c>
    </row>
    <row r="82" spans="1:25" s="22" customFormat="1" ht="56.25" x14ac:dyDescent="0.2">
      <c r="A82" s="820"/>
      <c r="B82" s="821"/>
      <c r="C82" s="821"/>
      <c r="D82" s="821"/>
      <c r="E82" s="821"/>
      <c r="F82" s="821"/>
      <c r="G82" s="821"/>
      <c r="H82" s="821"/>
      <c r="I82" s="821"/>
      <c r="J82" s="823"/>
      <c r="K82" s="822"/>
      <c r="L82" s="822"/>
      <c r="M82" s="821"/>
      <c r="N82" s="821"/>
      <c r="O82" s="821">
        <v>2</v>
      </c>
      <c r="P82" s="821" t="s">
        <v>71</v>
      </c>
      <c r="Q82" s="825" t="s">
        <v>55</v>
      </c>
      <c r="R82" s="821" t="s">
        <v>35</v>
      </c>
      <c r="S82" s="824">
        <v>12</v>
      </c>
      <c r="T82" s="821"/>
      <c r="U82" s="824"/>
      <c r="V82" s="824">
        <v>12</v>
      </c>
      <c r="W82" s="821"/>
      <c r="X82" s="821">
        <v>18</v>
      </c>
      <c r="Y82" s="952" t="s">
        <v>72</v>
      </c>
    </row>
    <row r="83" spans="1:25" s="22" customFormat="1" ht="42" customHeight="1" x14ac:dyDescent="0.2">
      <c r="A83" s="820"/>
      <c r="B83" s="821"/>
      <c r="C83" s="821"/>
      <c r="D83" s="821"/>
      <c r="E83" s="821"/>
      <c r="F83" s="821"/>
      <c r="G83" s="821"/>
      <c r="H83" s="821"/>
      <c r="I83" s="821"/>
      <c r="J83" s="823"/>
      <c r="K83" s="822"/>
      <c r="L83" s="822"/>
      <c r="M83" s="821"/>
      <c r="N83" s="821"/>
      <c r="O83" s="821">
        <v>3</v>
      </c>
      <c r="P83" s="821" t="s">
        <v>71</v>
      </c>
      <c r="Q83" s="825" t="s">
        <v>37</v>
      </c>
      <c r="R83" s="821" t="s">
        <v>35</v>
      </c>
      <c r="S83" s="824">
        <v>9</v>
      </c>
      <c r="T83" s="821"/>
      <c r="U83" s="824"/>
      <c r="V83" s="824">
        <v>9</v>
      </c>
      <c r="W83" s="821"/>
      <c r="X83" s="821">
        <v>18</v>
      </c>
      <c r="Y83" s="951" t="s">
        <v>67</v>
      </c>
    </row>
    <row r="84" spans="1:25" s="763" customFormat="1" ht="25.5" customHeight="1" x14ac:dyDescent="0.2">
      <c r="A84" s="826"/>
      <c r="B84" s="827"/>
      <c r="C84" s="827"/>
      <c r="D84" s="827"/>
      <c r="E84" s="827"/>
      <c r="F84" s="827"/>
      <c r="G84" s="827"/>
      <c r="H84" s="827"/>
      <c r="I84" s="827"/>
      <c r="J84" s="828"/>
      <c r="K84" s="829"/>
      <c r="L84" s="829"/>
      <c r="M84" s="827"/>
      <c r="N84" s="827"/>
      <c r="O84" s="827"/>
      <c r="P84" s="827"/>
      <c r="Q84" s="827"/>
      <c r="R84" s="827"/>
      <c r="S84" s="830"/>
      <c r="T84" s="827"/>
      <c r="U84" s="830"/>
      <c r="V84" s="830"/>
      <c r="W84" s="827"/>
      <c r="X84" s="827"/>
      <c r="Y84" s="953"/>
    </row>
    <row r="85" spans="1:25" s="22" customFormat="1" ht="25.5" customHeight="1" x14ac:dyDescent="0.2">
      <c r="A85" s="820">
        <v>19</v>
      </c>
      <c r="B85" s="821"/>
      <c r="C85" s="821"/>
      <c r="D85" s="821"/>
      <c r="E85" s="821"/>
      <c r="F85" s="821"/>
      <c r="G85" s="821"/>
      <c r="H85" s="821"/>
      <c r="I85" s="831"/>
      <c r="J85" s="823"/>
      <c r="K85" s="822"/>
      <c r="L85" s="822"/>
      <c r="M85" s="821"/>
      <c r="N85" s="821"/>
      <c r="O85" s="821"/>
      <c r="P85" s="821"/>
      <c r="Q85" s="821"/>
      <c r="R85" s="821"/>
      <c r="S85" s="824"/>
      <c r="T85" s="821"/>
      <c r="U85" s="824"/>
      <c r="V85" s="824"/>
      <c r="W85" s="821"/>
      <c r="X85" s="821"/>
      <c r="Y85" s="951"/>
    </row>
    <row r="86" spans="1:25" s="22" customFormat="1" ht="76.5" customHeight="1" x14ac:dyDescent="0.2">
      <c r="A86" s="820"/>
      <c r="B86" s="821"/>
      <c r="C86" s="821"/>
      <c r="D86" s="821"/>
      <c r="E86" s="821"/>
      <c r="F86" s="821"/>
      <c r="G86" s="821"/>
      <c r="H86" s="821"/>
      <c r="I86" s="821"/>
      <c r="J86" s="823"/>
      <c r="K86" s="822"/>
      <c r="L86" s="822"/>
      <c r="M86" s="821"/>
      <c r="N86" s="821"/>
      <c r="O86" s="821">
        <v>1</v>
      </c>
      <c r="P86" s="821" t="s">
        <v>73</v>
      </c>
      <c r="Q86" s="825" t="s">
        <v>55</v>
      </c>
      <c r="R86" s="821" t="s">
        <v>35</v>
      </c>
      <c r="S86" s="824">
        <v>9</v>
      </c>
      <c r="T86" s="821"/>
      <c r="U86" s="824"/>
      <c r="V86" s="824">
        <v>9</v>
      </c>
      <c r="W86" s="821"/>
      <c r="X86" s="821">
        <v>6</v>
      </c>
      <c r="Y86" s="952" t="s">
        <v>74</v>
      </c>
    </row>
    <row r="87" spans="1:25" s="22" customFormat="1" ht="79.5" customHeight="1" x14ac:dyDescent="0.2">
      <c r="A87" s="820"/>
      <c r="B87" s="821"/>
      <c r="C87" s="821"/>
      <c r="D87" s="821"/>
      <c r="E87" s="821"/>
      <c r="F87" s="821"/>
      <c r="G87" s="821"/>
      <c r="H87" s="821"/>
      <c r="I87" s="821"/>
      <c r="J87" s="823"/>
      <c r="K87" s="822"/>
      <c r="L87" s="822"/>
      <c r="M87" s="821"/>
      <c r="N87" s="821"/>
      <c r="O87" s="821">
        <v>2</v>
      </c>
      <c r="P87" s="821" t="s">
        <v>73</v>
      </c>
      <c r="Q87" s="825" t="s">
        <v>55</v>
      </c>
      <c r="R87" s="821" t="s">
        <v>35</v>
      </c>
      <c r="S87" s="824">
        <v>27</v>
      </c>
      <c r="T87" s="821"/>
      <c r="U87" s="824"/>
      <c r="V87" s="824">
        <v>27</v>
      </c>
      <c r="W87" s="821"/>
      <c r="X87" s="821">
        <v>6</v>
      </c>
      <c r="Y87" s="952" t="s">
        <v>53</v>
      </c>
    </row>
    <row r="88" spans="1:25" s="22" customFormat="1" ht="39" customHeight="1" x14ac:dyDescent="0.2">
      <c r="A88" s="820"/>
      <c r="B88" s="821"/>
      <c r="C88" s="821"/>
      <c r="D88" s="821"/>
      <c r="E88" s="821"/>
      <c r="F88" s="821"/>
      <c r="G88" s="821"/>
      <c r="H88" s="821"/>
      <c r="I88" s="821"/>
      <c r="J88" s="823"/>
      <c r="K88" s="822"/>
      <c r="L88" s="822"/>
      <c r="M88" s="821"/>
      <c r="N88" s="821"/>
      <c r="O88" s="821">
        <v>3</v>
      </c>
      <c r="P88" s="821" t="s">
        <v>73</v>
      </c>
      <c r="Q88" s="825" t="s">
        <v>75</v>
      </c>
      <c r="R88" s="821" t="s">
        <v>35</v>
      </c>
      <c r="S88" s="824">
        <v>8</v>
      </c>
      <c r="T88" s="821"/>
      <c r="U88" s="824"/>
      <c r="V88" s="824">
        <v>8</v>
      </c>
      <c r="W88" s="821"/>
      <c r="X88" s="821">
        <v>6</v>
      </c>
      <c r="Y88" s="951" t="s">
        <v>76</v>
      </c>
    </row>
    <row r="89" spans="1:25" s="22" customFormat="1" ht="57.75" customHeight="1" x14ac:dyDescent="0.2">
      <c r="A89" s="820"/>
      <c r="B89" s="821"/>
      <c r="C89" s="821"/>
      <c r="D89" s="821"/>
      <c r="E89" s="821"/>
      <c r="F89" s="821"/>
      <c r="G89" s="821"/>
      <c r="H89" s="821"/>
      <c r="I89" s="821"/>
      <c r="J89" s="823"/>
      <c r="K89" s="822"/>
      <c r="L89" s="822"/>
      <c r="M89" s="821"/>
      <c r="N89" s="821"/>
      <c r="O89" s="821">
        <v>4</v>
      </c>
      <c r="P89" s="821" t="s">
        <v>73</v>
      </c>
      <c r="Q89" s="825" t="s">
        <v>37</v>
      </c>
      <c r="R89" s="821" t="s">
        <v>38</v>
      </c>
      <c r="S89" s="824">
        <v>44</v>
      </c>
      <c r="T89" s="821"/>
      <c r="U89" s="824"/>
      <c r="V89" s="824">
        <v>44</v>
      </c>
      <c r="W89" s="821"/>
      <c r="X89" s="821">
        <v>6</v>
      </c>
      <c r="Y89" s="952" t="s">
        <v>77</v>
      </c>
    </row>
    <row r="90" spans="1:25" s="22" customFormat="1" ht="57.75" customHeight="1" x14ac:dyDescent="0.2">
      <c r="A90" s="820"/>
      <c r="B90" s="821"/>
      <c r="C90" s="821"/>
      <c r="D90" s="821"/>
      <c r="E90" s="821"/>
      <c r="F90" s="821"/>
      <c r="G90" s="821"/>
      <c r="H90" s="821"/>
      <c r="I90" s="821"/>
      <c r="J90" s="823"/>
      <c r="K90" s="822"/>
      <c r="L90" s="822"/>
      <c r="M90" s="821"/>
      <c r="N90" s="821"/>
      <c r="O90" s="821">
        <v>5</v>
      </c>
      <c r="P90" s="821" t="s">
        <v>73</v>
      </c>
      <c r="Q90" s="825" t="s">
        <v>37</v>
      </c>
      <c r="R90" s="821" t="s">
        <v>38</v>
      </c>
      <c r="S90" s="824">
        <v>24</v>
      </c>
      <c r="T90" s="821"/>
      <c r="U90" s="824"/>
      <c r="V90" s="824">
        <v>24</v>
      </c>
      <c r="W90" s="821"/>
      <c r="X90" s="821">
        <v>6</v>
      </c>
      <c r="Y90" s="952" t="s">
        <v>77</v>
      </c>
    </row>
    <row r="91" spans="1:25" s="763" customFormat="1" ht="25.5" customHeight="1" x14ac:dyDescent="0.2">
      <c r="A91" s="826"/>
      <c r="B91" s="827"/>
      <c r="C91" s="827"/>
      <c r="D91" s="827"/>
      <c r="E91" s="827"/>
      <c r="F91" s="827"/>
      <c r="G91" s="827"/>
      <c r="H91" s="827"/>
      <c r="I91" s="827"/>
      <c r="J91" s="828"/>
      <c r="K91" s="829"/>
      <c r="L91" s="829"/>
      <c r="M91" s="827"/>
      <c r="N91" s="827"/>
      <c r="O91" s="827"/>
      <c r="P91" s="827"/>
      <c r="Q91" s="827"/>
      <c r="R91" s="827"/>
      <c r="S91" s="830"/>
      <c r="T91" s="827"/>
      <c r="U91" s="830"/>
      <c r="V91" s="830"/>
      <c r="W91" s="827"/>
      <c r="X91" s="827"/>
      <c r="Y91" s="953"/>
    </row>
    <row r="92" spans="1:25" s="22" customFormat="1" ht="22.5" customHeight="1" x14ac:dyDescent="0.2">
      <c r="A92" s="820">
        <v>20</v>
      </c>
      <c r="B92" s="821"/>
      <c r="C92" s="821"/>
      <c r="D92" s="821"/>
      <c r="E92" s="821"/>
      <c r="F92" s="821"/>
      <c r="G92" s="821"/>
      <c r="H92" s="821"/>
      <c r="I92" s="822"/>
      <c r="J92" s="823"/>
      <c r="K92" s="822"/>
      <c r="L92" s="822"/>
      <c r="M92" s="821"/>
      <c r="N92" s="821"/>
      <c r="O92" s="821"/>
      <c r="P92" s="821"/>
      <c r="Q92" s="821"/>
      <c r="R92" s="821"/>
      <c r="S92" s="824"/>
      <c r="T92" s="821"/>
      <c r="U92" s="824"/>
      <c r="V92" s="824"/>
      <c r="W92" s="821"/>
      <c r="X92" s="821"/>
      <c r="Y92" s="951"/>
    </row>
    <row r="93" spans="1:25" s="22" customFormat="1" ht="63.75" customHeight="1" x14ac:dyDescent="0.2">
      <c r="A93" s="820"/>
      <c r="B93" s="821"/>
      <c r="C93" s="821"/>
      <c r="D93" s="821"/>
      <c r="E93" s="821"/>
      <c r="F93" s="821"/>
      <c r="G93" s="821"/>
      <c r="H93" s="821"/>
      <c r="I93" s="821"/>
      <c r="J93" s="823"/>
      <c r="K93" s="822"/>
      <c r="L93" s="822"/>
      <c r="M93" s="821"/>
      <c r="N93" s="821"/>
      <c r="O93" s="821">
        <v>1</v>
      </c>
      <c r="P93" s="821" t="s">
        <v>73</v>
      </c>
      <c r="Q93" s="825" t="s">
        <v>78</v>
      </c>
      <c r="R93" s="821" t="s">
        <v>35</v>
      </c>
      <c r="S93" s="824">
        <v>330</v>
      </c>
      <c r="T93" s="821"/>
      <c r="U93" s="824"/>
      <c r="V93" s="824">
        <v>330</v>
      </c>
      <c r="W93" s="821"/>
      <c r="X93" s="821">
        <v>9</v>
      </c>
      <c r="Y93" s="951" t="s">
        <v>79</v>
      </c>
    </row>
    <row r="94" spans="1:25" s="22" customFormat="1" ht="58.5" customHeight="1" x14ac:dyDescent="0.2">
      <c r="A94" s="820"/>
      <c r="B94" s="821"/>
      <c r="C94" s="821"/>
      <c r="D94" s="821"/>
      <c r="E94" s="821"/>
      <c r="F94" s="821"/>
      <c r="G94" s="821"/>
      <c r="H94" s="821"/>
      <c r="I94" s="821"/>
      <c r="J94" s="823"/>
      <c r="K94" s="822"/>
      <c r="L94" s="822"/>
      <c r="M94" s="821"/>
      <c r="N94" s="821"/>
      <c r="O94" s="821">
        <v>2</v>
      </c>
      <c r="P94" s="821" t="s">
        <v>73</v>
      </c>
      <c r="Q94" s="825" t="s">
        <v>78</v>
      </c>
      <c r="R94" s="821" t="s">
        <v>35</v>
      </c>
      <c r="S94" s="824">
        <v>48</v>
      </c>
      <c r="T94" s="821"/>
      <c r="U94" s="824"/>
      <c r="V94" s="824">
        <v>48</v>
      </c>
      <c r="W94" s="821"/>
      <c r="X94" s="821">
        <v>9</v>
      </c>
      <c r="Y94" s="951" t="s">
        <v>79</v>
      </c>
    </row>
    <row r="95" spans="1:25" s="22" customFormat="1" ht="46.5" customHeight="1" x14ac:dyDescent="0.2">
      <c r="A95" s="820"/>
      <c r="B95" s="821"/>
      <c r="C95" s="821"/>
      <c r="D95" s="821"/>
      <c r="E95" s="821"/>
      <c r="F95" s="821"/>
      <c r="G95" s="821"/>
      <c r="H95" s="821"/>
      <c r="I95" s="821"/>
      <c r="J95" s="823"/>
      <c r="K95" s="822"/>
      <c r="L95" s="822"/>
      <c r="M95" s="821"/>
      <c r="N95" s="821"/>
      <c r="O95" s="821">
        <v>3</v>
      </c>
      <c r="P95" s="821" t="s">
        <v>73</v>
      </c>
      <c r="Q95" s="825" t="s">
        <v>37</v>
      </c>
      <c r="R95" s="821" t="s">
        <v>35</v>
      </c>
      <c r="S95" s="824">
        <v>24</v>
      </c>
      <c r="T95" s="821"/>
      <c r="U95" s="824"/>
      <c r="V95" s="824">
        <v>24</v>
      </c>
      <c r="W95" s="821"/>
      <c r="X95" s="821">
        <v>9</v>
      </c>
      <c r="Y95" s="951" t="s">
        <v>79</v>
      </c>
    </row>
    <row r="96" spans="1:25" s="22" customFormat="1" ht="64.5" customHeight="1" x14ac:dyDescent="0.2">
      <c r="A96" s="820"/>
      <c r="B96" s="821"/>
      <c r="C96" s="821"/>
      <c r="D96" s="821"/>
      <c r="E96" s="821"/>
      <c r="F96" s="821"/>
      <c r="G96" s="821"/>
      <c r="H96" s="821"/>
      <c r="I96" s="821"/>
      <c r="J96" s="823"/>
      <c r="K96" s="822"/>
      <c r="L96" s="822"/>
      <c r="M96" s="821"/>
      <c r="N96" s="821"/>
      <c r="O96" s="821">
        <v>4</v>
      </c>
      <c r="P96" s="821" t="s">
        <v>73</v>
      </c>
      <c r="Q96" s="825" t="s">
        <v>78</v>
      </c>
      <c r="R96" s="821" t="s">
        <v>35</v>
      </c>
      <c r="S96" s="824">
        <v>48</v>
      </c>
      <c r="T96" s="821"/>
      <c r="U96" s="824"/>
      <c r="V96" s="824">
        <v>48</v>
      </c>
      <c r="W96" s="821"/>
      <c r="X96" s="821">
        <v>9</v>
      </c>
      <c r="Y96" s="951" t="s">
        <v>79</v>
      </c>
    </row>
    <row r="97" spans="1:25" s="22" customFormat="1" ht="46.5" customHeight="1" x14ac:dyDescent="0.2">
      <c r="A97" s="820"/>
      <c r="B97" s="821"/>
      <c r="C97" s="821"/>
      <c r="D97" s="821"/>
      <c r="E97" s="821"/>
      <c r="F97" s="821"/>
      <c r="G97" s="821"/>
      <c r="H97" s="821"/>
      <c r="I97" s="821"/>
      <c r="J97" s="823"/>
      <c r="K97" s="822"/>
      <c r="L97" s="822"/>
      <c r="M97" s="821"/>
      <c r="N97" s="821"/>
      <c r="O97" s="821">
        <v>5</v>
      </c>
      <c r="P97" s="821" t="s">
        <v>73</v>
      </c>
      <c r="Q97" s="825" t="s">
        <v>37</v>
      </c>
      <c r="R97" s="821" t="s">
        <v>35</v>
      </c>
      <c r="S97" s="824">
        <v>24</v>
      </c>
      <c r="T97" s="821"/>
      <c r="U97" s="824"/>
      <c r="V97" s="824">
        <v>24</v>
      </c>
      <c r="W97" s="821"/>
      <c r="X97" s="821">
        <v>9</v>
      </c>
      <c r="Y97" s="951" t="s">
        <v>79</v>
      </c>
    </row>
    <row r="98" spans="1:25" s="22" customFormat="1" ht="58.5" customHeight="1" x14ac:dyDescent="0.2">
      <c r="A98" s="820"/>
      <c r="B98" s="821"/>
      <c r="C98" s="821"/>
      <c r="D98" s="821"/>
      <c r="E98" s="821"/>
      <c r="F98" s="821"/>
      <c r="G98" s="821"/>
      <c r="H98" s="821"/>
      <c r="I98" s="821"/>
      <c r="J98" s="823"/>
      <c r="K98" s="822"/>
      <c r="L98" s="822"/>
      <c r="M98" s="821"/>
      <c r="N98" s="821"/>
      <c r="O98" s="821">
        <v>6</v>
      </c>
      <c r="P98" s="821" t="s">
        <v>73</v>
      </c>
      <c r="Q98" s="825" t="s">
        <v>78</v>
      </c>
      <c r="R98" s="821" t="s">
        <v>35</v>
      </c>
      <c r="S98" s="824">
        <v>48</v>
      </c>
      <c r="T98" s="821"/>
      <c r="U98" s="824"/>
      <c r="V98" s="824">
        <v>48</v>
      </c>
      <c r="W98" s="821"/>
      <c r="X98" s="821">
        <v>9</v>
      </c>
      <c r="Y98" s="951" t="s">
        <v>79</v>
      </c>
    </row>
    <row r="99" spans="1:25" s="22" customFormat="1" ht="46.5" customHeight="1" x14ac:dyDescent="0.2">
      <c r="A99" s="820"/>
      <c r="B99" s="821"/>
      <c r="C99" s="821"/>
      <c r="D99" s="821"/>
      <c r="E99" s="821"/>
      <c r="F99" s="821"/>
      <c r="G99" s="821"/>
      <c r="H99" s="821"/>
      <c r="I99" s="821"/>
      <c r="J99" s="823"/>
      <c r="K99" s="822"/>
      <c r="L99" s="822"/>
      <c r="M99" s="821"/>
      <c r="N99" s="821"/>
      <c r="O99" s="821">
        <v>7</v>
      </c>
      <c r="P99" s="821" t="s">
        <v>73</v>
      </c>
      <c r="Q99" s="825" t="s">
        <v>37</v>
      </c>
      <c r="R99" s="821" t="s">
        <v>35</v>
      </c>
      <c r="S99" s="824">
        <v>24</v>
      </c>
      <c r="T99" s="821"/>
      <c r="U99" s="824"/>
      <c r="V99" s="824">
        <v>24</v>
      </c>
      <c r="W99" s="821"/>
      <c r="X99" s="821">
        <v>9</v>
      </c>
      <c r="Y99" s="951" t="s">
        <v>79</v>
      </c>
    </row>
    <row r="100" spans="1:25" s="763" customFormat="1" ht="46.5" customHeight="1" x14ac:dyDescent="0.2">
      <c r="A100" s="826"/>
      <c r="B100" s="827"/>
      <c r="C100" s="827"/>
      <c r="D100" s="827"/>
      <c r="E100" s="827"/>
      <c r="F100" s="827"/>
      <c r="G100" s="827"/>
      <c r="H100" s="827"/>
      <c r="I100" s="827"/>
      <c r="J100" s="828"/>
      <c r="K100" s="829"/>
      <c r="L100" s="829"/>
      <c r="M100" s="827"/>
      <c r="N100" s="827"/>
      <c r="O100" s="827"/>
      <c r="P100" s="827"/>
      <c r="Q100" s="827"/>
      <c r="R100" s="827"/>
      <c r="S100" s="830"/>
      <c r="T100" s="827"/>
      <c r="U100" s="830"/>
      <c r="V100" s="830"/>
      <c r="W100" s="827"/>
      <c r="X100" s="827"/>
      <c r="Y100" s="953"/>
    </row>
    <row r="101" spans="1:25" s="17" customFormat="1" ht="18.75" x14ac:dyDescent="0.2">
      <c r="A101" s="815">
        <v>21</v>
      </c>
      <c r="B101" s="814" t="s">
        <v>39</v>
      </c>
      <c r="C101" s="814" t="s">
        <v>80</v>
      </c>
      <c r="D101" s="814"/>
      <c r="E101" s="814"/>
      <c r="F101" s="814" t="s">
        <v>69</v>
      </c>
      <c r="G101" s="789">
        <v>2</v>
      </c>
      <c r="H101" s="789">
        <v>0</v>
      </c>
      <c r="I101" s="789">
        <v>0</v>
      </c>
      <c r="J101" s="832">
        <v>245.75</v>
      </c>
      <c r="K101" s="832">
        <v>7.5</v>
      </c>
      <c r="L101" s="832">
        <v>359</v>
      </c>
      <c r="M101" s="814"/>
      <c r="N101" s="814"/>
      <c r="O101" s="814"/>
      <c r="P101" s="814"/>
      <c r="Q101" s="814"/>
      <c r="R101" s="814"/>
      <c r="S101" s="818"/>
      <c r="T101" s="814"/>
      <c r="U101" s="818"/>
      <c r="V101" s="818"/>
      <c r="W101" s="814"/>
      <c r="X101" s="814"/>
      <c r="Y101" s="949"/>
    </row>
    <row r="102" spans="1:25" s="17" customFormat="1" ht="74.25" customHeight="1" x14ac:dyDescent="0.2">
      <c r="A102" s="815"/>
      <c r="B102" s="814"/>
      <c r="C102" s="814"/>
      <c r="D102" s="814"/>
      <c r="E102" s="814"/>
      <c r="F102" s="814"/>
      <c r="G102" s="789"/>
      <c r="H102" s="789"/>
      <c r="I102" s="789"/>
      <c r="J102" s="832"/>
      <c r="K102" s="832"/>
      <c r="L102" s="832">
        <v>23.25</v>
      </c>
      <c r="M102" s="814"/>
      <c r="N102" s="814"/>
      <c r="O102" s="814"/>
      <c r="P102" s="814"/>
      <c r="Q102" s="814"/>
      <c r="R102" s="814"/>
      <c r="S102" s="818"/>
      <c r="T102" s="814"/>
      <c r="U102" s="818"/>
      <c r="V102" s="818"/>
      <c r="W102" s="814"/>
      <c r="X102" s="814"/>
      <c r="Y102" s="950" t="s">
        <v>81</v>
      </c>
    </row>
    <row r="103" spans="1:25" s="17" customFormat="1" ht="63.75" customHeight="1" x14ac:dyDescent="0.2">
      <c r="A103" s="815"/>
      <c r="B103" s="814"/>
      <c r="C103" s="814"/>
      <c r="D103" s="814"/>
      <c r="E103" s="814"/>
      <c r="F103" s="814"/>
      <c r="G103" s="789"/>
      <c r="H103" s="789"/>
      <c r="I103" s="789"/>
      <c r="J103" s="832"/>
      <c r="K103" s="832"/>
      <c r="L103" s="832">
        <v>28</v>
      </c>
      <c r="M103" s="814"/>
      <c r="N103" s="814"/>
      <c r="O103" s="814"/>
      <c r="P103" s="814"/>
      <c r="Q103" s="814"/>
      <c r="R103" s="814"/>
      <c r="S103" s="818"/>
      <c r="T103" s="814"/>
      <c r="U103" s="818"/>
      <c r="V103" s="818"/>
      <c r="W103" s="814"/>
      <c r="X103" s="814"/>
      <c r="Y103" s="950" t="s">
        <v>82</v>
      </c>
    </row>
    <row r="104" spans="1:25" s="17" customFormat="1" ht="67.5" customHeight="1" x14ac:dyDescent="0.2">
      <c r="A104" s="815"/>
      <c r="B104" s="814"/>
      <c r="C104" s="814"/>
      <c r="D104" s="814"/>
      <c r="E104" s="814"/>
      <c r="F104" s="814"/>
      <c r="G104" s="789"/>
      <c r="H104" s="789"/>
      <c r="I104" s="789"/>
      <c r="J104" s="832"/>
      <c r="K104" s="832"/>
      <c r="L104" s="832">
        <v>136.5</v>
      </c>
      <c r="M104" s="814"/>
      <c r="N104" s="814"/>
      <c r="O104" s="814"/>
      <c r="P104" s="814"/>
      <c r="Q104" s="814"/>
      <c r="R104" s="814"/>
      <c r="S104" s="818"/>
      <c r="T104" s="814"/>
      <c r="U104" s="818"/>
      <c r="V104" s="818"/>
      <c r="W104" s="814"/>
      <c r="X104" s="814"/>
      <c r="Y104" s="950" t="s">
        <v>83</v>
      </c>
    </row>
    <row r="105" spans="1:25" s="17" customFormat="1" ht="37.5" x14ac:dyDescent="0.2">
      <c r="A105" s="815"/>
      <c r="B105" s="814"/>
      <c r="C105" s="814"/>
      <c r="D105" s="814"/>
      <c r="E105" s="814"/>
      <c r="F105" s="814"/>
      <c r="G105" s="814"/>
      <c r="H105" s="814"/>
      <c r="I105" s="814"/>
      <c r="J105" s="816"/>
      <c r="K105" s="817"/>
      <c r="L105" s="817"/>
      <c r="M105" s="814"/>
      <c r="N105" s="814"/>
      <c r="O105" s="814">
        <v>1</v>
      </c>
      <c r="P105" s="814">
        <v>98</v>
      </c>
      <c r="Q105" s="793" t="s">
        <v>52</v>
      </c>
      <c r="R105" s="814" t="s">
        <v>35</v>
      </c>
      <c r="S105" s="818">
        <v>30</v>
      </c>
      <c r="T105" s="814"/>
      <c r="U105" s="818">
        <v>30</v>
      </c>
      <c r="V105" s="818"/>
      <c r="W105" s="814"/>
      <c r="X105" s="814">
        <v>5</v>
      </c>
      <c r="Y105" s="949" t="s">
        <v>61</v>
      </c>
    </row>
    <row r="106" spans="1:25" s="17" customFormat="1" ht="37.5" x14ac:dyDescent="0.2">
      <c r="A106" s="815"/>
      <c r="B106" s="814"/>
      <c r="C106" s="814"/>
      <c r="D106" s="814"/>
      <c r="E106" s="814"/>
      <c r="F106" s="814"/>
      <c r="G106" s="814"/>
      <c r="H106" s="814"/>
      <c r="I106" s="814"/>
      <c r="J106" s="816"/>
      <c r="K106" s="817"/>
      <c r="L106" s="817"/>
      <c r="M106" s="814"/>
      <c r="N106" s="814"/>
      <c r="O106" s="814"/>
      <c r="P106" s="814">
        <v>98</v>
      </c>
      <c r="Q106" s="793" t="s">
        <v>78</v>
      </c>
      <c r="R106" s="814" t="s">
        <v>35</v>
      </c>
      <c r="S106" s="818">
        <v>180</v>
      </c>
      <c r="T106" s="814"/>
      <c r="U106" s="818"/>
      <c r="V106" s="818">
        <v>180</v>
      </c>
      <c r="W106" s="814"/>
      <c r="X106" s="814">
        <v>5</v>
      </c>
      <c r="Y106" s="949" t="s">
        <v>79</v>
      </c>
    </row>
    <row r="107" spans="1:25" s="17" customFormat="1" ht="42" customHeight="1" x14ac:dyDescent="0.2">
      <c r="A107" s="815"/>
      <c r="B107" s="814"/>
      <c r="C107" s="814"/>
      <c r="D107" s="814"/>
      <c r="E107" s="814"/>
      <c r="F107" s="814"/>
      <c r="G107" s="814"/>
      <c r="H107" s="814"/>
      <c r="I107" s="814"/>
      <c r="J107" s="816"/>
      <c r="K107" s="817"/>
      <c r="L107" s="817"/>
      <c r="M107" s="814"/>
      <c r="N107" s="814"/>
      <c r="O107" s="814"/>
      <c r="P107" s="814">
        <v>98</v>
      </c>
      <c r="Q107" s="793" t="s">
        <v>37</v>
      </c>
      <c r="R107" s="814" t="s">
        <v>35</v>
      </c>
      <c r="S107" s="818">
        <v>18</v>
      </c>
      <c r="T107" s="814"/>
      <c r="U107" s="818"/>
      <c r="V107" s="818">
        <v>18</v>
      </c>
      <c r="W107" s="814"/>
      <c r="X107" s="814">
        <v>5</v>
      </c>
      <c r="Y107" s="950" t="s">
        <v>84</v>
      </c>
    </row>
    <row r="108" spans="1:25" s="17" customFormat="1" ht="37.5" x14ac:dyDescent="0.2">
      <c r="A108" s="815"/>
      <c r="B108" s="814"/>
      <c r="C108" s="814"/>
      <c r="D108" s="814"/>
      <c r="E108" s="814"/>
      <c r="F108" s="814"/>
      <c r="G108" s="814"/>
      <c r="H108" s="814"/>
      <c r="I108" s="814"/>
      <c r="J108" s="816"/>
      <c r="K108" s="817"/>
      <c r="L108" s="817"/>
      <c r="M108" s="814"/>
      <c r="N108" s="814"/>
      <c r="O108" s="814">
        <v>2</v>
      </c>
      <c r="P108" s="814">
        <v>98</v>
      </c>
      <c r="Q108" s="793" t="s">
        <v>52</v>
      </c>
      <c r="R108" s="814" t="s">
        <v>35</v>
      </c>
      <c r="S108" s="818">
        <v>25</v>
      </c>
      <c r="T108" s="814"/>
      <c r="U108" s="818"/>
      <c r="V108" s="818">
        <v>25</v>
      </c>
      <c r="W108" s="814"/>
      <c r="X108" s="814">
        <v>1</v>
      </c>
      <c r="Y108" s="949" t="s">
        <v>79</v>
      </c>
    </row>
    <row r="109" spans="1:25" s="17" customFormat="1" ht="18.75" x14ac:dyDescent="0.2">
      <c r="A109" s="815"/>
      <c r="B109" s="814"/>
      <c r="C109" s="814"/>
      <c r="D109" s="814"/>
      <c r="E109" s="814"/>
      <c r="F109" s="814"/>
      <c r="G109" s="814"/>
      <c r="H109" s="814"/>
      <c r="I109" s="814"/>
      <c r="J109" s="816"/>
      <c r="K109" s="817"/>
      <c r="L109" s="817"/>
      <c r="M109" s="814"/>
      <c r="N109" s="814"/>
      <c r="O109" s="814">
        <v>3</v>
      </c>
      <c r="P109" s="814">
        <v>98</v>
      </c>
      <c r="Q109" s="793" t="s">
        <v>75</v>
      </c>
      <c r="R109" s="814" t="s">
        <v>35</v>
      </c>
      <c r="S109" s="818">
        <v>17.5</v>
      </c>
      <c r="T109" s="814"/>
      <c r="U109" s="818"/>
      <c r="V109" s="818">
        <v>17.5</v>
      </c>
      <c r="W109" s="814"/>
      <c r="X109" s="814">
        <v>1</v>
      </c>
      <c r="Y109" s="949" t="s">
        <v>76</v>
      </c>
    </row>
    <row r="110" spans="1:25" s="17" customFormat="1" ht="37.5" x14ac:dyDescent="0.2">
      <c r="A110" s="815"/>
      <c r="B110" s="814"/>
      <c r="C110" s="814"/>
      <c r="D110" s="814"/>
      <c r="E110" s="814"/>
      <c r="F110" s="814"/>
      <c r="G110" s="814"/>
      <c r="H110" s="814"/>
      <c r="I110" s="814"/>
      <c r="J110" s="816"/>
      <c r="K110" s="817"/>
      <c r="L110" s="817"/>
      <c r="M110" s="814"/>
      <c r="N110" s="814"/>
      <c r="O110" s="814">
        <v>4</v>
      </c>
      <c r="P110" s="814">
        <v>98</v>
      </c>
      <c r="Q110" s="793" t="s">
        <v>52</v>
      </c>
      <c r="R110" s="814" t="s">
        <v>35</v>
      </c>
      <c r="S110" s="818">
        <v>20</v>
      </c>
      <c r="T110" s="814"/>
      <c r="U110" s="818"/>
      <c r="V110" s="818">
        <v>20</v>
      </c>
      <c r="W110" s="814"/>
      <c r="X110" s="814">
        <v>1</v>
      </c>
      <c r="Y110" s="949" t="s">
        <v>79</v>
      </c>
    </row>
    <row r="111" spans="1:25" s="17" customFormat="1" ht="37.5" x14ac:dyDescent="0.2">
      <c r="A111" s="815"/>
      <c r="B111" s="814"/>
      <c r="C111" s="814"/>
      <c r="D111" s="814"/>
      <c r="E111" s="814"/>
      <c r="F111" s="814"/>
      <c r="G111" s="814"/>
      <c r="H111" s="814"/>
      <c r="I111" s="814"/>
      <c r="J111" s="816"/>
      <c r="K111" s="817"/>
      <c r="L111" s="817"/>
      <c r="M111" s="814"/>
      <c r="N111" s="814"/>
      <c r="O111" s="814">
        <v>5</v>
      </c>
      <c r="P111" s="814">
        <v>98</v>
      </c>
      <c r="Q111" s="793" t="s">
        <v>52</v>
      </c>
      <c r="R111" s="814" t="s">
        <v>35</v>
      </c>
      <c r="S111" s="818">
        <v>12.25</v>
      </c>
      <c r="T111" s="814"/>
      <c r="U111" s="818"/>
      <c r="V111" s="818">
        <v>12.25</v>
      </c>
      <c r="W111" s="814"/>
      <c r="X111" s="814">
        <v>1</v>
      </c>
      <c r="Y111" s="949" t="s">
        <v>79</v>
      </c>
    </row>
    <row r="112" spans="1:25" s="17" customFormat="1" ht="37.5" x14ac:dyDescent="0.2">
      <c r="A112" s="815"/>
      <c r="B112" s="814"/>
      <c r="C112" s="814"/>
      <c r="D112" s="814"/>
      <c r="E112" s="814"/>
      <c r="F112" s="814"/>
      <c r="G112" s="814"/>
      <c r="H112" s="814"/>
      <c r="I112" s="814"/>
      <c r="J112" s="816"/>
      <c r="K112" s="817"/>
      <c r="L112" s="817"/>
      <c r="M112" s="814"/>
      <c r="N112" s="814"/>
      <c r="O112" s="814">
        <v>6</v>
      </c>
      <c r="P112" s="814">
        <v>98</v>
      </c>
      <c r="Q112" s="793" t="s">
        <v>52</v>
      </c>
      <c r="R112" s="814" t="s">
        <v>35</v>
      </c>
      <c r="S112" s="818">
        <v>18</v>
      </c>
      <c r="T112" s="814"/>
      <c r="U112" s="818"/>
      <c r="V112" s="818">
        <v>18</v>
      </c>
      <c r="W112" s="814"/>
      <c r="X112" s="814">
        <v>1</v>
      </c>
      <c r="Y112" s="949" t="s">
        <v>79</v>
      </c>
    </row>
    <row r="113" spans="1:25" s="17" customFormat="1" ht="56.25" x14ac:dyDescent="0.2">
      <c r="A113" s="815"/>
      <c r="B113" s="814"/>
      <c r="C113" s="814"/>
      <c r="D113" s="814"/>
      <c r="E113" s="814"/>
      <c r="F113" s="814"/>
      <c r="G113" s="814"/>
      <c r="H113" s="814"/>
      <c r="I113" s="814"/>
      <c r="J113" s="816"/>
      <c r="K113" s="817"/>
      <c r="L113" s="817"/>
      <c r="M113" s="814"/>
      <c r="N113" s="814"/>
      <c r="O113" s="814">
        <v>7</v>
      </c>
      <c r="P113" s="814">
        <v>98</v>
      </c>
      <c r="Q113" s="793" t="s">
        <v>37</v>
      </c>
      <c r="R113" s="814" t="s">
        <v>35</v>
      </c>
      <c r="S113" s="818">
        <v>68.25</v>
      </c>
      <c r="T113" s="814"/>
      <c r="U113" s="818"/>
      <c r="V113" s="818">
        <v>68.25</v>
      </c>
      <c r="W113" s="814"/>
      <c r="X113" s="814">
        <v>1</v>
      </c>
      <c r="Y113" s="950" t="s">
        <v>77</v>
      </c>
    </row>
    <row r="114" spans="1:25" s="17" customFormat="1" ht="18.75" x14ac:dyDescent="0.2">
      <c r="A114" s="815"/>
      <c r="B114" s="814"/>
      <c r="C114" s="814"/>
      <c r="D114" s="814"/>
      <c r="E114" s="814"/>
      <c r="F114" s="814"/>
      <c r="G114" s="814"/>
      <c r="H114" s="814"/>
      <c r="I114" s="814"/>
      <c r="J114" s="816"/>
      <c r="K114" s="817"/>
      <c r="L114" s="817"/>
      <c r="M114" s="814"/>
      <c r="N114" s="814"/>
      <c r="O114" s="814"/>
      <c r="P114" s="814"/>
      <c r="Q114" s="793"/>
      <c r="R114" s="814"/>
      <c r="S114" s="818"/>
      <c r="T114" s="814"/>
      <c r="U114" s="818"/>
      <c r="V114" s="818"/>
      <c r="W114" s="814"/>
      <c r="X114" s="814"/>
      <c r="Y114" s="950"/>
    </row>
    <row r="115" spans="1:25" s="17" customFormat="1" ht="25.5" customHeight="1" x14ac:dyDescent="0.2">
      <c r="A115" s="815">
        <v>22</v>
      </c>
      <c r="B115" s="814" t="s">
        <v>70</v>
      </c>
      <c r="C115" s="814"/>
      <c r="D115" s="814">
        <v>7077</v>
      </c>
      <c r="E115" s="814"/>
      <c r="F115" s="814" t="s">
        <v>69</v>
      </c>
      <c r="G115" s="814">
        <v>0</v>
      </c>
      <c r="H115" s="814">
        <v>2</v>
      </c>
      <c r="I115" s="819">
        <v>7</v>
      </c>
      <c r="J115" s="816">
        <v>204.75</v>
      </c>
      <c r="K115" s="817"/>
      <c r="L115" s="817">
        <v>2.25</v>
      </c>
      <c r="M115" s="814"/>
      <c r="N115" s="814"/>
      <c r="O115" s="814"/>
      <c r="P115" s="814"/>
      <c r="Q115" s="814"/>
      <c r="R115" s="814"/>
      <c r="S115" s="818"/>
      <c r="T115" s="814"/>
      <c r="U115" s="818"/>
      <c r="V115" s="818"/>
      <c r="W115" s="814"/>
      <c r="X115" s="814"/>
      <c r="Y115" s="949"/>
    </row>
    <row r="116" spans="1:25" s="17" customFormat="1" ht="81" customHeight="1" x14ac:dyDescent="0.2">
      <c r="A116" s="815"/>
      <c r="B116" s="814"/>
      <c r="C116" s="814"/>
      <c r="D116" s="814"/>
      <c r="E116" s="814"/>
      <c r="F116" s="814"/>
      <c r="G116" s="814"/>
      <c r="H116" s="814"/>
      <c r="I116" s="814"/>
      <c r="J116" s="816"/>
      <c r="K116" s="817"/>
      <c r="L116" s="817"/>
      <c r="M116" s="814"/>
      <c r="N116" s="814"/>
      <c r="O116" s="814">
        <v>1</v>
      </c>
      <c r="P116" s="814">
        <v>83</v>
      </c>
      <c r="Q116" s="793" t="s">
        <v>55</v>
      </c>
      <c r="R116" s="814" t="s">
        <v>35</v>
      </c>
      <c r="S116" s="818">
        <v>10.5</v>
      </c>
      <c r="T116" s="814"/>
      <c r="U116" s="818"/>
      <c r="V116" s="818">
        <v>10.5</v>
      </c>
      <c r="W116" s="814"/>
      <c r="X116" s="814">
        <v>11</v>
      </c>
      <c r="Y116" s="950" t="s">
        <v>53</v>
      </c>
    </row>
    <row r="117" spans="1:25" s="17" customFormat="1" ht="25.5" customHeight="1" x14ac:dyDescent="0.2">
      <c r="A117" s="815"/>
      <c r="B117" s="814"/>
      <c r="C117" s="814"/>
      <c r="D117" s="814"/>
      <c r="E117" s="814"/>
      <c r="F117" s="814"/>
      <c r="G117" s="814"/>
      <c r="H117" s="814"/>
      <c r="I117" s="814"/>
      <c r="J117" s="816"/>
      <c r="K117" s="817"/>
      <c r="L117" s="817"/>
      <c r="M117" s="814"/>
      <c r="N117" s="814"/>
      <c r="O117" s="814"/>
      <c r="P117" s="814"/>
      <c r="Q117" s="814"/>
      <c r="R117" s="814"/>
      <c r="S117" s="818"/>
      <c r="T117" s="814"/>
      <c r="U117" s="818"/>
      <c r="V117" s="818"/>
      <c r="W117" s="814"/>
      <c r="X117" s="814"/>
      <c r="Y117" s="949"/>
    </row>
    <row r="118" spans="1:25" s="17" customFormat="1" ht="25.5" customHeight="1" x14ac:dyDescent="0.2">
      <c r="A118" s="815">
        <v>23</v>
      </c>
      <c r="B118" s="814" t="s">
        <v>68</v>
      </c>
      <c r="C118" s="814"/>
      <c r="D118" s="814"/>
      <c r="E118" s="814"/>
      <c r="F118" s="814" t="s">
        <v>69</v>
      </c>
      <c r="G118" s="814">
        <v>3</v>
      </c>
      <c r="H118" s="814">
        <v>3</v>
      </c>
      <c r="I118" s="819">
        <v>57</v>
      </c>
      <c r="J118" s="816">
        <v>1553.94</v>
      </c>
      <c r="K118" s="817"/>
      <c r="L118" s="817">
        <v>3.06</v>
      </c>
      <c r="M118" s="814"/>
      <c r="N118" s="814"/>
      <c r="O118" s="814"/>
      <c r="P118" s="814"/>
      <c r="Q118" s="814"/>
      <c r="R118" s="814"/>
      <c r="S118" s="818"/>
      <c r="T118" s="814"/>
      <c r="U118" s="818"/>
      <c r="V118" s="818"/>
      <c r="W118" s="814"/>
      <c r="X118" s="814"/>
      <c r="Y118" s="949"/>
    </row>
    <row r="119" spans="1:25" s="17" customFormat="1" ht="56.25" x14ac:dyDescent="0.2">
      <c r="A119" s="815"/>
      <c r="B119" s="814"/>
      <c r="C119" s="814"/>
      <c r="D119" s="814"/>
      <c r="E119" s="814"/>
      <c r="F119" s="814"/>
      <c r="G119" s="814"/>
      <c r="H119" s="814"/>
      <c r="I119" s="814"/>
      <c r="J119" s="816"/>
      <c r="K119" s="817"/>
      <c r="L119" s="817"/>
      <c r="M119" s="814"/>
      <c r="N119" s="814"/>
      <c r="O119" s="814">
        <v>1</v>
      </c>
      <c r="P119" s="814">
        <v>83</v>
      </c>
      <c r="Q119" s="793" t="s">
        <v>55</v>
      </c>
      <c r="R119" s="793" t="s">
        <v>44</v>
      </c>
      <c r="S119" s="818">
        <v>12.25</v>
      </c>
      <c r="T119" s="814"/>
      <c r="U119" s="818"/>
      <c r="V119" s="818">
        <v>12.25</v>
      </c>
      <c r="W119" s="814"/>
      <c r="X119" s="814">
        <v>30</v>
      </c>
      <c r="Y119" s="950" t="s">
        <v>53</v>
      </c>
    </row>
    <row r="120" spans="1:25" s="17" customFormat="1" ht="18.75" x14ac:dyDescent="0.2">
      <c r="A120" s="815"/>
      <c r="B120" s="814"/>
      <c r="C120" s="814"/>
      <c r="D120" s="814"/>
      <c r="E120" s="814"/>
      <c r="F120" s="814"/>
      <c r="G120" s="814"/>
      <c r="H120" s="814"/>
      <c r="I120" s="814"/>
      <c r="J120" s="816"/>
      <c r="K120" s="817"/>
      <c r="L120" s="817"/>
      <c r="M120" s="814"/>
      <c r="N120" s="814"/>
      <c r="O120" s="814"/>
      <c r="P120" s="814"/>
      <c r="Q120" s="793"/>
      <c r="R120" s="793"/>
      <c r="S120" s="818"/>
      <c r="T120" s="814"/>
      <c r="U120" s="818"/>
      <c r="V120" s="818"/>
      <c r="W120" s="814"/>
      <c r="X120" s="814"/>
      <c r="Y120" s="950"/>
    </row>
    <row r="121" spans="1:25" s="17" customFormat="1" ht="25.5" customHeight="1" x14ac:dyDescent="0.2">
      <c r="A121" s="815">
        <v>24</v>
      </c>
      <c r="B121" s="814" t="s">
        <v>39</v>
      </c>
      <c r="C121" s="814" t="s">
        <v>85</v>
      </c>
      <c r="D121" s="814"/>
      <c r="E121" s="814"/>
      <c r="F121" s="814" t="s">
        <v>69</v>
      </c>
      <c r="G121" s="814">
        <v>19</v>
      </c>
      <c r="H121" s="814">
        <v>2</v>
      </c>
      <c r="I121" s="819">
        <v>0</v>
      </c>
      <c r="J121" s="816">
        <v>7598.13</v>
      </c>
      <c r="K121" s="817"/>
      <c r="L121" s="817">
        <v>1.87</v>
      </c>
      <c r="M121" s="814"/>
      <c r="N121" s="814"/>
      <c r="O121" s="814"/>
      <c r="P121" s="814"/>
      <c r="Q121" s="814"/>
      <c r="R121" s="814"/>
      <c r="S121" s="818"/>
      <c r="T121" s="814"/>
      <c r="U121" s="818"/>
      <c r="V121" s="818"/>
      <c r="W121" s="814"/>
      <c r="X121" s="814"/>
      <c r="Y121" s="949"/>
    </row>
    <row r="122" spans="1:25" s="17" customFormat="1" ht="56.25" x14ac:dyDescent="0.2">
      <c r="A122" s="815"/>
      <c r="B122" s="814"/>
      <c r="C122" s="814"/>
      <c r="D122" s="814"/>
      <c r="E122" s="814"/>
      <c r="F122" s="814"/>
      <c r="G122" s="814"/>
      <c r="H122" s="814"/>
      <c r="I122" s="814"/>
      <c r="J122" s="816"/>
      <c r="K122" s="817"/>
      <c r="L122" s="817"/>
      <c r="M122" s="814"/>
      <c r="N122" s="814"/>
      <c r="O122" s="814">
        <v>1</v>
      </c>
      <c r="P122" s="814">
        <v>83</v>
      </c>
      <c r="Q122" s="793" t="s">
        <v>55</v>
      </c>
      <c r="R122" s="793" t="s">
        <v>44</v>
      </c>
      <c r="S122" s="818">
        <v>7.5</v>
      </c>
      <c r="T122" s="814"/>
      <c r="U122" s="818"/>
      <c r="V122" s="818">
        <v>7.5</v>
      </c>
      <c r="W122" s="814"/>
      <c r="X122" s="814">
        <v>50</v>
      </c>
      <c r="Y122" s="950" t="s">
        <v>53</v>
      </c>
    </row>
    <row r="123" spans="1:25" s="17" customFormat="1" ht="18.75" x14ac:dyDescent="0.2">
      <c r="A123" s="815"/>
      <c r="B123" s="814"/>
      <c r="C123" s="814"/>
      <c r="D123" s="814"/>
      <c r="E123" s="814"/>
      <c r="F123" s="814"/>
      <c r="G123" s="814"/>
      <c r="H123" s="814"/>
      <c r="I123" s="814"/>
      <c r="J123" s="816"/>
      <c r="K123" s="817"/>
      <c r="L123" s="817"/>
      <c r="M123" s="814"/>
      <c r="N123" s="814"/>
      <c r="O123" s="814"/>
      <c r="P123" s="814"/>
      <c r="Q123" s="793"/>
      <c r="R123" s="793"/>
      <c r="S123" s="818"/>
      <c r="T123" s="814"/>
      <c r="U123" s="818"/>
      <c r="V123" s="818"/>
      <c r="W123" s="814"/>
      <c r="X123" s="814"/>
      <c r="Y123" s="950"/>
    </row>
    <row r="124" spans="1:25" s="17" customFormat="1" ht="25.5" customHeight="1" x14ac:dyDescent="0.2">
      <c r="A124" s="815">
        <v>25</v>
      </c>
      <c r="B124" s="814" t="s">
        <v>68</v>
      </c>
      <c r="C124" s="814"/>
      <c r="D124" s="814"/>
      <c r="E124" s="814"/>
      <c r="F124" s="814" t="s">
        <v>69</v>
      </c>
      <c r="G124" s="814">
        <v>0</v>
      </c>
      <c r="H124" s="814">
        <v>0</v>
      </c>
      <c r="I124" s="819">
        <v>3.12</v>
      </c>
      <c r="J124" s="816"/>
      <c r="K124" s="817"/>
      <c r="L124" s="817">
        <v>3.12</v>
      </c>
      <c r="M124" s="814" t="s">
        <v>86</v>
      </c>
      <c r="N124" s="814"/>
      <c r="O124" s="814"/>
      <c r="P124" s="814"/>
      <c r="Q124" s="814"/>
      <c r="R124" s="814"/>
      <c r="S124" s="818"/>
      <c r="T124" s="814"/>
      <c r="U124" s="818"/>
      <c r="V124" s="818"/>
      <c r="W124" s="814"/>
      <c r="X124" s="814"/>
      <c r="Y124" s="949"/>
    </row>
    <row r="125" spans="1:25" s="17" customFormat="1" ht="86.25" customHeight="1" x14ac:dyDescent="0.2">
      <c r="A125" s="815"/>
      <c r="B125" s="814"/>
      <c r="C125" s="814"/>
      <c r="D125" s="814"/>
      <c r="E125" s="814"/>
      <c r="F125" s="814"/>
      <c r="G125" s="814"/>
      <c r="H125" s="814"/>
      <c r="I125" s="814"/>
      <c r="J125" s="816"/>
      <c r="K125" s="817"/>
      <c r="L125" s="817"/>
      <c r="M125" s="814"/>
      <c r="N125" s="814"/>
      <c r="O125" s="814">
        <v>1</v>
      </c>
      <c r="P125" s="814">
        <v>83</v>
      </c>
      <c r="Q125" s="793" t="s">
        <v>55</v>
      </c>
      <c r="R125" s="793" t="s">
        <v>44</v>
      </c>
      <c r="S125" s="818">
        <v>12.25</v>
      </c>
      <c r="T125" s="814"/>
      <c r="U125" s="818"/>
      <c r="V125" s="818">
        <v>12.25</v>
      </c>
      <c r="W125" s="814"/>
      <c r="X125" s="814">
        <v>50</v>
      </c>
      <c r="Y125" s="950" t="s">
        <v>53</v>
      </c>
    </row>
    <row r="126" spans="1:25" s="17" customFormat="1" ht="30.75" customHeight="1" x14ac:dyDescent="0.2">
      <c r="A126" s="815"/>
      <c r="B126" s="814"/>
      <c r="C126" s="814"/>
      <c r="D126" s="814"/>
      <c r="E126" s="814"/>
      <c r="F126" s="814"/>
      <c r="G126" s="814"/>
      <c r="H126" s="814"/>
      <c r="I126" s="814"/>
      <c r="J126" s="816"/>
      <c r="K126" s="817"/>
      <c r="L126" s="817"/>
      <c r="M126" s="814"/>
      <c r="N126" s="814"/>
      <c r="O126" s="814"/>
      <c r="P126" s="814"/>
      <c r="Q126" s="793"/>
      <c r="R126" s="793"/>
      <c r="S126" s="818"/>
      <c r="T126" s="814"/>
      <c r="U126" s="818"/>
      <c r="V126" s="818"/>
      <c r="W126" s="814"/>
      <c r="X126" s="814"/>
      <c r="Y126" s="950"/>
    </row>
    <row r="127" spans="1:25" s="23" customFormat="1" ht="25.5" customHeight="1" x14ac:dyDescent="0.2">
      <c r="A127" s="815">
        <v>26</v>
      </c>
      <c r="B127" s="814" t="s">
        <v>39</v>
      </c>
      <c r="C127" s="814" t="s">
        <v>87</v>
      </c>
      <c r="D127" s="814"/>
      <c r="E127" s="814"/>
      <c r="F127" s="814" t="s">
        <v>88</v>
      </c>
      <c r="G127" s="814">
        <v>1</v>
      </c>
      <c r="H127" s="814">
        <v>0</v>
      </c>
      <c r="I127" s="814">
        <v>0</v>
      </c>
      <c r="J127" s="816">
        <v>397</v>
      </c>
      <c r="K127" s="817"/>
      <c r="L127" s="817">
        <v>3</v>
      </c>
      <c r="M127" s="814"/>
      <c r="N127" s="814"/>
      <c r="O127" s="814"/>
      <c r="P127" s="814"/>
      <c r="Q127" s="814"/>
      <c r="R127" s="814"/>
      <c r="S127" s="833"/>
      <c r="T127" s="814"/>
      <c r="U127" s="818"/>
      <c r="V127" s="818"/>
      <c r="W127" s="814"/>
      <c r="X127" s="814"/>
      <c r="Y127" s="949"/>
    </row>
    <row r="128" spans="1:25" s="23" customFormat="1" ht="56.25" x14ac:dyDescent="0.2">
      <c r="A128" s="815"/>
      <c r="B128" s="814"/>
      <c r="C128" s="814"/>
      <c r="D128" s="814"/>
      <c r="E128" s="814"/>
      <c r="F128" s="814"/>
      <c r="G128" s="814"/>
      <c r="H128" s="814"/>
      <c r="I128" s="814"/>
      <c r="J128" s="816"/>
      <c r="K128" s="817"/>
      <c r="L128" s="817"/>
      <c r="M128" s="814"/>
      <c r="N128" s="814"/>
      <c r="O128" s="814">
        <v>1</v>
      </c>
      <c r="P128" s="814">
        <v>6</v>
      </c>
      <c r="Q128" s="793" t="s">
        <v>55</v>
      </c>
      <c r="R128" s="814" t="s">
        <v>35</v>
      </c>
      <c r="S128" s="833">
        <v>12</v>
      </c>
      <c r="T128" s="814"/>
      <c r="U128" s="818"/>
      <c r="V128" s="818">
        <v>12</v>
      </c>
      <c r="W128" s="814"/>
      <c r="X128" s="814">
        <v>17</v>
      </c>
      <c r="Y128" s="950" t="s">
        <v>53</v>
      </c>
    </row>
    <row r="129" spans="1:25" s="23" customFormat="1" ht="25.5" customHeight="1" x14ac:dyDescent="0.2">
      <c r="A129" s="815"/>
      <c r="B129" s="814"/>
      <c r="C129" s="814"/>
      <c r="D129" s="814"/>
      <c r="E129" s="814"/>
      <c r="F129" s="814"/>
      <c r="G129" s="814"/>
      <c r="H129" s="814"/>
      <c r="I129" s="814"/>
      <c r="J129" s="816"/>
      <c r="K129" s="817"/>
      <c r="L129" s="817"/>
      <c r="M129" s="814"/>
      <c r="N129" s="814"/>
      <c r="O129" s="814"/>
      <c r="P129" s="814"/>
      <c r="Q129" s="814"/>
      <c r="R129" s="814"/>
      <c r="S129" s="833"/>
      <c r="T129" s="814"/>
      <c r="U129" s="818"/>
      <c r="V129" s="819"/>
      <c r="W129" s="814"/>
      <c r="X129" s="814"/>
      <c r="Y129" s="949"/>
    </row>
    <row r="130" spans="1:25" s="23" customFormat="1" ht="25.5" customHeight="1" x14ac:dyDescent="0.2">
      <c r="A130" s="815">
        <v>27</v>
      </c>
      <c r="B130" s="814" t="s">
        <v>39</v>
      </c>
      <c r="C130" s="814"/>
      <c r="D130" s="814"/>
      <c r="E130" s="814"/>
      <c r="F130" s="814" t="s">
        <v>88</v>
      </c>
      <c r="G130" s="814">
        <v>0</v>
      </c>
      <c r="H130" s="814">
        <v>0</v>
      </c>
      <c r="I130" s="814">
        <v>12</v>
      </c>
      <c r="J130" s="816"/>
      <c r="K130" s="817"/>
      <c r="L130" s="817">
        <v>12</v>
      </c>
      <c r="M130" s="814"/>
      <c r="N130" s="814"/>
      <c r="O130" s="814"/>
      <c r="P130" s="814"/>
      <c r="Q130" s="814"/>
      <c r="R130" s="814"/>
      <c r="S130" s="833"/>
      <c r="T130" s="814"/>
      <c r="U130" s="818"/>
      <c r="V130" s="818"/>
      <c r="W130" s="814"/>
      <c r="X130" s="814"/>
      <c r="Y130" s="949"/>
    </row>
    <row r="131" spans="1:25" s="23" customFormat="1" ht="37.5" x14ac:dyDescent="0.2">
      <c r="A131" s="815"/>
      <c r="B131" s="814"/>
      <c r="C131" s="814"/>
      <c r="D131" s="814"/>
      <c r="E131" s="814"/>
      <c r="F131" s="814"/>
      <c r="G131" s="814"/>
      <c r="H131" s="814"/>
      <c r="I131" s="814"/>
      <c r="J131" s="816"/>
      <c r="K131" s="817"/>
      <c r="L131" s="817"/>
      <c r="M131" s="814"/>
      <c r="N131" s="814"/>
      <c r="O131" s="814">
        <v>1</v>
      </c>
      <c r="P131" s="814">
        <v>99</v>
      </c>
      <c r="Q131" s="814" t="s">
        <v>37</v>
      </c>
      <c r="R131" s="814" t="s">
        <v>35</v>
      </c>
      <c r="S131" s="833">
        <v>48</v>
      </c>
      <c r="T131" s="814"/>
      <c r="U131" s="818"/>
      <c r="V131" s="818">
        <v>48</v>
      </c>
      <c r="W131" s="814"/>
      <c r="X131" s="814">
        <v>4</v>
      </c>
      <c r="Y131" s="950" t="s">
        <v>53</v>
      </c>
    </row>
    <row r="132" spans="1:25" s="23" customFormat="1" ht="25.5" customHeight="1" x14ac:dyDescent="0.2">
      <c r="A132" s="815"/>
      <c r="B132" s="814"/>
      <c r="C132" s="814"/>
      <c r="D132" s="814"/>
      <c r="E132" s="814"/>
      <c r="F132" s="814"/>
      <c r="G132" s="814"/>
      <c r="H132" s="814"/>
      <c r="I132" s="814"/>
      <c r="J132" s="816"/>
      <c r="K132" s="817"/>
      <c r="L132" s="817"/>
      <c r="M132" s="814"/>
      <c r="N132" s="814"/>
      <c r="O132" s="814"/>
      <c r="P132" s="814"/>
      <c r="Q132" s="814"/>
      <c r="R132" s="814"/>
      <c r="S132" s="833"/>
      <c r="T132" s="814"/>
      <c r="U132" s="818"/>
      <c r="V132" s="818"/>
      <c r="W132" s="814"/>
      <c r="X132" s="814"/>
      <c r="Y132" s="949"/>
    </row>
    <row r="133" spans="1:25" s="23" customFormat="1" ht="25.5" customHeight="1" x14ac:dyDescent="0.2">
      <c r="A133" s="815">
        <v>28</v>
      </c>
      <c r="B133" s="814" t="s">
        <v>39</v>
      </c>
      <c r="C133" s="814" t="s">
        <v>89</v>
      </c>
      <c r="D133" s="814"/>
      <c r="E133" s="814"/>
      <c r="F133" s="814" t="s">
        <v>88</v>
      </c>
      <c r="G133" s="814">
        <v>0</v>
      </c>
      <c r="H133" s="814">
        <v>3</v>
      </c>
      <c r="I133" s="819">
        <v>0</v>
      </c>
      <c r="J133" s="816">
        <v>297.75</v>
      </c>
      <c r="K133" s="817"/>
      <c r="L133" s="817">
        <v>2.25</v>
      </c>
      <c r="M133" s="814"/>
      <c r="N133" s="814"/>
      <c r="O133" s="814"/>
      <c r="P133" s="814"/>
      <c r="Q133" s="814"/>
      <c r="R133" s="814"/>
      <c r="S133" s="833"/>
      <c r="T133" s="814"/>
      <c r="U133" s="818"/>
      <c r="V133" s="818"/>
      <c r="W133" s="814"/>
      <c r="X133" s="814"/>
      <c r="Y133" s="949"/>
    </row>
    <row r="134" spans="1:25" s="23" customFormat="1" ht="56.25" x14ac:dyDescent="0.2">
      <c r="A134" s="815"/>
      <c r="B134" s="814"/>
      <c r="C134" s="814"/>
      <c r="D134" s="814"/>
      <c r="E134" s="814"/>
      <c r="F134" s="814"/>
      <c r="G134" s="814"/>
      <c r="H134" s="814"/>
      <c r="I134" s="814"/>
      <c r="J134" s="816"/>
      <c r="K134" s="817"/>
      <c r="L134" s="817"/>
      <c r="M134" s="814"/>
      <c r="N134" s="814"/>
      <c r="O134" s="814">
        <v>1</v>
      </c>
      <c r="P134" s="814">
        <v>66</v>
      </c>
      <c r="Q134" s="793" t="s">
        <v>55</v>
      </c>
      <c r="R134" s="814" t="s">
        <v>35</v>
      </c>
      <c r="S134" s="833">
        <v>9</v>
      </c>
      <c r="T134" s="814"/>
      <c r="U134" s="818"/>
      <c r="V134" s="818">
        <v>9</v>
      </c>
      <c r="W134" s="814"/>
      <c r="X134" s="814">
        <v>52</v>
      </c>
      <c r="Y134" s="950" t="s">
        <v>53</v>
      </c>
    </row>
    <row r="135" spans="1:25" s="23" customFormat="1" ht="25.5" customHeight="1" x14ac:dyDescent="0.2">
      <c r="A135" s="815"/>
      <c r="B135" s="814"/>
      <c r="C135" s="814"/>
      <c r="D135" s="814"/>
      <c r="E135" s="814"/>
      <c r="F135" s="814"/>
      <c r="G135" s="814"/>
      <c r="H135" s="814"/>
      <c r="I135" s="814"/>
      <c r="J135" s="816"/>
      <c r="K135" s="817"/>
      <c r="L135" s="817"/>
      <c r="M135" s="814"/>
      <c r="N135" s="814"/>
      <c r="O135" s="814"/>
      <c r="P135" s="814"/>
      <c r="Q135" s="814"/>
      <c r="R135" s="814"/>
      <c r="S135" s="833"/>
      <c r="T135" s="814"/>
      <c r="U135" s="818"/>
      <c r="V135" s="818"/>
      <c r="W135" s="814"/>
      <c r="X135" s="814"/>
      <c r="Y135" s="949"/>
    </row>
    <row r="136" spans="1:25" s="23" customFormat="1" ht="20.25" customHeight="1" x14ac:dyDescent="0.2">
      <c r="A136" s="815">
        <v>29</v>
      </c>
      <c r="B136" s="814" t="s">
        <v>39</v>
      </c>
      <c r="C136" s="814" t="s">
        <v>90</v>
      </c>
      <c r="D136" s="814"/>
      <c r="E136" s="814"/>
      <c r="F136" s="814" t="s">
        <v>88</v>
      </c>
      <c r="G136" s="814">
        <v>0</v>
      </c>
      <c r="H136" s="814">
        <v>1</v>
      </c>
      <c r="I136" s="814">
        <v>0</v>
      </c>
      <c r="J136" s="816">
        <v>95.5</v>
      </c>
      <c r="K136" s="817"/>
      <c r="L136" s="817">
        <v>4.5</v>
      </c>
      <c r="M136" s="814"/>
      <c r="N136" s="814"/>
      <c r="O136" s="814"/>
      <c r="P136" s="814"/>
      <c r="Q136" s="814"/>
      <c r="R136" s="814"/>
      <c r="S136" s="833"/>
      <c r="T136" s="814"/>
      <c r="U136" s="818"/>
      <c r="V136" s="818"/>
      <c r="W136" s="814"/>
      <c r="X136" s="814"/>
      <c r="Y136" s="949"/>
    </row>
    <row r="137" spans="1:25" s="23" customFormat="1" ht="56.25" x14ac:dyDescent="0.2">
      <c r="A137" s="815"/>
      <c r="B137" s="814"/>
      <c r="C137" s="814"/>
      <c r="D137" s="814"/>
      <c r="E137" s="814"/>
      <c r="F137" s="814"/>
      <c r="G137" s="814"/>
      <c r="H137" s="814"/>
      <c r="I137" s="814"/>
      <c r="J137" s="816"/>
      <c r="K137" s="817"/>
      <c r="L137" s="817"/>
      <c r="M137" s="814"/>
      <c r="N137" s="814"/>
      <c r="O137" s="814">
        <v>1</v>
      </c>
      <c r="P137" s="814">
        <v>276</v>
      </c>
      <c r="Q137" s="793" t="s">
        <v>55</v>
      </c>
      <c r="R137" s="814" t="s">
        <v>35</v>
      </c>
      <c r="S137" s="833">
        <v>18</v>
      </c>
      <c r="T137" s="814"/>
      <c r="U137" s="818"/>
      <c r="V137" s="818">
        <v>18</v>
      </c>
      <c r="W137" s="814"/>
      <c r="X137" s="814">
        <v>14</v>
      </c>
      <c r="Y137" s="950" t="s">
        <v>53</v>
      </c>
    </row>
    <row r="138" spans="1:25" s="23" customFormat="1" ht="20.25" customHeight="1" x14ac:dyDescent="0.2">
      <c r="A138" s="815"/>
      <c r="B138" s="814" t="s">
        <v>39</v>
      </c>
      <c r="C138" s="814" t="s">
        <v>90</v>
      </c>
      <c r="D138" s="814"/>
      <c r="E138" s="814"/>
      <c r="F138" s="814" t="s">
        <v>88</v>
      </c>
      <c r="G138" s="814">
        <v>0</v>
      </c>
      <c r="H138" s="814">
        <v>1</v>
      </c>
      <c r="I138" s="814">
        <v>50</v>
      </c>
      <c r="J138" s="816">
        <v>150</v>
      </c>
      <c r="K138" s="817"/>
      <c r="L138" s="817"/>
      <c r="M138" s="814"/>
      <c r="N138" s="814"/>
      <c r="O138" s="814"/>
      <c r="P138" s="814"/>
      <c r="Q138" s="814"/>
      <c r="R138" s="814"/>
      <c r="S138" s="833"/>
      <c r="T138" s="814"/>
      <c r="U138" s="818"/>
      <c r="V138" s="818"/>
      <c r="W138" s="814"/>
      <c r="X138" s="814"/>
      <c r="Y138" s="949"/>
    </row>
    <row r="139" spans="1:25" s="23" customFormat="1" ht="20.25" customHeight="1" x14ac:dyDescent="0.2">
      <c r="A139" s="815"/>
      <c r="B139" s="814" t="s">
        <v>39</v>
      </c>
      <c r="C139" s="814" t="s">
        <v>90</v>
      </c>
      <c r="D139" s="814"/>
      <c r="E139" s="814"/>
      <c r="F139" s="814" t="s">
        <v>88</v>
      </c>
      <c r="G139" s="814">
        <v>5</v>
      </c>
      <c r="H139" s="814">
        <v>2</v>
      </c>
      <c r="I139" s="814">
        <v>0</v>
      </c>
      <c r="J139" s="816">
        <v>2200</v>
      </c>
      <c r="K139" s="817"/>
      <c r="L139" s="817"/>
      <c r="M139" s="814"/>
      <c r="N139" s="814"/>
      <c r="O139" s="814"/>
      <c r="P139" s="814"/>
      <c r="Q139" s="814"/>
      <c r="R139" s="814"/>
      <c r="S139" s="833"/>
      <c r="T139" s="814"/>
      <c r="U139" s="818"/>
      <c r="V139" s="818"/>
      <c r="W139" s="814"/>
      <c r="X139" s="814"/>
      <c r="Y139" s="949"/>
    </row>
    <row r="140" spans="1:25" s="23" customFormat="1" ht="25.5" customHeight="1" x14ac:dyDescent="0.2">
      <c r="A140" s="815"/>
      <c r="B140" s="814"/>
      <c r="C140" s="814"/>
      <c r="D140" s="814"/>
      <c r="E140" s="814"/>
      <c r="F140" s="814"/>
      <c r="G140" s="814"/>
      <c r="H140" s="814"/>
      <c r="I140" s="814"/>
      <c r="J140" s="816"/>
      <c r="K140" s="817"/>
      <c r="L140" s="817"/>
      <c r="M140" s="814"/>
      <c r="N140" s="814"/>
      <c r="O140" s="814"/>
      <c r="P140" s="814"/>
      <c r="Q140" s="814"/>
      <c r="R140" s="814"/>
      <c r="S140" s="833"/>
      <c r="T140" s="814"/>
      <c r="U140" s="818"/>
      <c r="V140" s="818"/>
      <c r="W140" s="814"/>
      <c r="X140" s="814"/>
      <c r="Y140" s="949"/>
    </row>
    <row r="141" spans="1:25" s="23" customFormat="1" ht="25.5" customHeight="1" x14ac:dyDescent="0.2">
      <c r="A141" s="815">
        <v>30</v>
      </c>
      <c r="B141" s="814" t="s">
        <v>39</v>
      </c>
      <c r="C141" s="814"/>
      <c r="D141" s="814"/>
      <c r="E141" s="814"/>
      <c r="F141" s="814" t="s">
        <v>88</v>
      </c>
      <c r="G141" s="814">
        <v>0</v>
      </c>
      <c r="H141" s="814">
        <v>0</v>
      </c>
      <c r="I141" s="814">
        <v>4</v>
      </c>
      <c r="J141" s="816"/>
      <c r="K141" s="817"/>
      <c r="L141" s="817">
        <v>4</v>
      </c>
      <c r="M141" s="814"/>
      <c r="N141" s="814"/>
      <c r="O141" s="814"/>
      <c r="P141" s="814"/>
      <c r="Q141" s="814"/>
      <c r="R141" s="814"/>
      <c r="S141" s="833"/>
      <c r="T141" s="814"/>
      <c r="U141" s="818"/>
      <c r="V141" s="818"/>
      <c r="W141" s="814"/>
      <c r="X141" s="814"/>
      <c r="Y141" s="949"/>
    </row>
    <row r="142" spans="1:25" s="23" customFormat="1" ht="56.25" x14ac:dyDescent="0.2">
      <c r="A142" s="815"/>
      <c r="B142" s="814"/>
      <c r="C142" s="814"/>
      <c r="D142" s="814"/>
      <c r="E142" s="814"/>
      <c r="F142" s="814"/>
      <c r="G142" s="814"/>
      <c r="H142" s="814"/>
      <c r="I142" s="814"/>
      <c r="J142" s="816"/>
      <c r="K142" s="817"/>
      <c r="L142" s="817"/>
      <c r="M142" s="814"/>
      <c r="N142" s="814"/>
      <c r="O142" s="814">
        <v>1</v>
      </c>
      <c r="P142" s="814">
        <v>10</v>
      </c>
      <c r="Q142" s="793" t="s">
        <v>55</v>
      </c>
      <c r="R142" s="814" t="s">
        <v>35</v>
      </c>
      <c r="S142" s="833">
        <v>16</v>
      </c>
      <c r="T142" s="814"/>
      <c r="U142" s="818"/>
      <c r="V142" s="818">
        <v>16</v>
      </c>
      <c r="W142" s="814"/>
      <c r="X142" s="814">
        <v>10</v>
      </c>
      <c r="Y142" s="950" t="s">
        <v>53</v>
      </c>
    </row>
    <row r="143" spans="1:25" s="23" customFormat="1" ht="25.5" customHeight="1" x14ac:dyDescent="0.2">
      <c r="A143" s="815"/>
      <c r="B143" s="814"/>
      <c r="C143" s="814"/>
      <c r="D143" s="814"/>
      <c r="E143" s="814"/>
      <c r="F143" s="814"/>
      <c r="G143" s="814"/>
      <c r="H143" s="814"/>
      <c r="I143" s="814"/>
      <c r="J143" s="816"/>
      <c r="K143" s="817"/>
      <c r="L143" s="817"/>
      <c r="M143" s="814"/>
      <c r="N143" s="814"/>
      <c r="O143" s="814"/>
      <c r="P143" s="814"/>
      <c r="Q143" s="814"/>
      <c r="R143" s="814"/>
      <c r="S143" s="833"/>
      <c r="T143" s="814"/>
      <c r="U143" s="818"/>
      <c r="V143" s="818"/>
      <c r="W143" s="814"/>
      <c r="X143" s="814"/>
      <c r="Y143" s="949"/>
    </row>
    <row r="144" spans="1:25" s="23" customFormat="1" ht="57.75" customHeight="1" x14ac:dyDescent="0.2">
      <c r="A144" s="815">
        <v>31</v>
      </c>
      <c r="B144" s="814" t="s">
        <v>39</v>
      </c>
      <c r="C144" s="814" t="s">
        <v>91</v>
      </c>
      <c r="D144" s="814"/>
      <c r="E144" s="814"/>
      <c r="F144" s="814" t="s">
        <v>88</v>
      </c>
      <c r="G144" s="814">
        <v>1</v>
      </c>
      <c r="H144" s="814">
        <v>2</v>
      </c>
      <c r="I144" s="814">
        <v>72</v>
      </c>
      <c r="J144" s="816">
        <v>655</v>
      </c>
      <c r="K144" s="817"/>
      <c r="L144" s="817">
        <v>17</v>
      </c>
      <c r="M144" s="814"/>
      <c r="N144" s="814"/>
      <c r="O144" s="814"/>
      <c r="P144" s="814"/>
      <c r="Q144" s="814"/>
      <c r="R144" s="814"/>
      <c r="S144" s="833"/>
      <c r="T144" s="814"/>
      <c r="U144" s="818"/>
      <c r="V144" s="818"/>
      <c r="W144" s="814"/>
      <c r="X144" s="814"/>
      <c r="Y144" s="954" t="s">
        <v>92</v>
      </c>
    </row>
    <row r="145" spans="1:25" s="23" customFormat="1" ht="56.25" x14ac:dyDescent="0.2">
      <c r="A145" s="815"/>
      <c r="B145" s="814"/>
      <c r="C145" s="814"/>
      <c r="D145" s="814"/>
      <c r="E145" s="814"/>
      <c r="F145" s="814"/>
      <c r="G145" s="814"/>
      <c r="H145" s="814"/>
      <c r="I145" s="814"/>
      <c r="J145" s="816"/>
      <c r="K145" s="817"/>
      <c r="L145" s="817"/>
      <c r="M145" s="814"/>
      <c r="N145" s="814"/>
      <c r="O145" s="814">
        <v>1</v>
      </c>
      <c r="P145" s="814">
        <v>109</v>
      </c>
      <c r="Q145" s="793" t="s">
        <v>55</v>
      </c>
      <c r="R145" s="814" t="s">
        <v>35</v>
      </c>
      <c r="S145" s="833">
        <v>18</v>
      </c>
      <c r="T145" s="814"/>
      <c r="U145" s="818"/>
      <c r="V145" s="818">
        <v>18</v>
      </c>
      <c r="W145" s="814"/>
      <c r="X145" s="814">
        <v>2</v>
      </c>
      <c r="Y145" s="950" t="s">
        <v>53</v>
      </c>
    </row>
    <row r="146" spans="1:25" s="23" customFormat="1" ht="36.75" customHeight="1" x14ac:dyDescent="0.2">
      <c r="A146" s="815"/>
      <c r="B146" s="814"/>
      <c r="C146" s="814"/>
      <c r="D146" s="814"/>
      <c r="E146" s="814"/>
      <c r="F146" s="814"/>
      <c r="G146" s="814"/>
      <c r="H146" s="814"/>
      <c r="I146" s="814"/>
      <c r="J146" s="816"/>
      <c r="K146" s="817"/>
      <c r="L146" s="817"/>
      <c r="M146" s="814"/>
      <c r="N146" s="814"/>
      <c r="O146" s="814">
        <v>2</v>
      </c>
      <c r="P146" s="814">
        <v>109</v>
      </c>
      <c r="Q146" s="814" t="s">
        <v>37</v>
      </c>
      <c r="R146" s="814" t="s">
        <v>35</v>
      </c>
      <c r="S146" s="833">
        <v>50</v>
      </c>
      <c r="T146" s="814"/>
      <c r="U146" s="818"/>
      <c r="V146" s="818">
        <v>50</v>
      </c>
      <c r="W146" s="814"/>
      <c r="X146" s="814">
        <v>31</v>
      </c>
      <c r="Y146" s="950" t="s">
        <v>93</v>
      </c>
    </row>
    <row r="147" spans="1:25" s="23" customFormat="1" ht="25.5" customHeight="1" x14ac:dyDescent="0.2">
      <c r="A147" s="815"/>
      <c r="B147" s="814" t="s">
        <v>39</v>
      </c>
      <c r="C147" s="814" t="s">
        <v>91</v>
      </c>
      <c r="D147" s="814"/>
      <c r="E147" s="814"/>
      <c r="F147" s="814" t="s">
        <v>88</v>
      </c>
      <c r="G147" s="814">
        <v>6</v>
      </c>
      <c r="H147" s="814">
        <v>0</v>
      </c>
      <c r="I147" s="814">
        <v>0</v>
      </c>
      <c r="J147" s="816">
        <v>2400</v>
      </c>
      <c r="K147" s="817"/>
      <c r="L147" s="817"/>
      <c r="M147" s="814"/>
      <c r="N147" s="814"/>
      <c r="O147" s="814"/>
      <c r="P147" s="814"/>
      <c r="Q147" s="814"/>
      <c r="R147" s="814"/>
      <c r="S147" s="833"/>
      <c r="T147" s="814"/>
      <c r="U147" s="818"/>
      <c r="V147" s="818"/>
      <c r="W147" s="814"/>
      <c r="X147" s="814"/>
      <c r="Y147" s="949"/>
    </row>
    <row r="148" spans="1:25" s="23" customFormat="1" ht="25.5" customHeight="1" x14ac:dyDescent="0.2">
      <c r="A148" s="815"/>
      <c r="B148" s="814"/>
      <c r="C148" s="814"/>
      <c r="D148" s="814"/>
      <c r="E148" s="814"/>
      <c r="F148" s="814"/>
      <c r="G148" s="814"/>
      <c r="H148" s="814"/>
      <c r="I148" s="814"/>
      <c r="J148" s="816"/>
      <c r="K148" s="817"/>
      <c r="L148" s="817"/>
      <c r="M148" s="814"/>
      <c r="N148" s="814"/>
      <c r="O148" s="814"/>
      <c r="P148" s="814"/>
      <c r="Q148" s="814"/>
      <c r="R148" s="814"/>
      <c r="S148" s="833"/>
      <c r="T148" s="814"/>
      <c r="U148" s="818"/>
      <c r="V148" s="818"/>
      <c r="W148" s="814"/>
      <c r="X148" s="814"/>
      <c r="Y148" s="949"/>
    </row>
    <row r="149" spans="1:25" s="23" customFormat="1" ht="25.5" customHeight="1" x14ac:dyDescent="0.2">
      <c r="A149" s="815">
        <v>32</v>
      </c>
      <c r="B149" s="814" t="s">
        <v>39</v>
      </c>
      <c r="C149" s="814"/>
      <c r="D149" s="814"/>
      <c r="E149" s="814"/>
      <c r="F149" s="814" t="s">
        <v>88</v>
      </c>
      <c r="G149" s="814"/>
      <c r="H149" s="814"/>
      <c r="I149" s="814"/>
      <c r="J149" s="816"/>
      <c r="K149" s="817"/>
      <c r="L149" s="817">
        <v>4</v>
      </c>
      <c r="M149" s="814"/>
      <c r="N149" s="814"/>
      <c r="O149" s="814"/>
      <c r="P149" s="814"/>
      <c r="Q149" s="814"/>
      <c r="R149" s="814"/>
      <c r="S149" s="833"/>
      <c r="T149" s="814"/>
      <c r="U149" s="818"/>
      <c r="V149" s="818"/>
      <c r="W149" s="814"/>
      <c r="X149" s="814"/>
      <c r="Y149" s="949"/>
    </row>
    <row r="150" spans="1:25" s="23" customFormat="1" ht="56.25" x14ac:dyDescent="0.2">
      <c r="A150" s="815"/>
      <c r="B150" s="814"/>
      <c r="C150" s="814"/>
      <c r="D150" s="814"/>
      <c r="E150" s="814"/>
      <c r="F150" s="814"/>
      <c r="G150" s="814"/>
      <c r="H150" s="814"/>
      <c r="I150" s="814"/>
      <c r="J150" s="816"/>
      <c r="K150" s="817"/>
      <c r="L150" s="817"/>
      <c r="M150" s="814"/>
      <c r="N150" s="814"/>
      <c r="O150" s="814">
        <v>1</v>
      </c>
      <c r="P150" s="814">
        <v>32</v>
      </c>
      <c r="Q150" s="793" t="s">
        <v>55</v>
      </c>
      <c r="R150" s="814" t="s">
        <v>35</v>
      </c>
      <c r="S150" s="833">
        <v>16</v>
      </c>
      <c r="T150" s="814"/>
      <c r="U150" s="818"/>
      <c r="V150" s="818">
        <v>16</v>
      </c>
      <c r="W150" s="814"/>
      <c r="X150" s="814">
        <v>22</v>
      </c>
      <c r="Y150" s="950" t="s">
        <v>53</v>
      </c>
    </row>
    <row r="151" spans="1:25" s="23" customFormat="1" ht="25.5" customHeight="1" x14ac:dyDescent="0.2">
      <c r="A151" s="815"/>
      <c r="B151" s="814"/>
      <c r="C151" s="814"/>
      <c r="D151" s="814"/>
      <c r="E151" s="814"/>
      <c r="F151" s="814"/>
      <c r="G151" s="814"/>
      <c r="H151" s="814"/>
      <c r="I151" s="814"/>
      <c r="J151" s="816"/>
      <c r="K151" s="817"/>
      <c r="L151" s="817"/>
      <c r="M151" s="814"/>
      <c r="N151" s="814"/>
      <c r="O151" s="814"/>
      <c r="P151" s="814"/>
      <c r="Q151" s="814"/>
      <c r="R151" s="814"/>
      <c r="S151" s="833"/>
      <c r="T151" s="814"/>
      <c r="U151" s="818"/>
      <c r="V151" s="818"/>
      <c r="W151" s="814"/>
      <c r="X151" s="814"/>
      <c r="Y151" s="949"/>
    </row>
    <row r="152" spans="1:25" s="23" customFormat="1" ht="25.5" customHeight="1" x14ac:dyDescent="0.2">
      <c r="A152" s="815">
        <v>33</v>
      </c>
      <c r="B152" s="814" t="s">
        <v>39</v>
      </c>
      <c r="C152" s="814"/>
      <c r="D152" s="814"/>
      <c r="E152" s="814"/>
      <c r="F152" s="814" t="s">
        <v>88</v>
      </c>
      <c r="G152" s="814">
        <v>0</v>
      </c>
      <c r="H152" s="814">
        <v>0</v>
      </c>
      <c r="I152" s="814">
        <v>3</v>
      </c>
      <c r="J152" s="816"/>
      <c r="K152" s="817"/>
      <c r="L152" s="817">
        <v>3</v>
      </c>
      <c r="M152" s="814"/>
      <c r="N152" s="814"/>
      <c r="O152" s="814"/>
      <c r="P152" s="814"/>
      <c r="Q152" s="814"/>
      <c r="R152" s="814"/>
      <c r="S152" s="833"/>
      <c r="T152" s="814"/>
      <c r="U152" s="818"/>
      <c r="V152" s="818"/>
      <c r="W152" s="814"/>
      <c r="X152" s="814"/>
      <c r="Y152" s="949"/>
    </row>
    <row r="153" spans="1:25" s="23" customFormat="1" ht="43.5" customHeight="1" x14ac:dyDescent="0.2">
      <c r="A153" s="815"/>
      <c r="B153" s="814"/>
      <c r="C153" s="814"/>
      <c r="D153" s="814"/>
      <c r="E153" s="814"/>
      <c r="F153" s="814"/>
      <c r="G153" s="814"/>
      <c r="H153" s="814"/>
      <c r="I153" s="814"/>
      <c r="J153" s="816"/>
      <c r="K153" s="817"/>
      <c r="L153" s="817"/>
      <c r="M153" s="814"/>
      <c r="N153" s="814"/>
      <c r="O153" s="814">
        <v>1</v>
      </c>
      <c r="P153" s="814">
        <v>297</v>
      </c>
      <c r="Q153" s="814" t="s">
        <v>37</v>
      </c>
      <c r="R153" s="814" t="s">
        <v>35</v>
      </c>
      <c r="S153" s="833">
        <v>12</v>
      </c>
      <c r="T153" s="814"/>
      <c r="U153" s="818"/>
      <c r="V153" s="818">
        <v>12</v>
      </c>
      <c r="W153" s="814"/>
      <c r="X153" s="814">
        <v>4</v>
      </c>
      <c r="Y153" s="950" t="s">
        <v>67</v>
      </c>
    </row>
    <row r="154" spans="1:25" s="23" customFormat="1" ht="25.5" customHeight="1" x14ac:dyDescent="0.2">
      <c r="A154" s="815"/>
      <c r="B154" s="814"/>
      <c r="C154" s="814"/>
      <c r="D154" s="814"/>
      <c r="E154" s="814"/>
      <c r="F154" s="814"/>
      <c r="G154" s="814"/>
      <c r="H154" s="814"/>
      <c r="I154" s="814"/>
      <c r="J154" s="816"/>
      <c r="K154" s="817"/>
      <c r="L154" s="817"/>
      <c r="M154" s="814"/>
      <c r="N154" s="814"/>
      <c r="O154" s="814"/>
      <c r="P154" s="814"/>
      <c r="Q154" s="814"/>
      <c r="R154" s="814"/>
      <c r="S154" s="833"/>
      <c r="T154" s="814"/>
      <c r="U154" s="818"/>
      <c r="V154" s="818"/>
      <c r="W154" s="814"/>
      <c r="X154" s="814"/>
      <c r="Y154" s="949"/>
    </row>
    <row r="155" spans="1:25" s="23" customFormat="1" ht="25.5" customHeight="1" x14ac:dyDescent="0.2">
      <c r="A155" s="815">
        <v>34</v>
      </c>
      <c r="B155" s="814"/>
      <c r="C155" s="814"/>
      <c r="D155" s="814"/>
      <c r="E155" s="814"/>
      <c r="F155" s="814" t="s">
        <v>88</v>
      </c>
      <c r="G155" s="814"/>
      <c r="H155" s="814"/>
      <c r="I155" s="817">
        <v>4.5</v>
      </c>
      <c r="J155" s="816"/>
      <c r="K155" s="817"/>
      <c r="L155" s="817">
        <v>4.5</v>
      </c>
      <c r="M155" s="814"/>
      <c r="N155" s="814"/>
      <c r="O155" s="814"/>
      <c r="P155" s="814"/>
      <c r="Q155" s="814"/>
      <c r="R155" s="814"/>
      <c r="S155" s="833"/>
      <c r="T155" s="814"/>
      <c r="U155" s="818"/>
      <c r="V155" s="818"/>
      <c r="W155" s="814"/>
      <c r="X155" s="814"/>
      <c r="Y155" s="949"/>
    </row>
    <row r="156" spans="1:25" s="23" customFormat="1" ht="56.25" x14ac:dyDescent="0.2">
      <c r="A156" s="815"/>
      <c r="B156" s="814"/>
      <c r="C156" s="814"/>
      <c r="D156" s="814"/>
      <c r="E156" s="814"/>
      <c r="F156" s="814"/>
      <c r="G156" s="814"/>
      <c r="H156" s="814"/>
      <c r="I156" s="814"/>
      <c r="J156" s="816"/>
      <c r="K156" s="817"/>
      <c r="L156" s="817"/>
      <c r="M156" s="814"/>
      <c r="N156" s="814"/>
      <c r="O156" s="814">
        <v>1</v>
      </c>
      <c r="P156" s="814">
        <v>89</v>
      </c>
      <c r="Q156" s="793" t="s">
        <v>55</v>
      </c>
      <c r="R156" s="814" t="s">
        <v>35</v>
      </c>
      <c r="S156" s="833">
        <v>18</v>
      </c>
      <c r="T156" s="814"/>
      <c r="U156" s="818"/>
      <c r="V156" s="818">
        <v>18</v>
      </c>
      <c r="W156" s="814"/>
      <c r="X156" s="814">
        <v>3</v>
      </c>
      <c r="Y156" s="950" t="s">
        <v>94</v>
      </c>
    </row>
    <row r="157" spans="1:25" s="23" customFormat="1" ht="25.5" customHeight="1" x14ac:dyDescent="0.2">
      <c r="A157" s="815"/>
      <c r="B157" s="814"/>
      <c r="C157" s="814"/>
      <c r="D157" s="814"/>
      <c r="E157" s="814"/>
      <c r="F157" s="814"/>
      <c r="G157" s="814"/>
      <c r="H157" s="814"/>
      <c r="I157" s="814"/>
      <c r="J157" s="816"/>
      <c r="K157" s="817"/>
      <c r="L157" s="817"/>
      <c r="M157" s="814"/>
      <c r="N157" s="814"/>
      <c r="O157" s="814"/>
      <c r="P157" s="814"/>
      <c r="Q157" s="814"/>
      <c r="R157" s="814"/>
      <c r="S157" s="833"/>
      <c r="T157" s="814"/>
      <c r="U157" s="818"/>
      <c r="V157" s="818"/>
      <c r="W157" s="814"/>
      <c r="X157" s="814"/>
      <c r="Y157" s="949"/>
    </row>
    <row r="158" spans="1:25" s="23" customFormat="1" ht="25.5" customHeight="1" x14ac:dyDescent="0.2">
      <c r="A158" s="815">
        <v>35</v>
      </c>
      <c r="B158" s="814" t="s">
        <v>39</v>
      </c>
      <c r="C158" s="814" t="s">
        <v>95</v>
      </c>
      <c r="D158" s="814"/>
      <c r="E158" s="814"/>
      <c r="F158" s="814" t="s">
        <v>88</v>
      </c>
      <c r="G158" s="814">
        <v>1</v>
      </c>
      <c r="H158" s="814">
        <v>0</v>
      </c>
      <c r="I158" s="814">
        <v>0</v>
      </c>
      <c r="J158" s="816">
        <v>395.5</v>
      </c>
      <c r="K158" s="817"/>
      <c r="L158" s="817">
        <v>4.5</v>
      </c>
      <c r="M158" s="814"/>
      <c r="N158" s="814"/>
      <c r="O158" s="814"/>
      <c r="P158" s="814"/>
      <c r="Q158" s="814"/>
      <c r="R158" s="814"/>
      <c r="S158" s="833"/>
      <c r="T158" s="814"/>
      <c r="U158" s="818"/>
      <c r="V158" s="818"/>
      <c r="W158" s="814"/>
      <c r="X158" s="814"/>
      <c r="Y158" s="949"/>
    </row>
    <row r="159" spans="1:25" s="23" customFormat="1" ht="56.25" x14ac:dyDescent="0.2">
      <c r="A159" s="815"/>
      <c r="B159" s="814"/>
      <c r="C159" s="814"/>
      <c r="D159" s="814"/>
      <c r="E159" s="814"/>
      <c r="F159" s="814"/>
      <c r="G159" s="814"/>
      <c r="H159" s="814"/>
      <c r="I159" s="814"/>
      <c r="J159" s="816"/>
      <c r="K159" s="817"/>
      <c r="L159" s="817"/>
      <c r="M159" s="814"/>
      <c r="N159" s="814"/>
      <c r="O159" s="814">
        <v>1</v>
      </c>
      <c r="P159" s="814">
        <v>168</v>
      </c>
      <c r="Q159" s="793" t="s">
        <v>55</v>
      </c>
      <c r="R159" s="814" t="s">
        <v>38</v>
      </c>
      <c r="S159" s="833">
        <v>18</v>
      </c>
      <c r="T159" s="814"/>
      <c r="U159" s="818"/>
      <c r="V159" s="818">
        <v>18</v>
      </c>
      <c r="W159" s="814" t="s">
        <v>96</v>
      </c>
      <c r="X159" s="814">
        <v>10</v>
      </c>
      <c r="Y159" s="949" t="s">
        <v>48</v>
      </c>
    </row>
    <row r="160" spans="1:25" s="23" customFormat="1" ht="25.5" customHeight="1" x14ac:dyDescent="0.2">
      <c r="A160" s="815"/>
      <c r="B160" s="814"/>
      <c r="C160" s="814"/>
      <c r="D160" s="814"/>
      <c r="E160" s="814"/>
      <c r="F160" s="814"/>
      <c r="G160" s="814"/>
      <c r="H160" s="814"/>
      <c r="I160" s="814"/>
      <c r="J160" s="816"/>
      <c r="K160" s="817"/>
      <c r="L160" s="817"/>
      <c r="M160" s="814"/>
      <c r="N160" s="814"/>
      <c r="O160" s="814"/>
      <c r="P160" s="814"/>
      <c r="Q160" s="814"/>
      <c r="R160" s="814"/>
      <c r="S160" s="833"/>
      <c r="T160" s="814"/>
      <c r="U160" s="818"/>
      <c r="V160" s="818"/>
      <c r="W160" s="814"/>
      <c r="X160" s="814"/>
      <c r="Y160" s="949"/>
    </row>
    <row r="161" spans="1:25" s="23" customFormat="1" ht="24" x14ac:dyDescent="0.2">
      <c r="A161" s="815">
        <v>36</v>
      </c>
      <c r="B161" s="814" t="s">
        <v>39</v>
      </c>
      <c r="C161" s="814"/>
      <c r="D161" s="814"/>
      <c r="E161" s="814"/>
      <c r="F161" s="814" t="s">
        <v>88</v>
      </c>
      <c r="G161" s="814">
        <v>0</v>
      </c>
      <c r="H161" s="814">
        <v>0</v>
      </c>
      <c r="I161" s="814">
        <v>32.75</v>
      </c>
      <c r="J161" s="816"/>
      <c r="K161" s="817">
        <v>18.75</v>
      </c>
      <c r="L161" s="817">
        <v>17.059999999999999</v>
      </c>
      <c r="M161" s="814"/>
      <c r="N161" s="814"/>
      <c r="O161" s="814"/>
      <c r="P161" s="814"/>
      <c r="Q161" s="814"/>
      <c r="R161" s="814"/>
      <c r="S161" s="833"/>
      <c r="T161" s="814"/>
      <c r="U161" s="818"/>
      <c r="V161" s="818"/>
      <c r="W161" s="814"/>
      <c r="X161" s="814"/>
      <c r="Y161" s="949"/>
    </row>
    <row r="162" spans="1:25" s="23" customFormat="1" ht="56.25" x14ac:dyDescent="0.2">
      <c r="A162" s="815"/>
      <c r="B162" s="814"/>
      <c r="C162" s="814"/>
      <c r="D162" s="814"/>
      <c r="E162" s="814"/>
      <c r="F162" s="814"/>
      <c r="G162" s="814"/>
      <c r="H162" s="814"/>
      <c r="I162" s="814"/>
      <c r="J162" s="816"/>
      <c r="K162" s="817"/>
      <c r="L162" s="817"/>
      <c r="M162" s="814"/>
      <c r="N162" s="814"/>
      <c r="O162" s="814">
        <v>1</v>
      </c>
      <c r="P162" s="814">
        <v>185</v>
      </c>
      <c r="Q162" s="793" t="s">
        <v>55</v>
      </c>
      <c r="R162" s="814" t="s">
        <v>35</v>
      </c>
      <c r="S162" s="833">
        <v>28</v>
      </c>
      <c r="T162" s="814"/>
      <c r="U162" s="818"/>
      <c r="V162" s="818">
        <v>28</v>
      </c>
      <c r="W162" s="814"/>
      <c r="X162" s="814">
        <v>2</v>
      </c>
      <c r="Y162" s="950" t="s">
        <v>97</v>
      </c>
    </row>
    <row r="163" spans="1:25" s="23" customFormat="1" ht="56.25" x14ac:dyDescent="0.2">
      <c r="A163" s="815"/>
      <c r="B163" s="814"/>
      <c r="C163" s="814"/>
      <c r="D163" s="814"/>
      <c r="E163" s="814"/>
      <c r="F163" s="814"/>
      <c r="G163" s="814"/>
      <c r="H163" s="814"/>
      <c r="I163" s="814"/>
      <c r="J163" s="816"/>
      <c r="K163" s="817"/>
      <c r="L163" s="817"/>
      <c r="M163" s="814"/>
      <c r="N163" s="814"/>
      <c r="O163" s="814">
        <v>2</v>
      </c>
      <c r="P163" s="814">
        <v>185</v>
      </c>
      <c r="Q163" s="814" t="s">
        <v>37</v>
      </c>
      <c r="R163" s="814" t="s">
        <v>35</v>
      </c>
      <c r="S163" s="833">
        <v>28</v>
      </c>
      <c r="T163" s="814"/>
      <c r="U163" s="818"/>
      <c r="V163" s="818">
        <v>28</v>
      </c>
      <c r="W163" s="814"/>
      <c r="X163" s="814">
        <v>2</v>
      </c>
      <c r="Y163" s="950" t="s">
        <v>77</v>
      </c>
    </row>
    <row r="164" spans="1:25" s="23" customFormat="1" ht="106.5" customHeight="1" x14ac:dyDescent="0.2">
      <c r="A164" s="815"/>
      <c r="B164" s="814"/>
      <c r="C164" s="814"/>
      <c r="D164" s="814"/>
      <c r="E164" s="814"/>
      <c r="F164" s="814"/>
      <c r="G164" s="814"/>
      <c r="H164" s="814"/>
      <c r="I164" s="814"/>
      <c r="J164" s="816"/>
      <c r="K164" s="817"/>
      <c r="L164" s="817"/>
      <c r="M164" s="814"/>
      <c r="N164" s="814"/>
      <c r="O164" s="814">
        <v>3</v>
      </c>
      <c r="P164" s="814">
        <v>185</v>
      </c>
      <c r="Q164" s="793" t="s">
        <v>52</v>
      </c>
      <c r="R164" s="814" t="s">
        <v>35</v>
      </c>
      <c r="S164" s="833">
        <v>75</v>
      </c>
      <c r="T164" s="814"/>
      <c r="U164" s="818">
        <v>75</v>
      </c>
      <c r="V164" s="818"/>
      <c r="W164" s="814"/>
      <c r="X164" s="814">
        <v>2</v>
      </c>
      <c r="Y164" s="950" t="s">
        <v>98</v>
      </c>
    </row>
    <row r="165" spans="1:25" s="23" customFormat="1" ht="52.5" customHeight="1" x14ac:dyDescent="0.2">
      <c r="A165" s="815"/>
      <c r="B165" s="814"/>
      <c r="C165" s="814"/>
      <c r="D165" s="814"/>
      <c r="E165" s="814"/>
      <c r="F165" s="814"/>
      <c r="G165" s="814"/>
      <c r="H165" s="814"/>
      <c r="I165" s="814"/>
      <c r="J165" s="816"/>
      <c r="K165" s="817"/>
      <c r="L165" s="817"/>
      <c r="M165" s="814"/>
      <c r="N165" s="814"/>
      <c r="O165" s="814">
        <v>4</v>
      </c>
      <c r="P165" s="814">
        <v>185</v>
      </c>
      <c r="Q165" s="793" t="s">
        <v>55</v>
      </c>
      <c r="R165" s="814" t="s">
        <v>38</v>
      </c>
      <c r="S165" s="833" t="s">
        <v>99</v>
      </c>
      <c r="T165" s="814"/>
      <c r="U165" s="818"/>
      <c r="V165" s="818">
        <v>12.25</v>
      </c>
      <c r="W165" s="814"/>
      <c r="X165" s="814">
        <v>1</v>
      </c>
      <c r="Y165" s="950" t="s">
        <v>97</v>
      </c>
    </row>
    <row r="166" spans="1:25" s="23" customFormat="1" ht="27" customHeight="1" x14ac:dyDescent="0.2">
      <c r="A166" s="815"/>
      <c r="B166" s="814"/>
      <c r="C166" s="814"/>
      <c r="D166" s="814"/>
      <c r="E166" s="814"/>
      <c r="F166" s="814"/>
      <c r="G166" s="814"/>
      <c r="H166" s="814"/>
      <c r="I166" s="814"/>
      <c r="J166" s="816"/>
      <c r="K166" s="817"/>
      <c r="L166" s="817"/>
      <c r="M166" s="814"/>
      <c r="N166" s="814"/>
      <c r="O166" s="814"/>
      <c r="P166" s="814"/>
      <c r="Q166" s="793"/>
      <c r="R166" s="814"/>
      <c r="S166" s="833"/>
      <c r="T166" s="814"/>
      <c r="U166" s="818"/>
      <c r="V166" s="818"/>
      <c r="W166" s="814"/>
      <c r="X166" s="814"/>
      <c r="Y166" s="950"/>
    </row>
    <row r="167" spans="1:25" s="24" customFormat="1" ht="30.75" customHeight="1" x14ac:dyDescent="0.2">
      <c r="A167" s="815">
        <v>37</v>
      </c>
      <c r="B167" s="814" t="s">
        <v>39</v>
      </c>
      <c r="C167" s="814" t="s">
        <v>100</v>
      </c>
      <c r="D167" s="814"/>
      <c r="E167" s="814"/>
      <c r="F167" s="814" t="s">
        <v>101</v>
      </c>
      <c r="G167" s="814">
        <v>6</v>
      </c>
      <c r="H167" s="814">
        <v>3</v>
      </c>
      <c r="I167" s="814">
        <v>0</v>
      </c>
      <c r="J167" s="816">
        <v>2698.25</v>
      </c>
      <c r="K167" s="817"/>
      <c r="L167" s="817">
        <v>1.75</v>
      </c>
      <c r="M167" s="814"/>
      <c r="N167" s="814"/>
      <c r="O167" s="814"/>
      <c r="P167" s="814"/>
      <c r="Q167" s="814"/>
      <c r="R167" s="814"/>
      <c r="S167" s="818"/>
      <c r="T167" s="816"/>
      <c r="U167" s="818"/>
      <c r="V167" s="817"/>
      <c r="W167" s="814"/>
      <c r="X167" s="814"/>
      <c r="Y167" s="949"/>
    </row>
    <row r="168" spans="1:25" s="24" customFormat="1" ht="56.25" x14ac:dyDescent="0.2">
      <c r="A168" s="815"/>
      <c r="B168" s="814"/>
      <c r="C168" s="814"/>
      <c r="D168" s="814"/>
      <c r="E168" s="814"/>
      <c r="F168" s="814"/>
      <c r="G168" s="814"/>
      <c r="H168" s="814"/>
      <c r="I168" s="814"/>
      <c r="J168" s="816"/>
      <c r="K168" s="817"/>
      <c r="L168" s="817"/>
      <c r="M168" s="814"/>
      <c r="N168" s="814"/>
      <c r="O168" s="814">
        <v>1</v>
      </c>
      <c r="P168" s="814">
        <v>10</v>
      </c>
      <c r="Q168" s="793" t="s">
        <v>55</v>
      </c>
      <c r="R168" s="814" t="s">
        <v>38</v>
      </c>
      <c r="S168" s="818">
        <v>7</v>
      </c>
      <c r="T168" s="816"/>
      <c r="U168" s="818"/>
      <c r="V168" s="817">
        <v>7</v>
      </c>
      <c r="W168" s="814"/>
      <c r="X168" s="814">
        <v>3</v>
      </c>
      <c r="Y168" s="950" t="s">
        <v>53</v>
      </c>
    </row>
    <row r="169" spans="1:25" s="24" customFormat="1" ht="30.75" customHeight="1" x14ac:dyDescent="0.2">
      <c r="A169" s="815"/>
      <c r="B169" s="814"/>
      <c r="C169" s="814"/>
      <c r="D169" s="814"/>
      <c r="E169" s="814"/>
      <c r="F169" s="814"/>
      <c r="G169" s="814"/>
      <c r="H169" s="814"/>
      <c r="I169" s="814"/>
      <c r="J169" s="816"/>
      <c r="K169" s="817"/>
      <c r="L169" s="817"/>
      <c r="M169" s="814"/>
      <c r="N169" s="814"/>
      <c r="O169" s="814"/>
      <c r="P169" s="814"/>
      <c r="Q169" s="814"/>
      <c r="R169" s="814"/>
      <c r="S169" s="818"/>
      <c r="T169" s="816"/>
      <c r="U169" s="818"/>
      <c r="V169" s="817"/>
      <c r="W169" s="814"/>
      <c r="X169" s="814"/>
      <c r="Y169" s="949"/>
    </row>
    <row r="170" spans="1:25" s="24" customFormat="1" ht="26.25" customHeight="1" x14ac:dyDescent="0.2">
      <c r="A170" s="815">
        <v>38</v>
      </c>
      <c r="B170" s="814" t="s">
        <v>39</v>
      </c>
      <c r="C170" s="814" t="s">
        <v>102</v>
      </c>
      <c r="D170" s="814"/>
      <c r="E170" s="814"/>
      <c r="F170" s="814" t="s">
        <v>101</v>
      </c>
      <c r="G170" s="814">
        <v>0</v>
      </c>
      <c r="H170" s="814">
        <v>2</v>
      </c>
      <c r="I170" s="814">
        <v>0</v>
      </c>
      <c r="J170" s="816">
        <v>191</v>
      </c>
      <c r="K170" s="817"/>
      <c r="L170" s="817">
        <v>9</v>
      </c>
      <c r="M170" s="814"/>
      <c r="N170" s="814"/>
      <c r="O170" s="814"/>
      <c r="P170" s="814"/>
      <c r="Q170" s="814"/>
      <c r="R170" s="814"/>
      <c r="S170" s="818"/>
      <c r="T170" s="816"/>
      <c r="U170" s="818"/>
      <c r="V170" s="817"/>
      <c r="W170" s="814"/>
      <c r="X170" s="814"/>
      <c r="Y170" s="949"/>
    </row>
    <row r="171" spans="1:25" s="24" customFormat="1" ht="56.25" x14ac:dyDescent="0.2">
      <c r="A171" s="815"/>
      <c r="B171" s="814"/>
      <c r="C171" s="814"/>
      <c r="D171" s="814"/>
      <c r="E171" s="814"/>
      <c r="F171" s="814"/>
      <c r="G171" s="814"/>
      <c r="H171" s="814"/>
      <c r="I171" s="814"/>
      <c r="J171" s="816"/>
      <c r="K171" s="817"/>
      <c r="L171" s="817"/>
      <c r="M171" s="814"/>
      <c r="N171" s="814"/>
      <c r="O171" s="814">
        <v>1</v>
      </c>
      <c r="P171" s="814">
        <v>52</v>
      </c>
      <c r="Q171" s="793" t="s">
        <v>55</v>
      </c>
      <c r="R171" s="814" t="s">
        <v>38</v>
      </c>
      <c r="S171" s="818">
        <v>36</v>
      </c>
      <c r="T171" s="816"/>
      <c r="U171" s="818"/>
      <c r="V171" s="817">
        <v>36</v>
      </c>
      <c r="W171" s="814"/>
      <c r="X171" s="814">
        <v>31</v>
      </c>
      <c r="Y171" s="950" t="s">
        <v>53</v>
      </c>
    </row>
    <row r="172" spans="1:25" s="24" customFormat="1" ht="26.25" customHeight="1" x14ac:dyDescent="0.2">
      <c r="A172" s="815"/>
      <c r="B172" s="814" t="s">
        <v>39</v>
      </c>
      <c r="C172" s="814" t="s">
        <v>103</v>
      </c>
      <c r="D172" s="814"/>
      <c r="E172" s="814"/>
      <c r="F172" s="814" t="s">
        <v>101</v>
      </c>
      <c r="G172" s="814">
        <v>7</v>
      </c>
      <c r="H172" s="814">
        <v>0</v>
      </c>
      <c r="I172" s="814">
        <v>0</v>
      </c>
      <c r="J172" s="816">
        <v>2800</v>
      </c>
      <c r="K172" s="817"/>
      <c r="L172" s="817"/>
      <c r="M172" s="814"/>
      <c r="N172" s="814"/>
      <c r="O172" s="814"/>
      <c r="P172" s="814"/>
      <c r="Q172" s="814"/>
      <c r="R172" s="814"/>
      <c r="S172" s="818"/>
      <c r="T172" s="816"/>
      <c r="U172" s="818"/>
      <c r="V172" s="817"/>
      <c r="W172" s="814"/>
      <c r="X172" s="814"/>
      <c r="Y172" s="949"/>
    </row>
    <row r="173" spans="1:25" s="24" customFormat="1" ht="30.75" customHeight="1" x14ac:dyDescent="0.2">
      <c r="A173" s="815"/>
      <c r="B173" s="814"/>
      <c r="C173" s="814"/>
      <c r="D173" s="814"/>
      <c r="E173" s="814"/>
      <c r="F173" s="814"/>
      <c r="G173" s="814"/>
      <c r="H173" s="814"/>
      <c r="I173" s="814"/>
      <c r="J173" s="816"/>
      <c r="K173" s="817"/>
      <c r="L173" s="817"/>
      <c r="M173" s="814"/>
      <c r="N173" s="814"/>
      <c r="O173" s="814"/>
      <c r="P173" s="814"/>
      <c r="Q173" s="814"/>
      <c r="R173" s="814"/>
      <c r="S173" s="818"/>
      <c r="T173" s="816"/>
      <c r="U173" s="818"/>
      <c r="V173" s="817"/>
      <c r="W173" s="814"/>
      <c r="X173" s="814"/>
      <c r="Y173" s="949"/>
    </row>
    <row r="174" spans="1:25" s="24" customFormat="1" ht="36.75" customHeight="1" x14ac:dyDescent="0.2">
      <c r="A174" s="815">
        <v>39</v>
      </c>
      <c r="B174" s="793" t="s">
        <v>68</v>
      </c>
      <c r="C174" s="814"/>
      <c r="D174" s="814"/>
      <c r="E174" s="814"/>
      <c r="F174" s="814" t="s">
        <v>101</v>
      </c>
      <c r="G174" s="814">
        <v>0</v>
      </c>
      <c r="H174" s="814">
        <v>0</v>
      </c>
      <c r="I174" s="814">
        <v>3</v>
      </c>
      <c r="J174" s="816"/>
      <c r="K174" s="817"/>
      <c r="L174" s="817">
        <v>3</v>
      </c>
      <c r="M174" s="814"/>
      <c r="N174" s="814"/>
      <c r="O174" s="814"/>
      <c r="P174" s="814"/>
      <c r="Q174" s="814"/>
      <c r="R174" s="814"/>
      <c r="S174" s="818"/>
      <c r="T174" s="816"/>
      <c r="U174" s="818"/>
      <c r="V174" s="817"/>
      <c r="W174" s="814"/>
      <c r="X174" s="814"/>
      <c r="Y174" s="949"/>
    </row>
    <row r="175" spans="1:25" s="24" customFormat="1" ht="56.25" x14ac:dyDescent="0.2">
      <c r="A175" s="815"/>
      <c r="B175" s="814"/>
      <c r="C175" s="814"/>
      <c r="D175" s="814"/>
      <c r="E175" s="814"/>
      <c r="F175" s="814"/>
      <c r="G175" s="814"/>
      <c r="H175" s="814"/>
      <c r="I175" s="814"/>
      <c r="J175" s="816"/>
      <c r="K175" s="817"/>
      <c r="L175" s="817"/>
      <c r="M175" s="814"/>
      <c r="N175" s="814"/>
      <c r="O175" s="814">
        <v>1</v>
      </c>
      <c r="P175" s="814">
        <v>52</v>
      </c>
      <c r="Q175" s="793" t="s">
        <v>55</v>
      </c>
      <c r="R175" s="814" t="s">
        <v>38</v>
      </c>
      <c r="S175" s="818">
        <v>9</v>
      </c>
      <c r="T175" s="816"/>
      <c r="U175" s="818"/>
      <c r="V175" s="817">
        <v>9</v>
      </c>
      <c r="W175" s="814"/>
      <c r="X175" s="814">
        <v>1</v>
      </c>
      <c r="Y175" s="950" t="s">
        <v>53</v>
      </c>
    </row>
    <row r="176" spans="1:25" s="24" customFormat="1" ht="18.75" x14ac:dyDescent="0.2">
      <c r="A176" s="815"/>
      <c r="B176" s="814"/>
      <c r="C176" s="814"/>
      <c r="D176" s="814"/>
      <c r="E176" s="814"/>
      <c r="F176" s="814"/>
      <c r="G176" s="814"/>
      <c r="H176" s="814"/>
      <c r="I176" s="814"/>
      <c r="J176" s="816"/>
      <c r="K176" s="817"/>
      <c r="L176" s="817"/>
      <c r="M176" s="814"/>
      <c r="N176" s="814"/>
      <c r="O176" s="814"/>
      <c r="P176" s="814"/>
      <c r="Q176" s="793"/>
      <c r="R176" s="814"/>
      <c r="S176" s="818"/>
      <c r="T176" s="816"/>
      <c r="U176" s="818"/>
      <c r="V176" s="817"/>
      <c r="W176" s="814"/>
      <c r="X176" s="814"/>
      <c r="Y176" s="950"/>
    </row>
    <row r="177" spans="1:25" s="24" customFormat="1" ht="36.75" customHeight="1" x14ac:dyDescent="0.2">
      <c r="A177" s="815">
        <v>40</v>
      </c>
      <c r="B177" s="793" t="s">
        <v>104</v>
      </c>
      <c r="C177" s="814"/>
      <c r="D177" s="814"/>
      <c r="E177" s="814"/>
      <c r="F177" s="814" t="s">
        <v>101</v>
      </c>
      <c r="G177" s="814">
        <v>0</v>
      </c>
      <c r="H177" s="814">
        <v>0</v>
      </c>
      <c r="I177" s="814">
        <v>2</v>
      </c>
      <c r="J177" s="816"/>
      <c r="K177" s="817"/>
      <c r="L177" s="817">
        <v>2</v>
      </c>
      <c r="M177" s="814"/>
      <c r="N177" s="814"/>
      <c r="O177" s="814"/>
      <c r="P177" s="814"/>
      <c r="Q177" s="814"/>
      <c r="R177" s="814"/>
      <c r="S177" s="818"/>
      <c r="T177" s="816"/>
      <c r="U177" s="818"/>
      <c r="V177" s="817"/>
      <c r="W177" s="814"/>
      <c r="X177" s="814"/>
      <c r="Y177" s="949"/>
    </row>
    <row r="178" spans="1:25" s="24" customFormat="1" ht="56.25" x14ac:dyDescent="0.2">
      <c r="A178" s="815"/>
      <c r="B178" s="814"/>
      <c r="C178" s="814"/>
      <c r="D178" s="814"/>
      <c r="E178" s="814"/>
      <c r="F178" s="814"/>
      <c r="G178" s="814"/>
      <c r="H178" s="814"/>
      <c r="I178" s="814"/>
      <c r="J178" s="816"/>
      <c r="K178" s="817"/>
      <c r="L178" s="817"/>
      <c r="M178" s="814"/>
      <c r="N178" s="814"/>
      <c r="O178" s="814">
        <v>1</v>
      </c>
      <c r="P178" s="814">
        <v>52</v>
      </c>
      <c r="Q178" s="793" t="s">
        <v>55</v>
      </c>
      <c r="R178" s="814" t="s">
        <v>35</v>
      </c>
      <c r="S178" s="818">
        <v>8</v>
      </c>
      <c r="T178" s="816"/>
      <c r="U178" s="818"/>
      <c r="V178" s="817">
        <v>8</v>
      </c>
      <c r="W178" s="814"/>
      <c r="X178" s="814">
        <v>2</v>
      </c>
      <c r="Y178" s="950" t="s">
        <v>53</v>
      </c>
    </row>
    <row r="179" spans="1:25" s="24" customFormat="1" ht="18.75" x14ac:dyDescent="0.2">
      <c r="A179" s="815"/>
      <c r="B179" s="814"/>
      <c r="C179" s="814"/>
      <c r="D179" s="814"/>
      <c r="E179" s="814"/>
      <c r="F179" s="814"/>
      <c r="G179" s="814"/>
      <c r="H179" s="814"/>
      <c r="I179" s="814"/>
      <c r="J179" s="816"/>
      <c r="K179" s="817"/>
      <c r="L179" s="817"/>
      <c r="M179" s="814"/>
      <c r="N179" s="814"/>
      <c r="O179" s="814"/>
      <c r="P179" s="814"/>
      <c r="Q179" s="793"/>
      <c r="R179" s="814"/>
      <c r="S179" s="818"/>
      <c r="T179" s="816"/>
      <c r="U179" s="818"/>
      <c r="V179" s="817"/>
      <c r="W179" s="814"/>
      <c r="X179" s="814"/>
      <c r="Y179" s="950"/>
    </row>
    <row r="180" spans="1:25" s="17" customFormat="1" ht="18.75" x14ac:dyDescent="0.2">
      <c r="A180" s="815">
        <v>41</v>
      </c>
      <c r="B180" s="814" t="s">
        <v>39</v>
      </c>
      <c r="C180" s="814" t="s">
        <v>105</v>
      </c>
      <c r="D180" s="814"/>
      <c r="E180" s="814"/>
      <c r="F180" s="814" t="s">
        <v>106</v>
      </c>
      <c r="G180" s="814">
        <v>6</v>
      </c>
      <c r="H180" s="814">
        <v>0</v>
      </c>
      <c r="I180" s="817">
        <v>0</v>
      </c>
      <c r="J180" s="817">
        <v>2383.75</v>
      </c>
      <c r="K180" s="817"/>
      <c r="L180" s="817">
        <v>16.25</v>
      </c>
      <c r="M180" s="817"/>
      <c r="N180" s="817"/>
      <c r="O180" s="814"/>
      <c r="P180" s="814"/>
      <c r="Q180" s="814"/>
      <c r="R180" s="814"/>
      <c r="S180" s="818"/>
      <c r="T180" s="814"/>
      <c r="U180" s="818"/>
      <c r="V180" s="819"/>
      <c r="W180" s="814"/>
      <c r="X180" s="814"/>
      <c r="Y180" s="949"/>
    </row>
    <row r="181" spans="1:25" s="17" customFormat="1" ht="56.25" x14ac:dyDescent="0.2">
      <c r="A181" s="815"/>
      <c r="B181" s="814"/>
      <c r="C181" s="814"/>
      <c r="D181" s="814"/>
      <c r="E181" s="814"/>
      <c r="F181" s="814"/>
      <c r="G181" s="814"/>
      <c r="H181" s="814"/>
      <c r="I181" s="817"/>
      <c r="J181" s="817"/>
      <c r="K181" s="817"/>
      <c r="L181" s="817"/>
      <c r="M181" s="817"/>
      <c r="N181" s="817"/>
      <c r="O181" s="814">
        <v>1</v>
      </c>
      <c r="P181" s="814">
        <v>195</v>
      </c>
      <c r="Q181" s="793" t="s">
        <v>55</v>
      </c>
      <c r="R181" s="814" t="s">
        <v>56</v>
      </c>
      <c r="S181" s="818">
        <v>65</v>
      </c>
      <c r="T181" s="814"/>
      <c r="U181" s="818"/>
      <c r="V181" s="818">
        <v>65</v>
      </c>
      <c r="W181" s="814"/>
      <c r="X181" s="814">
        <v>6</v>
      </c>
      <c r="Y181" s="950" t="s">
        <v>53</v>
      </c>
    </row>
    <row r="182" spans="1:25" s="17" customFormat="1" ht="18.75" x14ac:dyDescent="0.2">
      <c r="A182" s="815"/>
      <c r="B182" s="814"/>
      <c r="C182" s="814"/>
      <c r="D182" s="814"/>
      <c r="E182" s="814"/>
      <c r="F182" s="814"/>
      <c r="G182" s="814"/>
      <c r="H182" s="814"/>
      <c r="I182" s="817"/>
      <c r="J182" s="817"/>
      <c r="K182" s="817"/>
      <c r="L182" s="817"/>
      <c r="M182" s="817"/>
      <c r="N182" s="817"/>
      <c r="O182" s="814"/>
      <c r="P182" s="814"/>
      <c r="Q182" s="814"/>
      <c r="R182" s="814"/>
      <c r="S182" s="818"/>
      <c r="T182" s="814"/>
      <c r="U182" s="818"/>
      <c r="V182" s="819"/>
      <c r="W182" s="814"/>
      <c r="X182" s="814"/>
      <c r="Y182" s="949"/>
    </row>
    <row r="183" spans="1:25" s="25" customFormat="1" ht="18.75" x14ac:dyDescent="0.2">
      <c r="A183" s="815">
        <v>42</v>
      </c>
      <c r="B183" s="814" t="s">
        <v>39</v>
      </c>
      <c r="C183" s="814" t="s">
        <v>107</v>
      </c>
      <c r="D183" s="814"/>
      <c r="E183" s="814"/>
      <c r="F183" s="814" t="s">
        <v>106</v>
      </c>
      <c r="G183" s="814">
        <v>2</v>
      </c>
      <c r="H183" s="814">
        <v>0</v>
      </c>
      <c r="I183" s="817">
        <v>0</v>
      </c>
      <c r="J183" s="817">
        <v>763.5</v>
      </c>
      <c r="K183" s="817">
        <v>8.25</v>
      </c>
      <c r="L183" s="817">
        <v>28.25</v>
      </c>
      <c r="M183" s="817"/>
      <c r="N183" s="817"/>
      <c r="O183" s="814"/>
      <c r="P183" s="814"/>
      <c r="Q183" s="814"/>
      <c r="R183" s="814"/>
      <c r="S183" s="818"/>
      <c r="T183" s="814"/>
      <c r="U183" s="818"/>
      <c r="V183" s="819"/>
      <c r="W183" s="814"/>
      <c r="X183" s="814"/>
      <c r="Y183" s="949"/>
    </row>
    <row r="184" spans="1:25" s="26" customFormat="1" ht="48.75" customHeight="1" x14ac:dyDescent="0.2">
      <c r="A184" s="815"/>
      <c r="B184" s="814"/>
      <c r="C184" s="814"/>
      <c r="D184" s="814"/>
      <c r="E184" s="814"/>
      <c r="F184" s="814"/>
      <c r="G184" s="814"/>
      <c r="H184" s="814"/>
      <c r="I184" s="817"/>
      <c r="J184" s="817"/>
      <c r="K184" s="817"/>
      <c r="L184" s="817"/>
      <c r="M184" s="817"/>
      <c r="N184" s="817"/>
      <c r="O184" s="814">
        <v>1</v>
      </c>
      <c r="P184" s="814">
        <v>199</v>
      </c>
      <c r="Q184" s="793" t="s">
        <v>52</v>
      </c>
      <c r="R184" s="814" t="s">
        <v>35</v>
      </c>
      <c r="S184" s="818">
        <v>33</v>
      </c>
      <c r="T184" s="814"/>
      <c r="U184" s="818">
        <v>33</v>
      </c>
      <c r="V184" s="818"/>
      <c r="W184" s="814"/>
      <c r="X184" s="814">
        <v>8</v>
      </c>
      <c r="Y184" s="950" t="s">
        <v>108</v>
      </c>
    </row>
    <row r="185" spans="1:25" s="26" customFormat="1" ht="37.5" x14ac:dyDescent="0.2">
      <c r="A185" s="815"/>
      <c r="B185" s="814"/>
      <c r="C185" s="814"/>
      <c r="D185" s="814"/>
      <c r="E185" s="814"/>
      <c r="F185" s="814"/>
      <c r="G185" s="814"/>
      <c r="H185" s="814"/>
      <c r="I185" s="817"/>
      <c r="J185" s="817"/>
      <c r="K185" s="817"/>
      <c r="L185" s="817"/>
      <c r="M185" s="817"/>
      <c r="N185" s="817"/>
      <c r="O185" s="814">
        <v>2</v>
      </c>
      <c r="P185" s="814" t="s">
        <v>109</v>
      </c>
      <c r="Q185" s="793" t="s">
        <v>52</v>
      </c>
      <c r="R185" s="814" t="s">
        <v>35</v>
      </c>
      <c r="S185" s="818">
        <v>33</v>
      </c>
      <c r="T185" s="814"/>
      <c r="U185" s="818"/>
      <c r="V185" s="818">
        <v>33</v>
      </c>
      <c r="W185" s="814"/>
      <c r="X185" s="814">
        <v>8</v>
      </c>
      <c r="Y185" s="949" t="s">
        <v>79</v>
      </c>
    </row>
    <row r="186" spans="1:25" s="26" customFormat="1" ht="35.25" customHeight="1" x14ac:dyDescent="0.2">
      <c r="A186" s="815"/>
      <c r="B186" s="814"/>
      <c r="C186" s="814"/>
      <c r="D186" s="814"/>
      <c r="E186" s="814"/>
      <c r="F186" s="814"/>
      <c r="G186" s="814"/>
      <c r="H186" s="814"/>
      <c r="I186" s="817"/>
      <c r="J186" s="817"/>
      <c r="K186" s="817"/>
      <c r="L186" s="817"/>
      <c r="M186" s="817"/>
      <c r="N186" s="817"/>
      <c r="O186" s="814">
        <v>3</v>
      </c>
      <c r="P186" s="814" t="s">
        <v>110</v>
      </c>
      <c r="Q186" s="793" t="s">
        <v>52</v>
      </c>
      <c r="R186" s="814" t="s">
        <v>35</v>
      </c>
      <c r="S186" s="818">
        <v>32.5</v>
      </c>
      <c r="T186" s="814"/>
      <c r="U186" s="818"/>
      <c r="V186" s="818">
        <v>32.5</v>
      </c>
      <c r="W186" s="814"/>
      <c r="X186" s="814">
        <v>8</v>
      </c>
      <c r="Y186" s="949" t="s">
        <v>79</v>
      </c>
    </row>
    <row r="187" spans="1:25" s="26" customFormat="1" ht="34.5" customHeight="1" x14ac:dyDescent="0.2">
      <c r="A187" s="815"/>
      <c r="B187" s="814"/>
      <c r="C187" s="814"/>
      <c r="D187" s="814"/>
      <c r="E187" s="814"/>
      <c r="F187" s="814"/>
      <c r="G187" s="814"/>
      <c r="H187" s="814"/>
      <c r="I187" s="817"/>
      <c r="J187" s="817"/>
      <c r="K187" s="817"/>
      <c r="L187" s="817"/>
      <c r="M187" s="817"/>
      <c r="N187" s="817"/>
      <c r="O187" s="814">
        <v>4</v>
      </c>
      <c r="P187" s="814" t="s">
        <v>111</v>
      </c>
      <c r="Q187" s="793" t="s">
        <v>52</v>
      </c>
      <c r="R187" s="814" t="s">
        <v>35</v>
      </c>
      <c r="S187" s="818">
        <v>32.5</v>
      </c>
      <c r="T187" s="814"/>
      <c r="U187" s="818"/>
      <c r="V187" s="818">
        <v>32.5</v>
      </c>
      <c r="W187" s="814"/>
      <c r="X187" s="814">
        <v>8</v>
      </c>
      <c r="Y187" s="949" t="s">
        <v>79</v>
      </c>
    </row>
    <row r="188" spans="1:25" s="27" customFormat="1" ht="34.5" customHeight="1" x14ac:dyDescent="0.2">
      <c r="A188" s="815"/>
      <c r="B188" s="814"/>
      <c r="C188" s="814"/>
      <c r="D188" s="814"/>
      <c r="E188" s="814"/>
      <c r="F188" s="814"/>
      <c r="G188" s="814"/>
      <c r="H188" s="814"/>
      <c r="I188" s="817"/>
      <c r="J188" s="817"/>
      <c r="K188" s="817"/>
      <c r="L188" s="817"/>
      <c r="M188" s="817"/>
      <c r="N188" s="817"/>
      <c r="O188" s="814">
        <v>5</v>
      </c>
      <c r="P188" s="814" t="s">
        <v>112</v>
      </c>
      <c r="Q188" s="793" t="s">
        <v>52</v>
      </c>
      <c r="R188" s="814" t="s">
        <v>35</v>
      </c>
      <c r="S188" s="818">
        <v>15</v>
      </c>
      <c r="T188" s="814"/>
      <c r="U188" s="818"/>
      <c r="V188" s="818">
        <v>15</v>
      </c>
      <c r="W188" s="814"/>
      <c r="X188" s="814">
        <v>8</v>
      </c>
      <c r="Y188" s="949" t="s">
        <v>79</v>
      </c>
    </row>
    <row r="189" spans="1:25" s="17" customFormat="1" ht="18.75" x14ac:dyDescent="0.2">
      <c r="A189" s="786"/>
      <c r="B189" s="787"/>
      <c r="C189" s="787"/>
      <c r="D189" s="787"/>
      <c r="E189" s="787"/>
      <c r="F189" s="787"/>
      <c r="G189" s="787"/>
      <c r="H189" s="787"/>
      <c r="I189" s="788"/>
      <c r="J189" s="788"/>
      <c r="K189" s="788"/>
      <c r="L189" s="788"/>
      <c r="M189" s="788"/>
      <c r="N189" s="832"/>
      <c r="O189" s="787"/>
      <c r="P189" s="787"/>
      <c r="Q189" s="787"/>
      <c r="R189" s="787"/>
      <c r="S189" s="791"/>
      <c r="T189" s="787"/>
      <c r="U189" s="791"/>
      <c r="V189" s="834"/>
      <c r="W189" s="787"/>
      <c r="X189" s="787"/>
      <c r="Y189" s="943"/>
    </row>
    <row r="190" spans="1:25" s="17" customFormat="1" ht="18.75" x14ac:dyDescent="0.2">
      <c r="A190" s="815">
        <v>43</v>
      </c>
      <c r="B190" s="814" t="s">
        <v>39</v>
      </c>
      <c r="C190" s="814" t="s">
        <v>113</v>
      </c>
      <c r="D190" s="814"/>
      <c r="E190" s="814"/>
      <c r="F190" s="814" t="s">
        <v>106</v>
      </c>
      <c r="G190" s="814">
        <v>2</v>
      </c>
      <c r="H190" s="814">
        <v>0</v>
      </c>
      <c r="I190" s="817">
        <v>0</v>
      </c>
      <c r="J190" s="817">
        <v>795.5</v>
      </c>
      <c r="K190" s="817"/>
      <c r="L190" s="817">
        <v>4.5</v>
      </c>
      <c r="M190" s="817"/>
      <c r="N190" s="817"/>
      <c r="O190" s="814"/>
      <c r="P190" s="814"/>
      <c r="Q190" s="814"/>
      <c r="R190" s="814"/>
      <c r="S190" s="818"/>
      <c r="T190" s="814"/>
      <c r="U190" s="818"/>
      <c r="V190" s="819"/>
      <c r="W190" s="814"/>
      <c r="X190" s="814"/>
      <c r="Y190" s="949"/>
    </row>
    <row r="191" spans="1:25" s="17" customFormat="1" ht="65.25" customHeight="1" x14ac:dyDescent="0.2">
      <c r="A191" s="815"/>
      <c r="B191" s="814"/>
      <c r="C191" s="814"/>
      <c r="D191" s="814"/>
      <c r="E191" s="814"/>
      <c r="F191" s="814"/>
      <c r="G191" s="814"/>
      <c r="H191" s="814"/>
      <c r="I191" s="817"/>
      <c r="J191" s="817"/>
      <c r="K191" s="817"/>
      <c r="L191" s="817"/>
      <c r="M191" s="817"/>
      <c r="N191" s="817"/>
      <c r="O191" s="814">
        <v>1</v>
      </c>
      <c r="P191" s="814">
        <v>107</v>
      </c>
      <c r="Q191" s="793" t="s">
        <v>55</v>
      </c>
      <c r="R191" s="814" t="s">
        <v>56</v>
      </c>
      <c r="S191" s="818">
        <v>18</v>
      </c>
      <c r="T191" s="814"/>
      <c r="U191" s="818"/>
      <c r="V191" s="818">
        <v>18</v>
      </c>
      <c r="W191" s="814"/>
      <c r="X191" s="814">
        <v>37</v>
      </c>
      <c r="Y191" s="950" t="s">
        <v>53</v>
      </c>
    </row>
    <row r="192" spans="1:25" s="17" customFormat="1" ht="18.75" x14ac:dyDescent="0.2">
      <c r="A192" s="815"/>
      <c r="B192" s="814" t="s">
        <v>39</v>
      </c>
      <c r="C192" s="814" t="s">
        <v>113</v>
      </c>
      <c r="D192" s="814"/>
      <c r="E192" s="814"/>
      <c r="F192" s="814" t="s">
        <v>106</v>
      </c>
      <c r="G192" s="814">
        <v>2</v>
      </c>
      <c r="H192" s="814">
        <v>0</v>
      </c>
      <c r="I192" s="817">
        <v>0</v>
      </c>
      <c r="J192" s="817">
        <v>800</v>
      </c>
      <c r="K192" s="817"/>
      <c r="L192" s="817"/>
      <c r="M192" s="817"/>
      <c r="N192" s="817"/>
      <c r="O192" s="814"/>
      <c r="P192" s="814"/>
      <c r="Q192" s="814"/>
      <c r="R192" s="814"/>
      <c r="S192" s="818"/>
      <c r="T192" s="814"/>
      <c r="U192" s="818"/>
      <c r="V192" s="818"/>
      <c r="W192" s="814"/>
      <c r="X192" s="814"/>
      <c r="Y192" s="949"/>
    </row>
    <row r="193" spans="1:25" s="17" customFormat="1" ht="37.5" x14ac:dyDescent="0.2">
      <c r="A193" s="815"/>
      <c r="B193" s="793" t="s">
        <v>68</v>
      </c>
      <c r="C193" s="814"/>
      <c r="D193" s="814"/>
      <c r="E193" s="814"/>
      <c r="F193" s="814" t="s">
        <v>106</v>
      </c>
      <c r="G193" s="814">
        <v>5</v>
      </c>
      <c r="H193" s="814">
        <v>2</v>
      </c>
      <c r="I193" s="817">
        <v>97</v>
      </c>
      <c r="J193" s="817">
        <v>2297</v>
      </c>
      <c r="K193" s="817"/>
      <c r="L193" s="817"/>
      <c r="M193" s="817"/>
      <c r="N193" s="817"/>
      <c r="O193" s="814"/>
      <c r="P193" s="814"/>
      <c r="Q193" s="814"/>
      <c r="R193" s="814"/>
      <c r="S193" s="818"/>
      <c r="T193" s="814"/>
      <c r="U193" s="818"/>
      <c r="V193" s="818"/>
      <c r="W193" s="814"/>
      <c r="X193" s="814"/>
      <c r="Y193" s="949"/>
    </row>
    <row r="194" spans="1:25" s="17" customFormat="1" ht="18.75" x14ac:dyDescent="0.2">
      <c r="A194" s="815"/>
      <c r="B194" s="814"/>
      <c r="C194" s="814"/>
      <c r="D194" s="814"/>
      <c r="E194" s="814"/>
      <c r="F194" s="814"/>
      <c r="G194" s="814"/>
      <c r="H194" s="814"/>
      <c r="I194" s="817"/>
      <c r="J194" s="817"/>
      <c r="K194" s="817"/>
      <c r="L194" s="817"/>
      <c r="M194" s="817"/>
      <c r="N194" s="817"/>
      <c r="O194" s="814"/>
      <c r="P194" s="814"/>
      <c r="Q194" s="814"/>
      <c r="R194" s="814"/>
      <c r="S194" s="818"/>
      <c r="T194" s="814"/>
      <c r="U194" s="818"/>
      <c r="V194" s="819"/>
      <c r="W194" s="814"/>
      <c r="X194" s="814"/>
      <c r="Y194" s="949"/>
    </row>
    <row r="195" spans="1:25" s="17" customFormat="1" ht="18.75" x14ac:dyDescent="0.2">
      <c r="A195" s="815">
        <v>44</v>
      </c>
      <c r="B195" s="814"/>
      <c r="C195" s="814"/>
      <c r="D195" s="814"/>
      <c r="E195" s="814"/>
      <c r="F195" s="814"/>
      <c r="G195" s="814"/>
      <c r="H195" s="814"/>
      <c r="I195" s="817"/>
      <c r="J195" s="817"/>
      <c r="K195" s="817"/>
      <c r="L195" s="817"/>
      <c r="M195" s="817"/>
      <c r="N195" s="817"/>
      <c r="O195" s="814"/>
      <c r="P195" s="814"/>
      <c r="Q195" s="814"/>
      <c r="R195" s="814"/>
      <c r="S195" s="818"/>
      <c r="T195" s="814"/>
      <c r="U195" s="818"/>
      <c r="V195" s="819"/>
      <c r="W195" s="814"/>
      <c r="X195" s="814"/>
      <c r="Y195" s="949"/>
    </row>
    <row r="196" spans="1:25" s="17" customFormat="1" ht="63.75" customHeight="1" x14ac:dyDescent="0.2">
      <c r="A196" s="815"/>
      <c r="B196" s="814"/>
      <c r="C196" s="814"/>
      <c r="D196" s="814"/>
      <c r="E196" s="814"/>
      <c r="F196" s="814"/>
      <c r="G196" s="814"/>
      <c r="H196" s="814"/>
      <c r="I196" s="817"/>
      <c r="J196" s="817"/>
      <c r="K196" s="817"/>
      <c r="L196" s="817"/>
      <c r="M196" s="817"/>
      <c r="N196" s="817"/>
      <c r="O196" s="814">
        <v>1</v>
      </c>
      <c r="P196" s="814">
        <v>34</v>
      </c>
      <c r="Q196" s="793" t="s">
        <v>55</v>
      </c>
      <c r="R196" s="814" t="s">
        <v>35</v>
      </c>
      <c r="S196" s="818">
        <v>28</v>
      </c>
      <c r="T196" s="814"/>
      <c r="U196" s="818"/>
      <c r="V196" s="818"/>
      <c r="W196" s="814"/>
      <c r="X196" s="814">
        <v>28</v>
      </c>
      <c r="Y196" s="950" t="s">
        <v>53</v>
      </c>
    </row>
    <row r="197" spans="1:25" s="17" customFormat="1" ht="18.75" x14ac:dyDescent="0.2">
      <c r="A197" s="815"/>
      <c r="B197" s="814" t="s">
        <v>32</v>
      </c>
      <c r="C197" s="814">
        <v>19167</v>
      </c>
      <c r="D197" s="814">
        <v>3</v>
      </c>
      <c r="E197" s="814">
        <v>1559</v>
      </c>
      <c r="F197" s="814" t="s">
        <v>106</v>
      </c>
      <c r="G197" s="814">
        <v>1</v>
      </c>
      <c r="H197" s="814">
        <v>1</v>
      </c>
      <c r="I197" s="817">
        <v>83</v>
      </c>
      <c r="J197" s="817">
        <v>583</v>
      </c>
      <c r="K197" s="817"/>
      <c r="L197" s="817"/>
      <c r="M197" s="817"/>
      <c r="N197" s="817"/>
      <c r="O197" s="814"/>
      <c r="P197" s="814"/>
      <c r="Q197" s="814"/>
      <c r="R197" s="814"/>
      <c r="S197" s="818"/>
      <c r="T197" s="814"/>
      <c r="U197" s="818"/>
      <c r="V197" s="818"/>
      <c r="W197" s="814"/>
      <c r="X197" s="814"/>
      <c r="Y197" s="949"/>
    </row>
    <row r="198" spans="1:25" s="17" customFormat="1" ht="18.75" x14ac:dyDescent="0.2">
      <c r="A198" s="815"/>
      <c r="B198" s="814" t="s">
        <v>32</v>
      </c>
      <c r="C198" s="814">
        <v>19196</v>
      </c>
      <c r="D198" s="814">
        <v>11</v>
      </c>
      <c r="E198" s="814">
        <v>1567</v>
      </c>
      <c r="F198" s="814" t="s">
        <v>106</v>
      </c>
      <c r="G198" s="814">
        <v>3</v>
      </c>
      <c r="H198" s="814">
        <v>3</v>
      </c>
      <c r="I198" s="817">
        <v>24</v>
      </c>
      <c r="J198" s="817">
        <v>1524</v>
      </c>
      <c r="K198" s="817"/>
      <c r="L198" s="817"/>
      <c r="M198" s="817"/>
      <c r="N198" s="817"/>
      <c r="O198" s="814"/>
      <c r="P198" s="814"/>
      <c r="Q198" s="814"/>
      <c r="R198" s="814"/>
      <c r="S198" s="818"/>
      <c r="T198" s="814"/>
      <c r="U198" s="818"/>
      <c r="V198" s="818"/>
      <c r="W198" s="814"/>
      <c r="X198" s="814"/>
      <c r="Y198" s="949"/>
    </row>
    <row r="199" spans="1:25" s="17" customFormat="1" ht="18.75" x14ac:dyDescent="0.2">
      <c r="A199" s="815"/>
      <c r="B199" s="814"/>
      <c r="C199" s="814"/>
      <c r="D199" s="814"/>
      <c r="E199" s="814"/>
      <c r="F199" s="814"/>
      <c r="G199" s="814"/>
      <c r="H199" s="814"/>
      <c r="I199" s="817"/>
      <c r="J199" s="817"/>
      <c r="K199" s="817"/>
      <c r="L199" s="817"/>
      <c r="M199" s="817"/>
      <c r="N199" s="817"/>
      <c r="O199" s="814"/>
      <c r="P199" s="814"/>
      <c r="Q199" s="814"/>
      <c r="R199" s="814"/>
      <c r="S199" s="818"/>
      <c r="T199" s="814"/>
      <c r="U199" s="818"/>
      <c r="V199" s="819"/>
      <c r="W199" s="814"/>
      <c r="X199" s="814"/>
      <c r="Y199" s="949"/>
    </row>
    <row r="200" spans="1:25" s="17" customFormat="1" ht="18.75" x14ac:dyDescent="0.2">
      <c r="A200" s="815">
        <v>45</v>
      </c>
      <c r="B200" s="814" t="s">
        <v>32</v>
      </c>
      <c r="C200" s="814">
        <v>16270</v>
      </c>
      <c r="D200" s="814">
        <v>0</v>
      </c>
      <c r="E200" s="814">
        <v>28</v>
      </c>
      <c r="F200" s="814" t="s">
        <v>106</v>
      </c>
      <c r="G200" s="814">
        <v>3</v>
      </c>
      <c r="H200" s="814">
        <v>0</v>
      </c>
      <c r="I200" s="819">
        <v>0</v>
      </c>
      <c r="J200" s="818">
        <v>1188.99</v>
      </c>
      <c r="K200" s="843"/>
      <c r="L200" s="843">
        <v>11.01</v>
      </c>
      <c r="M200" s="818"/>
      <c r="N200" s="818"/>
      <c r="O200" s="814"/>
      <c r="P200" s="814"/>
      <c r="Q200" s="814"/>
      <c r="R200" s="814"/>
      <c r="S200" s="818"/>
      <c r="T200" s="814"/>
      <c r="U200" s="818"/>
      <c r="V200" s="818"/>
      <c r="W200" s="814"/>
      <c r="X200" s="814"/>
      <c r="Y200" s="949"/>
    </row>
    <row r="201" spans="1:25" s="17" customFormat="1" ht="56.25" x14ac:dyDescent="0.2">
      <c r="A201" s="815"/>
      <c r="B201" s="814"/>
      <c r="C201" s="814"/>
      <c r="D201" s="814"/>
      <c r="E201" s="814"/>
      <c r="F201" s="814"/>
      <c r="G201" s="814"/>
      <c r="H201" s="814"/>
      <c r="I201" s="817"/>
      <c r="J201" s="817"/>
      <c r="K201" s="817"/>
      <c r="L201" s="817"/>
      <c r="M201" s="817"/>
      <c r="N201" s="817"/>
      <c r="O201" s="814">
        <v>1</v>
      </c>
      <c r="P201" s="814">
        <v>333</v>
      </c>
      <c r="Q201" s="793" t="s">
        <v>55</v>
      </c>
      <c r="R201" s="814" t="s">
        <v>35</v>
      </c>
      <c r="S201" s="818">
        <v>32</v>
      </c>
      <c r="T201" s="814"/>
      <c r="U201" s="818"/>
      <c r="V201" s="818">
        <v>32</v>
      </c>
      <c r="W201" s="814"/>
      <c r="X201" s="814">
        <v>24</v>
      </c>
      <c r="Y201" s="950" t="s">
        <v>53</v>
      </c>
    </row>
    <row r="202" spans="1:25" s="17" customFormat="1" ht="56.25" x14ac:dyDescent="0.2">
      <c r="A202" s="815"/>
      <c r="B202" s="814"/>
      <c r="C202" s="814"/>
      <c r="D202" s="814"/>
      <c r="E202" s="814"/>
      <c r="F202" s="814"/>
      <c r="G202" s="814"/>
      <c r="H202" s="814"/>
      <c r="I202" s="817"/>
      <c r="J202" s="817"/>
      <c r="K202" s="817"/>
      <c r="L202" s="817"/>
      <c r="M202" s="817"/>
      <c r="N202" s="817"/>
      <c r="O202" s="814">
        <v>2</v>
      </c>
      <c r="P202" s="814">
        <v>333</v>
      </c>
      <c r="Q202" s="814" t="s">
        <v>37</v>
      </c>
      <c r="R202" s="814" t="s">
        <v>35</v>
      </c>
      <c r="S202" s="818">
        <v>12.25</v>
      </c>
      <c r="T202" s="814"/>
      <c r="U202" s="818"/>
      <c r="V202" s="818">
        <v>12.25</v>
      </c>
      <c r="W202" s="814"/>
      <c r="X202" s="814">
        <v>24</v>
      </c>
      <c r="Y202" s="950" t="s">
        <v>94</v>
      </c>
    </row>
    <row r="203" spans="1:25" s="17" customFormat="1" ht="18.75" x14ac:dyDescent="0.2">
      <c r="A203" s="815"/>
      <c r="B203" s="814"/>
      <c r="C203" s="814"/>
      <c r="D203" s="814"/>
      <c r="E203" s="814"/>
      <c r="F203" s="814"/>
      <c r="G203" s="814"/>
      <c r="H203" s="814"/>
      <c r="I203" s="817"/>
      <c r="J203" s="817"/>
      <c r="K203" s="817"/>
      <c r="L203" s="817"/>
      <c r="M203" s="817"/>
      <c r="N203" s="817"/>
      <c r="O203" s="814"/>
      <c r="P203" s="814"/>
      <c r="Q203" s="814"/>
      <c r="R203" s="814"/>
      <c r="S203" s="818"/>
      <c r="T203" s="814"/>
      <c r="U203" s="818"/>
      <c r="V203" s="818"/>
      <c r="W203" s="814"/>
      <c r="X203" s="814"/>
      <c r="Y203" s="950"/>
    </row>
    <row r="204" spans="1:25" s="17" customFormat="1" ht="18.75" x14ac:dyDescent="0.2">
      <c r="A204" s="815">
        <v>46</v>
      </c>
      <c r="B204" s="814" t="s">
        <v>32</v>
      </c>
      <c r="C204" s="814">
        <v>18940</v>
      </c>
      <c r="D204" s="814">
        <v>11</v>
      </c>
      <c r="E204" s="814">
        <v>1547</v>
      </c>
      <c r="F204" s="814" t="s">
        <v>106</v>
      </c>
      <c r="G204" s="814">
        <v>0</v>
      </c>
      <c r="H204" s="814">
        <v>1</v>
      </c>
      <c r="I204" s="817">
        <v>81</v>
      </c>
      <c r="J204" s="817"/>
      <c r="K204" s="817"/>
      <c r="L204" s="817">
        <v>3.5</v>
      </c>
      <c r="M204" s="817"/>
      <c r="N204" s="817">
        <v>177.5</v>
      </c>
      <c r="O204" s="814"/>
      <c r="P204" s="814"/>
      <c r="Q204" s="814"/>
      <c r="R204" s="814"/>
      <c r="S204" s="818"/>
      <c r="T204" s="814"/>
      <c r="U204" s="818"/>
      <c r="V204" s="818"/>
      <c r="W204" s="814"/>
      <c r="X204" s="814"/>
      <c r="Y204" s="949"/>
    </row>
    <row r="205" spans="1:25" s="17" customFormat="1" ht="56.25" x14ac:dyDescent="0.2">
      <c r="A205" s="815"/>
      <c r="B205" s="814"/>
      <c r="C205" s="814"/>
      <c r="D205" s="814"/>
      <c r="E205" s="814"/>
      <c r="F205" s="814"/>
      <c r="G205" s="814"/>
      <c r="H205" s="814"/>
      <c r="I205" s="817"/>
      <c r="J205" s="817"/>
      <c r="K205" s="817"/>
      <c r="L205" s="817"/>
      <c r="M205" s="817"/>
      <c r="N205" s="817"/>
      <c r="O205" s="814">
        <v>1</v>
      </c>
      <c r="P205" s="814">
        <v>86</v>
      </c>
      <c r="Q205" s="793" t="s">
        <v>55</v>
      </c>
      <c r="R205" s="793" t="s">
        <v>44</v>
      </c>
      <c r="S205" s="818">
        <v>14</v>
      </c>
      <c r="T205" s="814"/>
      <c r="U205" s="818"/>
      <c r="V205" s="818">
        <v>14</v>
      </c>
      <c r="W205" s="814"/>
      <c r="X205" s="814">
        <v>6</v>
      </c>
      <c r="Y205" s="950" t="s">
        <v>53</v>
      </c>
    </row>
    <row r="206" spans="1:25" s="17" customFormat="1" ht="18.75" x14ac:dyDescent="0.2">
      <c r="A206" s="815"/>
      <c r="B206" s="814"/>
      <c r="C206" s="814"/>
      <c r="D206" s="814"/>
      <c r="E206" s="814"/>
      <c r="F206" s="814"/>
      <c r="G206" s="814"/>
      <c r="H206" s="814"/>
      <c r="I206" s="817"/>
      <c r="J206" s="817"/>
      <c r="K206" s="817"/>
      <c r="L206" s="817"/>
      <c r="M206" s="817"/>
      <c r="N206" s="817"/>
      <c r="O206" s="814"/>
      <c r="P206" s="814"/>
      <c r="Q206" s="793"/>
      <c r="R206" s="793"/>
      <c r="S206" s="818"/>
      <c r="T206" s="814"/>
      <c r="U206" s="818"/>
      <c r="V206" s="818"/>
      <c r="W206" s="814"/>
      <c r="X206" s="814"/>
      <c r="Y206" s="950"/>
    </row>
    <row r="207" spans="1:25" s="17" customFormat="1" ht="18.75" x14ac:dyDescent="0.2">
      <c r="A207" s="815">
        <v>47</v>
      </c>
      <c r="B207" s="814" t="s">
        <v>39</v>
      </c>
      <c r="C207" s="814" t="s">
        <v>114</v>
      </c>
      <c r="D207" s="814"/>
      <c r="E207" s="814"/>
      <c r="F207" s="814" t="s">
        <v>106</v>
      </c>
      <c r="G207" s="814">
        <v>3</v>
      </c>
      <c r="H207" s="814">
        <v>0</v>
      </c>
      <c r="I207" s="817">
        <v>0</v>
      </c>
      <c r="J207" s="817">
        <v>1195.5</v>
      </c>
      <c r="K207" s="817"/>
      <c r="L207" s="817">
        <v>4.5</v>
      </c>
      <c r="M207" s="817"/>
      <c r="N207" s="817"/>
      <c r="O207" s="814"/>
      <c r="P207" s="814"/>
      <c r="Q207" s="814"/>
      <c r="R207" s="814"/>
      <c r="S207" s="818"/>
      <c r="T207" s="814"/>
      <c r="U207" s="818"/>
      <c r="V207" s="818"/>
      <c r="W207" s="814"/>
      <c r="X207" s="814"/>
      <c r="Y207" s="949"/>
    </row>
    <row r="208" spans="1:25" s="17" customFormat="1" ht="56.25" x14ac:dyDescent="0.2">
      <c r="A208" s="815"/>
      <c r="B208" s="814"/>
      <c r="C208" s="814"/>
      <c r="D208" s="814"/>
      <c r="E208" s="814"/>
      <c r="F208" s="814"/>
      <c r="G208" s="814"/>
      <c r="H208" s="814"/>
      <c r="I208" s="817"/>
      <c r="J208" s="817"/>
      <c r="K208" s="817"/>
      <c r="L208" s="817"/>
      <c r="M208" s="817"/>
      <c r="N208" s="817"/>
      <c r="O208" s="814">
        <v>1</v>
      </c>
      <c r="P208" s="814">
        <v>11</v>
      </c>
      <c r="Q208" s="793" t="s">
        <v>55</v>
      </c>
      <c r="R208" s="814" t="s">
        <v>35</v>
      </c>
      <c r="S208" s="818">
        <v>18</v>
      </c>
      <c r="T208" s="814"/>
      <c r="U208" s="818"/>
      <c r="V208" s="818">
        <v>18</v>
      </c>
      <c r="W208" s="814"/>
      <c r="X208" s="814">
        <v>52</v>
      </c>
      <c r="Y208" s="950" t="s">
        <v>53</v>
      </c>
    </row>
    <row r="209" spans="1:25" s="17" customFormat="1" ht="18.75" x14ac:dyDescent="0.2">
      <c r="A209" s="815"/>
      <c r="B209" s="814" t="s">
        <v>39</v>
      </c>
      <c r="C209" s="814" t="s">
        <v>115</v>
      </c>
      <c r="D209" s="814"/>
      <c r="E209" s="814"/>
      <c r="F209" s="814" t="s">
        <v>106</v>
      </c>
      <c r="G209" s="814">
        <v>5</v>
      </c>
      <c r="H209" s="814">
        <v>0</v>
      </c>
      <c r="I209" s="817">
        <v>0</v>
      </c>
      <c r="J209" s="817">
        <v>2000</v>
      </c>
      <c r="K209" s="817"/>
      <c r="L209" s="817"/>
      <c r="M209" s="817"/>
      <c r="N209" s="817"/>
      <c r="O209" s="814"/>
      <c r="P209" s="814"/>
      <c r="Q209" s="814"/>
      <c r="R209" s="814"/>
      <c r="S209" s="818"/>
      <c r="T209" s="814"/>
      <c r="U209" s="818"/>
      <c r="V209" s="818"/>
      <c r="W209" s="814"/>
      <c r="X209" s="814"/>
      <c r="Y209" s="949"/>
    </row>
    <row r="210" spans="1:25" s="17" customFormat="1" ht="18.75" x14ac:dyDescent="0.2">
      <c r="A210" s="815"/>
      <c r="B210" s="814"/>
      <c r="C210" s="814"/>
      <c r="D210" s="814"/>
      <c r="E210" s="814"/>
      <c r="F210" s="814"/>
      <c r="G210" s="814"/>
      <c r="H210" s="814"/>
      <c r="I210" s="817"/>
      <c r="J210" s="817"/>
      <c r="K210" s="817"/>
      <c r="L210" s="817"/>
      <c r="M210" s="817"/>
      <c r="N210" s="817"/>
      <c r="O210" s="814"/>
      <c r="P210" s="814"/>
      <c r="Q210" s="814"/>
      <c r="R210" s="814"/>
      <c r="S210" s="818"/>
      <c r="T210" s="814"/>
      <c r="U210" s="818"/>
      <c r="V210" s="818"/>
      <c r="W210" s="814"/>
      <c r="X210" s="814"/>
      <c r="Y210" s="949"/>
    </row>
    <row r="211" spans="1:25" s="17" customFormat="1" ht="34.5" customHeight="1" x14ac:dyDescent="0.2">
      <c r="A211" s="815">
        <v>48</v>
      </c>
      <c r="B211" s="793" t="s">
        <v>68</v>
      </c>
      <c r="C211" s="814">
        <v>11</v>
      </c>
      <c r="D211" s="814"/>
      <c r="E211" s="814"/>
      <c r="F211" s="814" t="s">
        <v>106</v>
      </c>
      <c r="G211" s="814">
        <v>4</v>
      </c>
      <c r="H211" s="814">
        <v>1</v>
      </c>
      <c r="I211" s="817">
        <v>5</v>
      </c>
      <c r="J211" s="817"/>
      <c r="K211" s="817"/>
      <c r="L211" s="817">
        <v>18</v>
      </c>
      <c r="M211" s="817"/>
      <c r="N211" s="817">
        <v>1687</v>
      </c>
      <c r="O211" s="814"/>
      <c r="P211" s="814"/>
      <c r="Q211" s="814"/>
      <c r="R211" s="814"/>
      <c r="S211" s="818"/>
      <c r="T211" s="814"/>
      <c r="U211" s="818"/>
      <c r="V211" s="819"/>
      <c r="W211" s="814"/>
      <c r="X211" s="814"/>
      <c r="Y211" s="949"/>
    </row>
    <row r="212" spans="1:25" s="17" customFormat="1" ht="37.5" x14ac:dyDescent="0.2">
      <c r="A212" s="815"/>
      <c r="B212" s="814"/>
      <c r="C212" s="814"/>
      <c r="D212" s="814"/>
      <c r="E212" s="814"/>
      <c r="F212" s="814"/>
      <c r="G212" s="814"/>
      <c r="H212" s="814"/>
      <c r="I212" s="817"/>
      <c r="J212" s="817"/>
      <c r="K212" s="817"/>
      <c r="L212" s="817"/>
      <c r="M212" s="817"/>
      <c r="N212" s="817"/>
      <c r="O212" s="814">
        <v>1</v>
      </c>
      <c r="P212" s="814">
        <v>106</v>
      </c>
      <c r="Q212" s="814" t="s">
        <v>37</v>
      </c>
      <c r="R212" s="814" t="s">
        <v>35</v>
      </c>
      <c r="S212" s="818">
        <v>54</v>
      </c>
      <c r="T212" s="814"/>
      <c r="U212" s="818"/>
      <c r="V212" s="818">
        <v>54</v>
      </c>
      <c r="W212" s="814"/>
      <c r="X212" s="814">
        <v>27</v>
      </c>
      <c r="Y212" s="950" t="s">
        <v>53</v>
      </c>
    </row>
    <row r="213" spans="1:25" s="17" customFormat="1" ht="52.5" customHeight="1" x14ac:dyDescent="0.2">
      <c r="A213" s="815"/>
      <c r="B213" s="814"/>
      <c r="C213" s="814"/>
      <c r="D213" s="814"/>
      <c r="E213" s="814"/>
      <c r="F213" s="814"/>
      <c r="G213" s="814"/>
      <c r="H213" s="814"/>
      <c r="I213" s="817"/>
      <c r="J213" s="817"/>
      <c r="K213" s="817"/>
      <c r="L213" s="817"/>
      <c r="M213" s="817"/>
      <c r="N213" s="817"/>
      <c r="O213" s="814">
        <v>2</v>
      </c>
      <c r="P213" s="814">
        <v>106</v>
      </c>
      <c r="Q213" s="793" t="s">
        <v>55</v>
      </c>
      <c r="R213" s="814" t="s">
        <v>35</v>
      </c>
      <c r="S213" s="818">
        <v>18</v>
      </c>
      <c r="T213" s="814"/>
      <c r="U213" s="818"/>
      <c r="V213" s="818">
        <v>18</v>
      </c>
      <c r="W213" s="814"/>
      <c r="X213" s="814">
        <v>27</v>
      </c>
      <c r="Y213" s="950" t="s">
        <v>53</v>
      </c>
    </row>
    <row r="214" spans="1:25" s="17" customFormat="1" ht="37.5" x14ac:dyDescent="0.2">
      <c r="A214" s="815"/>
      <c r="B214" s="793" t="s">
        <v>68</v>
      </c>
      <c r="C214" s="814">
        <v>10</v>
      </c>
      <c r="D214" s="814"/>
      <c r="E214" s="814"/>
      <c r="F214" s="814" t="s">
        <v>106</v>
      </c>
      <c r="G214" s="814">
        <v>9</v>
      </c>
      <c r="H214" s="814">
        <v>0</v>
      </c>
      <c r="I214" s="817">
        <v>8</v>
      </c>
      <c r="J214" s="817">
        <v>3608</v>
      </c>
      <c r="K214" s="817"/>
      <c r="L214" s="817"/>
      <c r="M214" s="817"/>
      <c r="N214" s="817"/>
      <c r="O214" s="814"/>
      <c r="P214" s="814"/>
      <c r="Q214" s="814"/>
      <c r="R214" s="814"/>
      <c r="S214" s="818"/>
      <c r="T214" s="814"/>
      <c r="U214" s="818"/>
      <c r="V214" s="819"/>
      <c r="W214" s="814"/>
      <c r="X214" s="814"/>
      <c r="Y214" s="949"/>
    </row>
    <row r="215" spans="1:25" s="17" customFormat="1" ht="37.5" x14ac:dyDescent="0.2">
      <c r="A215" s="815"/>
      <c r="B215" s="793" t="s">
        <v>68</v>
      </c>
      <c r="C215" s="814">
        <v>6225</v>
      </c>
      <c r="D215" s="814"/>
      <c r="E215" s="814"/>
      <c r="F215" s="814" t="s">
        <v>106</v>
      </c>
      <c r="G215" s="814">
        <v>20</v>
      </c>
      <c r="H215" s="814">
        <v>1</v>
      </c>
      <c r="I215" s="817">
        <v>13</v>
      </c>
      <c r="J215" s="817">
        <v>8113</v>
      </c>
      <c r="K215" s="817"/>
      <c r="L215" s="817"/>
      <c r="M215" s="817"/>
      <c r="N215" s="817"/>
      <c r="O215" s="814"/>
      <c r="P215" s="814"/>
      <c r="Q215" s="814"/>
      <c r="R215" s="814"/>
      <c r="S215" s="818"/>
      <c r="T215" s="814"/>
      <c r="U215" s="818"/>
      <c r="V215" s="818"/>
      <c r="W215" s="814"/>
      <c r="X215" s="814"/>
      <c r="Y215" s="949"/>
    </row>
    <row r="216" spans="1:25" s="17" customFormat="1" ht="18.75" x14ac:dyDescent="0.2">
      <c r="A216" s="815"/>
      <c r="B216" s="793"/>
      <c r="C216" s="814"/>
      <c r="D216" s="814"/>
      <c r="E216" s="814"/>
      <c r="F216" s="814"/>
      <c r="G216" s="814"/>
      <c r="H216" s="814"/>
      <c r="I216" s="817"/>
      <c r="J216" s="817"/>
      <c r="K216" s="817"/>
      <c r="L216" s="817"/>
      <c r="M216" s="817"/>
      <c r="N216" s="817"/>
      <c r="O216" s="814"/>
      <c r="P216" s="814"/>
      <c r="Q216" s="814"/>
      <c r="R216" s="814"/>
      <c r="S216" s="818"/>
      <c r="T216" s="814"/>
      <c r="U216" s="818"/>
      <c r="V216" s="818"/>
      <c r="W216" s="814"/>
      <c r="X216" s="814"/>
      <c r="Y216" s="949"/>
    </row>
    <row r="217" spans="1:25" s="17" customFormat="1" ht="37.5" x14ac:dyDescent="0.2">
      <c r="A217" s="815">
        <v>49</v>
      </c>
      <c r="B217" s="793" t="s">
        <v>68</v>
      </c>
      <c r="C217" s="814">
        <v>6594</v>
      </c>
      <c r="D217" s="814"/>
      <c r="E217" s="814">
        <v>94</v>
      </c>
      <c r="F217" s="814" t="s">
        <v>106</v>
      </c>
      <c r="G217" s="814">
        <v>5</v>
      </c>
      <c r="H217" s="814">
        <v>2</v>
      </c>
      <c r="I217" s="817">
        <v>76</v>
      </c>
      <c r="J217" s="817"/>
      <c r="K217" s="817"/>
      <c r="L217" s="817">
        <v>8</v>
      </c>
      <c r="M217" s="817"/>
      <c r="N217" s="817">
        <v>2268</v>
      </c>
      <c r="O217" s="814"/>
      <c r="P217" s="814"/>
      <c r="Q217" s="814"/>
      <c r="R217" s="814"/>
      <c r="S217" s="818"/>
      <c r="T217" s="814"/>
      <c r="U217" s="818"/>
      <c r="V217" s="818"/>
      <c r="W217" s="814"/>
      <c r="X217" s="814"/>
      <c r="Y217" s="949"/>
    </row>
    <row r="218" spans="1:25" s="17" customFormat="1" ht="37.5" x14ac:dyDescent="0.2">
      <c r="A218" s="815"/>
      <c r="B218" s="814"/>
      <c r="C218" s="814"/>
      <c r="D218" s="814"/>
      <c r="E218" s="814"/>
      <c r="F218" s="814"/>
      <c r="G218" s="814"/>
      <c r="H218" s="814"/>
      <c r="I218" s="817"/>
      <c r="J218" s="817"/>
      <c r="K218" s="817"/>
      <c r="L218" s="817"/>
      <c r="M218" s="817"/>
      <c r="N218" s="817"/>
      <c r="O218" s="814">
        <v>1</v>
      </c>
      <c r="P218" s="814">
        <v>16</v>
      </c>
      <c r="Q218" s="814" t="s">
        <v>37</v>
      </c>
      <c r="R218" s="814" t="s">
        <v>35</v>
      </c>
      <c r="S218" s="818">
        <v>32</v>
      </c>
      <c r="T218" s="814"/>
      <c r="U218" s="818"/>
      <c r="V218" s="819">
        <v>32</v>
      </c>
      <c r="W218" s="814"/>
      <c r="X218" s="814">
        <v>25</v>
      </c>
      <c r="Y218" s="950" t="s">
        <v>53</v>
      </c>
    </row>
    <row r="219" spans="1:25" s="17" customFormat="1" ht="37.5" x14ac:dyDescent="0.2">
      <c r="A219" s="815"/>
      <c r="B219" s="793" t="s">
        <v>68</v>
      </c>
      <c r="C219" s="814">
        <v>7101</v>
      </c>
      <c r="D219" s="814"/>
      <c r="E219" s="814">
        <v>1</v>
      </c>
      <c r="F219" s="814" t="s">
        <v>106</v>
      </c>
      <c r="G219" s="814">
        <v>1</v>
      </c>
      <c r="H219" s="814">
        <v>0</v>
      </c>
      <c r="I219" s="817">
        <v>31</v>
      </c>
      <c r="J219" s="817">
        <v>431</v>
      </c>
      <c r="K219" s="817"/>
      <c r="L219" s="817"/>
      <c r="M219" s="817"/>
      <c r="N219" s="817"/>
      <c r="O219" s="814"/>
      <c r="P219" s="814"/>
      <c r="Q219" s="814"/>
      <c r="R219" s="814"/>
      <c r="S219" s="818"/>
      <c r="T219" s="814"/>
      <c r="U219" s="818"/>
      <c r="V219" s="818"/>
      <c r="W219" s="814"/>
      <c r="X219" s="814"/>
      <c r="Y219" s="949"/>
    </row>
    <row r="220" spans="1:25" s="17" customFormat="1" ht="18.75" x14ac:dyDescent="0.2">
      <c r="A220" s="815"/>
      <c r="B220" s="793"/>
      <c r="C220" s="814"/>
      <c r="D220" s="814"/>
      <c r="E220" s="814"/>
      <c r="F220" s="814"/>
      <c r="G220" s="814"/>
      <c r="H220" s="814"/>
      <c r="I220" s="817"/>
      <c r="J220" s="817"/>
      <c r="K220" s="817"/>
      <c r="L220" s="817"/>
      <c r="M220" s="817"/>
      <c r="N220" s="817"/>
      <c r="O220" s="814"/>
      <c r="P220" s="814"/>
      <c r="Q220" s="814"/>
      <c r="R220" s="814"/>
      <c r="S220" s="818"/>
      <c r="T220" s="814"/>
      <c r="U220" s="818"/>
      <c r="V220" s="818"/>
      <c r="W220" s="814"/>
      <c r="X220" s="814"/>
      <c r="Y220" s="949"/>
    </row>
    <row r="221" spans="1:25" s="17" customFormat="1" ht="18.75" x14ac:dyDescent="0.2">
      <c r="A221" s="815">
        <v>50</v>
      </c>
      <c r="B221" s="814" t="s">
        <v>39</v>
      </c>
      <c r="C221" s="814" t="s">
        <v>116</v>
      </c>
      <c r="D221" s="814"/>
      <c r="E221" s="814"/>
      <c r="F221" s="814" t="s">
        <v>106</v>
      </c>
      <c r="G221" s="814">
        <v>0</v>
      </c>
      <c r="H221" s="814">
        <v>2</v>
      </c>
      <c r="I221" s="819">
        <v>0</v>
      </c>
      <c r="J221" s="817"/>
      <c r="K221" s="817"/>
      <c r="L221" s="817">
        <v>4.5</v>
      </c>
      <c r="M221" s="817"/>
      <c r="N221" s="817"/>
      <c r="O221" s="814"/>
      <c r="P221" s="814"/>
      <c r="Q221" s="814"/>
      <c r="R221" s="814"/>
      <c r="S221" s="818"/>
      <c r="T221" s="814"/>
      <c r="U221" s="818"/>
      <c r="V221" s="818"/>
      <c r="W221" s="814"/>
      <c r="X221" s="814"/>
      <c r="Y221" s="949"/>
    </row>
    <row r="222" spans="1:25" s="17" customFormat="1" ht="65.25" customHeight="1" x14ac:dyDescent="0.2">
      <c r="A222" s="815"/>
      <c r="B222" s="814"/>
      <c r="C222" s="814"/>
      <c r="D222" s="814"/>
      <c r="E222" s="814"/>
      <c r="F222" s="814"/>
      <c r="G222" s="814"/>
      <c r="H222" s="814"/>
      <c r="I222" s="817"/>
      <c r="J222" s="817"/>
      <c r="K222" s="817"/>
      <c r="L222" s="817"/>
      <c r="M222" s="817"/>
      <c r="N222" s="817"/>
      <c r="O222" s="814">
        <v>1</v>
      </c>
      <c r="P222" s="814">
        <v>175</v>
      </c>
      <c r="Q222" s="793" t="s">
        <v>55</v>
      </c>
      <c r="R222" s="814" t="s">
        <v>38</v>
      </c>
      <c r="S222" s="818">
        <v>9</v>
      </c>
      <c r="T222" s="814"/>
      <c r="U222" s="818"/>
      <c r="V222" s="818">
        <v>9</v>
      </c>
      <c r="W222" s="814"/>
      <c r="X222" s="814">
        <v>30</v>
      </c>
      <c r="Y222" s="950" t="s">
        <v>53</v>
      </c>
    </row>
    <row r="223" spans="1:25" s="17" customFormat="1" ht="24" customHeight="1" x14ac:dyDescent="0.2">
      <c r="A223" s="815"/>
      <c r="B223" s="814"/>
      <c r="C223" s="814"/>
      <c r="D223" s="814"/>
      <c r="E223" s="814"/>
      <c r="F223" s="814"/>
      <c r="G223" s="814"/>
      <c r="H223" s="814"/>
      <c r="I223" s="817"/>
      <c r="J223" s="817"/>
      <c r="K223" s="817"/>
      <c r="L223" s="817"/>
      <c r="M223" s="817"/>
      <c r="N223" s="817"/>
      <c r="O223" s="814"/>
      <c r="P223" s="814"/>
      <c r="Q223" s="793"/>
      <c r="R223" s="814"/>
      <c r="S223" s="818"/>
      <c r="T223" s="814"/>
      <c r="U223" s="818"/>
      <c r="V223" s="818"/>
      <c r="W223" s="814"/>
      <c r="X223" s="814"/>
      <c r="Y223" s="950"/>
    </row>
    <row r="224" spans="1:25" s="17" customFormat="1" ht="18.75" x14ac:dyDescent="0.2">
      <c r="A224" s="815">
        <v>51</v>
      </c>
      <c r="B224" s="814" t="s">
        <v>39</v>
      </c>
      <c r="C224" s="814" t="s">
        <v>117</v>
      </c>
      <c r="D224" s="814"/>
      <c r="E224" s="814"/>
      <c r="F224" s="814" t="s">
        <v>106</v>
      </c>
      <c r="G224" s="814">
        <v>10</v>
      </c>
      <c r="H224" s="814">
        <v>0</v>
      </c>
      <c r="I224" s="819">
        <v>0</v>
      </c>
      <c r="J224" s="817">
        <v>3997.75</v>
      </c>
      <c r="K224" s="817"/>
      <c r="L224" s="817">
        <v>2.25</v>
      </c>
      <c r="M224" s="817"/>
      <c r="N224" s="817"/>
      <c r="O224" s="814"/>
      <c r="P224" s="814"/>
      <c r="Q224" s="814"/>
      <c r="R224" s="814"/>
      <c r="S224" s="818"/>
      <c r="T224" s="814"/>
      <c r="U224" s="818"/>
      <c r="V224" s="818"/>
      <c r="W224" s="814"/>
      <c r="X224" s="814"/>
      <c r="Y224" s="949"/>
    </row>
    <row r="225" spans="1:25" s="17" customFormat="1" ht="37.5" x14ac:dyDescent="0.2">
      <c r="A225" s="815"/>
      <c r="B225" s="814"/>
      <c r="C225" s="814"/>
      <c r="D225" s="814"/>
      <c r="E225" s="814"/>
      <c r="F225" s="814"/>
      <c r="G225" s="814"/>
      <c r="H225" s="814"/>
      <c r="I225" s="817"/>
      <c r="J225" s="817"/>
      <c r="K225" s="817"/>
      <c r="L225" s="817"/>
      <c r="M225" s="817"/>
      <c r="N225" s="817"/>
      <c r="O225" s="814">
        <v>1</v>
      </c>
      <c r="P225" s="814">
        <v>3</v>
      </c>
      <c r="Q225" s="814" t="s">
        <v>37</v>
      </c>
      <c r="R225" s="814" t="s">
        <v>38</v>
      </c>
      <c r="S225" s="818">
        <v>9</v>
      </c>
      <c r="T225" s="814"/>
      <c r="U225" s="818"/>
      <c r="V225" s="818">
        <v>9</v>
      </c>
      <c r="W225" s="814"/>
      <c r="X225" s="814">
        <v>12</v>
      </c>
      <c r="Y225" s="950" t="s">
        <v>53</v>
      </c>
    </row>
    <row r="226" spans="1:25" s="17" customFormat="1" ht="18.75" x14ac:dyDescent="0.2">
      <c r="A226" s="815"/>
      <c r="B226" s="814"/>
      <c r="C226" s="814"/>
      <c r="D226" s="814"/>
      <c r="E226" s="814"/>
      <c r="F226" s="814"/>
      <c r="G226" s="814"/>
      <c r="H226" s="814"/>
      <c r="I226" s="817"/>
      <c r="J226" s="817"/>
      <c r="K226" s="817"/>
      <c r="L226" s="817"/>
      <c r="M226" s="817"/>
      <c r="N226" s="817"/>
      <c r="O226" s="814"/>
      <c r="P226" s="814"/>
      <c r="Q226" s="814"/>
      <c r="R226" s="814"/>
      <c r="S226" s="818"/>
      <c r="T226" s="814"/>
      <c r="U226" s="818"/>
      <c r="V226" s="819"/>
      <c r="W226" s="814"/>
      <c r="X226" s="814"/>
      <c r="Y226" s="949"/>
    </row>
    <row r="227" spans="1:25" s="17" customFormat="1" ht="37.5" x14ac:dyDescent="0.2">
      <c r="A227" s="815">
        <v>52</v>
      </c>
      <c r="B227" s="793" t="s">
        <v>68</v>
      </c>
      <c r="C227" s="814"/>
      <c r="D227" s="814"/>
      <c r="E227" s="814"/>
      <c r="F227" s="814" t="s">
        <v>106</v>
      </c>
      <c r="G227" s="814">
        <v>1</v>
      </c>
      <c r="H227" s="814">
        <v>0</v>
      </c>
      <c r="I227" s="819">
        <v>87</v>
      </c>
      <c r="J227" s="817">
        <v>269</v>
      </c>
      <c r="K227" s="817"/>
      <c r="L227" s="817"/>
      <c r="M227" s="817"/>
      <c r="N227" s="817"/>
      <c r="O227" s="814"/>
      <c r="P227" s="814"/>
      <c r="Q227" s="814"/>
      <c r="R227" s="814"/>
      <c r="S227" s="818"/>
      <c r="T227" s="814"/>
      <c r="U227" s="818"/>
      <c r="V227" s="819"/>
      <c r="W227" s="814"/>
      <c r="X227" s="814"/>
      <c r="Y227" s="949"/>
    </row>
    <row r="228" spans="1:25" s="17" customFormat="1" ht="37.5" x14ac:dyDescent="0.2">
      <c r="A228" s="815"/>
      <c r="B228" s="814"/>
      <c r="C228" s="814"/>
      <c r="D228" s="814"/>
      <c r="E228" s="814"/>
      <c r="F228" s="814"/>
      <c r="G228" s="814"/>
      <c r="H228" s="814"/>
      <c r="I228" s="817"/>
      <c r="J228" s="817"/>
      <c r="K228" s="817"/>
      <c r="L228" s="817"/>
      <c r="M228" s="817"/>
      <c r="N228" s="817"/>
      <c r="O228" s="814">
        <v>1</v>
      </c>
      <c r="P228" s="814">
        <v>55</v>
      </c>
      <c r="Q228" s="793" t="s">
        <v>52</v>
      </c>
      <c r="R228" s="793" t="s">
        <v>44</v>
      </c>
      <c r="S228" s="818">
        <v>9</v>
      </c>
      <c r="T228" s="818"/>
      <c r="U228" s="818"/>
      <c r="V228" s="819">
        <v>9</v>
      </c>
      <c r="W228" s="814"/>
      <c r="X228" s="814">
        <v>35</v>
      </c>
      <c r="Y228" s="950" t="s">
        <v>53</v>
      </c>
    </row>
    <row r="229" spans="1:25" s="17" customFormat="1" ht="18.75" x14ac:dyDescent="0.2">
      <c r="A229" s="815"/>
      <c r="B229" s="814"/>
      <c r="C229" s="814"/>
      <c r="D229" s="814"/>
      <c r="E229" s="814"/>
      <c r="F229" s="814"/>
      <c r="G229" s="814"/>
      <c r="H229" s="814"/>
      <c r="I229" s="817"/>
      <c r="J229" s="817"/>
      <c r="K229" s="817"/>
      <c r="L229" s="817"/>
      <c r="M229" s="817"/>
      <c r="N229" s="817"/>
      <c r="O229" s="814"/>
      <c r="P229" s="814"/>
      <c r="Q229" s="793"/>
      <c r="R229" s="793"/>
      <c r="S229" s="818"/>
      <c r="T229" s="818"/>
      <c r="U229" s="818"/>
      <c r="V229" s="819"/>
      <c r="W229" s="814"/>
      <c r="X229" s="814"/>
      <c r="Y229" s="950"/>
    </row>
    <row r="230" spans="1:25" s="28" customFormat="1" ht="25.5" customHeight="1" x14ac:dyDescent="0.2">
      <c r="A230" s="835">
        <v>53</v>
      </c>
      <c r="B230" s="836"/>
      <c r="C230" s="837"/>
      <c r="D230" s="837"/>
      <c r="E230" s="837"/>
      <c r="F230" s="837" t="s">
        <v>119</v>
      </c>
      <c r="G230" s="837">
        <v>0</v>
      </c>
      <c r="H230" s="837">
        <v>0</v>
      </c>
      <c r="I230" s="837">
        <v>6.12</v>
      </c>
      <c r="J230" s="837"/>
      <c r="K230" s="983"/>
      <c r="L230" s="983">
        <v>6.12</v>
      </c>
      <c r="M230" s="837"/>
      <c r="N230" s="838"/>
      <c r="O230" s="837"/>
      <c r="P230" s="837"/>
      <c r="Q230" s="837"/>
      <c r="R230" s="837"/>
      <c r="S230" s="839"/>
      <c r="T230" s="837"/>
      <c r="U230" s="839"/>
      <c r="V230" s="839"/>
      <c r="W230" s="837"/>
      <c r="X230" s="837"/>
      <c r="Y230" s="955"/>
    </row>
    <row r="231" spans="1:25" s="28" customFormat="1" ht="42.75" customHeight="1" x14ac:dyDescent="0.2">
      <c r="A231" s="835"/>
      <c r="B231" s="837"/>
      <c r="C231" s="837"/>
      <c r="D231" s="837"/>
      <c r="E231" s="837"/>
      <c r="F231" s="837"/>
      <c r="G231" s="837"/>
      <c r="H231" s="837"/>
      <c r="I231" s="837"/>
      <c r="J231" s="837"/>
      <c r="K231" s="983"/>
      <c r="L231" s="983"/>
      <c r="M231" s="837"/>
      <c r="N231" s="838"/>
      <c r="O231" s="837">
        <v>1</v>
      </c>
      <c r="P231" s="837"/>
      <c r="Q231" s="840" t="s">
        <v>52</v>
      </c>
      <c r="R231" s="840" t="s">
        <v>44</v>
      </c>
      <c r="S231" s="839">
        <v>24.5</v>
      </c>
      <c r="T231" s="837"/>
      <c r="U231" s="839"/>
      <c r="V231" s="839">
        <v>24.5</v>
      </c>
      <c r="W231" s="837"/>
      <c r="X231" s="837"/>
      <c r="Y231" s="955" t="s">
        <v>53</v>
      </c>
    </row>
    <row r="232" spans="1:25" s="28" customFormat="1" ht="27.75" customHeight="1" x14ac:dyDescent="0.2">
      <c r="A232" s="835"/>
      <c r="B232" s="837"/>
      <c r="C232" s="837"/>
      <c r="D232" s="837"/>
      <c r="E232" s="837"/>
      <c r="F232" s="837"/>
      <c r="G232" s="837"/>
      <c r="H232" s="837"/>
      <c r="I232" s="837"/>
      <c r="J232" s="837"/>
      <c r="K232" s="983"/>
      <c r="L232" s="983"/>
      <c r="M232" s="837"/>
      <c r="N232" s="838"/>
      <c r="O232" s="837"/>
      <c r="P232" s="837"/>
      <c r="Q232" s="840"/>
      <c r="R232" s="840"/>
      <c r="S232" s="839"/>
      <c r="T232" s="837"/>
      <c r="U232" s="839"/>
      <c r="V232" s="839"/>
      <c r="W232" s="837"/>
      <c r="X232" s="837"/>
      <c r="Y232" s="955"/>
    </row>
    <row r="233" spans="1:25" s="17" customFormat="1" ht="43.5" customHeight="1" x14ac:dyDescent="0.2">
      <c r="A233" s="820">
        <v>54</v>
      </c>
      <c r="B233" s="793" t="s">
        <v>68</v>
      </c>
      <c r="C233" s="814"/>
      <c r="D233" s="814"/>
      <c r="E233" s="814"/>
      <c r="F233" s="814" t="s">
        <v>120</v>
      </c>
      <c r="G233" s="814">
        <v>0</v>
      </c>
      <c r="H233" s="814">
        <v>0</v>
      </c>
      <c r="I233" s="814">
        <v>4.5</v>
      </c>
      <c r="J233" s="816"/>
      <c r="K233" s="822"/>
      <c r="L233" s="817">
        <v>4.5</v>
      </c>
      <c r="M233" s="821"/>
      <c r="N233" s="816"/>
      <c r="O233" s="821"/>
      <c r="P233" s="821"/>
      <c r="Q233" s="821"/>
      <c r="R233" s="821"/>
      <c r="S233" s="824"/>
      <c r="T233" s="822"/>
      <c r="U233" s="824"/>
      <c r="V233" s="841"/>
      <c r="W233" s="821"/>
      <c r="X233" s="821"/>
      <c r="Y233" s="951"/>
    </row>
    <row r="234" spans="1:25" s="17" customFormat="1" ht="56.25" x14ac:dyDescent="0.2">
      <c r="A234" s="815"/>
      <c r="B234" s="814"/>
      <c r="C234" s="814"/>
      <c r="D234" s="814"/>
      <c r="E234" s="814"/>
      <c r="F234" s="814"/>
      <c r="G234" s="814"/>
      <c r="H234" s="814"/>
      <c r="I234" s="814"/>
      <c r="J234" s="816"/>
      <c r="K234" s="843"/>
      <c r="L234" s="817"/>
      <c r="M234" s="814"/>
      <c r="N234" s="816"/>
      <c r="O234" s="814">
        <v>1</v>
      </c>
      <c r="P234" s="821">
        <v>25</v>
      </c>
      <c r="Q234" s="825" t="s">
        <v>55</v>
      </c>
      <c r="R234" s="821" t="s">
        <v>35</v>
      </c>
      <c r="S234" s="824">
        <v>18</v>
      </c>
      <c r="T234" s="822"/>
      <c r="U234" s="824"/>
      <c r="V234" s="841">
        <v>18</v>
      </c>
      <c r="W234" s="821"/>
      <c r="X234" s="821">
        <v>1</v>
      </c>
      <c r="Y234" s="952" t="s">
        <v>53</v>
      </c>
    </row>
    <row r="235" spans="1:25" s="17" customFormat="1" ht="30.75" customHeight="1" x14ac:dyDescent="0.2">
      <c r="A235" s="815"/>
      <c r="B235" s="814"/>
      <c r="C235" s="814"/>
      <c r="D235" s="814"/>
      <c r="E235" s="814"/>
      <c r="F235" s="814"/>
      <c r="G235" s="814"/>
      <c r="H235" s="814"/>
      <c r="I235" s="814"/>
      <c r="J235" s="816"/>
      <c r="K235" s="817"/>
      <c r="L235" s="817"/>
      <c r="M235" s="814"/>
      <c r="N235" s="816"/>
      <c r="O235" s="814"/>
      <c r="P235" s="821"/>
      <c r="Q235" s="821"/>
      <c r="R235" s="821"/>
      <c r="S235" s="824"/>
      <c r="T235" s="822"/>
      <c r="U235" s="824"/>
      <c r="V235" s="841"/>
      <c r="W235" s="821"/>
      <c r="X235" s="821"/>
      <c r="Y235" s="951"/>
    </row>
    <row r="236" spans="1:25" s="21" customFormat="1" ht="25.5" customHeight="1" x14ac:dyDescent="0.2">
      <c r="A236" s="815">
        <v>55</v>
      </c>
      <c r="B236" s="814" t="s">
        <v>39</v>
      </c>
      <c r="C236" s="814" t="s">
        <v>121</v>
      </c>
      <c r="D236" s="814"/>
      <c r="E236" s="814"/>
      <c r="F236" s="814" t="s">
        <v>120</v>
      </c>
      <c r="G236" s="814">
        <v>0</v>
      </c>
      <c r="H236" s="814">
        <v>2</v>
      </c>
      <c r="I236" s="814">
        <v>0</v>
      </c>
      <c r="J236" s="816">
        <v>186.5</v>
      </c>
      <c r="K236" s="817"/>
      <c r="L236" s="817">
        <v>13.5</v>
      </c>
      <c r="M236" s="814"/>
      <c r="N236" s="816"/>
      <c r="O236" s="814"/>
      <c r="P236" s="814"/>
      <c r="Q236" s="814"/>
      <c r="R236" s="814"/>
      <c r="S236" s="818"/>
      <c r="T236" s="817"/>
      <c r="U236" s="818"/>
      <c r="V236" s="843"/>
      <c r="W236" s="814"/>
      <c r="X236" s="814"/>
      <c r="Y236" s="949"/>
    </row>
    <row r="237" spans="1:25" s="21" customFormat="1" ht="56.25" x14ac:dyDescent="0.2">
      <c r="A237" s="815"/>
      <c r="B237" s="814"/>
      <c r="C237" s="814"/>
      <c r="D237" s="814"/>
      <c r="E237" s="814"/>
      <c r="F237" s="814"/>
      <c r="G237" s="814"/>
      <c r="H237" s="814"/>
      <c r="I237" s="814"/>
      <c r="J237" s="816"/>
      <c r="K237" s="817"/>
      <c r="L237" s="817"/>
      <c r="M237" s="814"/>
      <c r="N237" s="816"/>
      <c r="O237" s="814">
        <v>1</v>
      </c>
      <c r="P237" s="814">
        <v>15</v>
      </c>
      <c r="Q237" s="793" t="s">
        <v>55</v>
      </c>
      <c r="R237" s="793" t="s">
        <v>122</v>
      </c>
      <c r="S237" s="818">
        <v>54</v>
      </c>
      <c r="T237" s="817"/>
      <c r="U237" s="818"/>
      <c r="V237" s="843">
        <v>54</v>
      </c>
      <c r="W237" s="814"/>
      <c r="X237" s="814">
        <v>25</v>
      </c>
      <c r="Y237" s="950" t="s">
        <v>53</v>
      </c>
    </row>
    <row r="238" spans="1:25" s="17" customFormat="1" ht="30.75" customHeight="1" x14ac:dyDescent="0.2">
      <c r="A238" s="815"/>
      <c r="B238" s="814"/>
      <c r="C238" s="814"/>
      <c r="D238" s="814"/>
      <c r="E238" s="814"/>
      <c r="F238" s="814"/>
      <c r="G238" s="814"/>
      <c r="H238" s="814"/>
      <c r="I238" s="814"/>
      <c r="J238" s="816"/>
      <c r="K238" s="817"/>
      <c r="L238" s="817"/>
      <c r="M238" s="814"/>
      <c r="N238" s="816"/>
      <c r="O238" s="814"/>
      <c r="P238" s="814"/>
      <c r="Q238" s="814"/>
      <c r="R238" s="814"/>
      <c r="S238" s="818"/>
      <c r="T238" s="817"/>
      <c r="U238" s="818"/>
      <c r="V238" s="843"/>
      <c r="W238" s="814"/>
      <c r="X238" s="814"/>
      <c r="Y238" s="949"/>
    </row>
    <row r="239" spans="1:25" s="17" customFormat="1" ht="30.75" customHeight="1" x14ac:dyDescent="0.2">
      <c r="A239" s="815">
        <v>56</v>
      </c>
      <c r="B239" s="814" t="s">
        <v>39</v>
      </c>
      <c r="C239" s="814" t="s">
        <v>124</v>
      </c>
      <c r="D239" s="814"/>
      <c r="E239" s="814"/>
      <c r="F239" s="814" t="s">
        <v>120</v>
      </c>
      <c r="G239" s="814">
        <v>1</v>
      </c>
      <c r="H239" s="814">
        <v>2</v>
      </c>
      <c r="I239" s="814">
        <v>0</v>
      </c>
      <c r="J239" s="816">
        <v>597.37</v>
      </c>
      <c r="K239" s="817"/>
      <c r="L239" s="817">
        <v>2.63</v>
      </c>
      <c r="M239" s="814"/>
      <c r="N239" s="816"/>
      <c r="O239" s="814"/>
      <c r="P239" s="814"/>
      <c r="Q239" s="814"/>
      <c r="R239" s="814"/>
      <c r="S239" s="818"/>
      <c r="T239" s="817"/>
      <c r="U239" s="818"/>
      <c r="V239" s="843"/>
      <c r="W239" s="814"/>
      <c r="X239" s="814"/>
      <c r="Y239" s="949"/>
    </row>
    <row r="240" spans="1:25" s="17" customFormat="1" ht="56.25" x14ac:dyDescent="0.2">
      <c r="A240" s="815"/>
      <c r="B240" s="814"/>
      <c r="C240" s="814"/>
      <c r="D240" s="814"/>
      <c r="E240" s="814"/>
      <c r="F240" s="814"/>
      <c r="G240" s="814"/>
      <c r="H240" s="814"/>
      <c r="I240" s="814"/>
      <c r="J240" s="816"/>
      <c r="K240" s="817"/>
      <c r="L240" s="817"/>
      <c r="M240" s="814"/>
      <c r="N240" s="816"/>
      <c r="O240" s="814">
        <v>1</v>
      </c>
      <c r="P240" s="844" t="s">
        <v>123</v>
      </c>
      <c r="Q240" s="793" t="s">
        <v>55</v>
      </c>
      <c r="R240" s="814" t="s">
        <v>35</v>
      </c>
      <c r="S240" s="818">
        <v>10.5</v>
      </c>
      <c r="T240" s="817"/>
      <c r="U240" s="818"/>
      <c r="V240" s="843">
        <v>10.5</v>
      </c>
      <c r="W240" s="814"/>
      <c r="X240" s="814">
        <v>5</v>
      </c>
      <c r="Y240" s="950" t="s">
        <v>53</v>
      </c>
    </row>
    <row r="241" spans="1:25" s="17" customFormat="1" ht="30.75" customHeight="1" x14ac:dyDescent="0.2">
      <c r="A241" s="815"/>
      <c r="B241" s="814"/>
      <c r="C241" s="814"/>
      <c r="D241" s="814"/>
      <c r="E241" s="814"/>
      <c r="F241" s="814"/>
      <c r="G241" s="814"/>
      <c r="H241" s="814"/>
      <c r="I241" s="814"/>
      <c r="J241" s="816"/>
      <c r="K241" s="817"/>
      <c r="L241" s="817"/>
      <c r="M241" s="814"/>
      <c r="N241" s="816"/>
      <c r="O241" s="814"/>
      <c r="P241" s="814"/>
      <c r="Q241" s="814"/>
      <c r="R241" s="814"/>
      <c r="S241" s="818"/>
      <c r="T241" s="817"/>
      <c r="U241" s="818"/>
      <c r="V241" s="843"/>
      <c r="W241" s="814"/>
      <c r="X241" s="814"/>
      <c r="Y241" s="949"/>
    </row>
    <row r="242" spans="1:25" s="21" customFormat="1" ht="24" customHeight="1" x14ac:dyDescent="0.2">
      <c r="A242" s="815">
        <v>57</v>
      </c>
      <c r="B242" s="814" t="s">
        <v>39</v>
      </c>
      <c r="C242" s="814"/>
      <c r="D242" s="814"/>
      <c r="E242" s="814"/>
      <c r="F242" s="814" t="s">
        <v>120</v>
      </c>
      <c r="G242" s="814">
        <v>0</v>
      </c>
      <c r="H242" s="814">
        <v>0</v>
      </c>
      <c r="I242" s="814">
        <v>5.25</v>
      </c>
      <c r="J242" s="816"/>
      <c r="K242" s="817"/>
      <c r="L242" s="817">
        <v>5.25</v>
      </c>
      <c r="M242" s="814"/>
      <c r="N242" s="816"/>
      <c r="O242" s="814"/>
      <c r="P242" s="814"/>
      <c r="Q242" s="814"/>
      <c r="R242" s="814"/>
      <c r="S242" s="818"/>
      <c r="T242" s="817"/>
      <c r="U242" s="818"/>
      <c r="V242" s="817"/>
      <c r="W242" s="814"/>
      <c r="X242" s="814"/>
      <c r="Y242" s="949"/>
    </row>
    <row r="243" spans="1:25" s="17" customFormat="1" ht="56.25" x14ac:dyDescent="0.2">
      <c r="A243" s="815"/>
      <c r="B243" s="814"/>
      <c r="C243" s="814"/>
      <c r="D243" s="814"/>
      <c r="E243" s="814"/>
      <c r="F243" s="814"/>
      <c r="G243" s="814"/>
      <c r="H243" s="814"/>
      <c r="I243" s="814"/>
      <c r="J243" s="816"/>
      <c r="K243" s="817"/>
      <c r="L243" s="817"/>
      <c r="M243" s="814"/>
      <c r="N243" s="816"/>
      <c r="O243" s="814">
        <v>1</v>
      </c>
      <c r="P243" s="814">
        <v>26</v>
      </c>
      <c r="Q243" s="793" t="s">
        <v>55</v>
      </c>
      <c r="R243" s="814" t="s">
        <v>35</v>
      </c>
      <c r="S243" s="818">
        <v>21</v>
      </c>
      <c r="T243" s="817"/>
      <c r="U243" s="818"/>
      <c r="V243" s="817">
        <v>21</v>
      </c>
      <c r="W243" s="814"/>
      <c r="X243" s="814">
        <v>2</v>
      </c>
      <c r="Y243" s="950" t="s">
        <v>53</v>
      </c>
    </row>
    <row r="244" spans="1:25" s="17" customFormat="1" ht="24" customHeight="1" x14ac:dyDescent="0.2">
      <c r="A244" s="815"/>
      <c r="B244" s="814"/>
      <c r="C244" s="814"/>
      <c r="D244" s="814"/>
      <c r="E244" s="814"/>
      <c r="F244" s="814"/>
      <c r="G244" s="814"/>
      <c r="H244" s="814"/>
      <c r="I244" s="814"/>
      <c r="J244" s="816"/>
      <c r="K244" s="817"/>
      <c r="L244" s="817"/>
      <c r="M244" s="814"/>
      <c r="N244" s="816"/>
      <c r="O244" s="814"/>
      <c r="P244" s="814"/>
      <c r="Q244" s="814"/>
      <c r="R244" s="814"/>
      <c r="S244" s="818"/>
      <c r="T244" s="817"/>
      <c r="U244" s="818"/>
      <c r="V244" s="817"/>
      <c r="W244" s="814"/>
      <c r="X244" s="814"/>
      <c r="Y244" s="949"/>
    </row>
    <row r="245" spans="1:25" s="21" customFormat="1" ht="24" customHeight="1" x14ac:dyDescent="0.2">
      <c r="A245" s="815">
        <v>58</v>
      </c>
      <c r="B245" s="814" t="s">
        <v>39</v>
      </c>
      <c r="C245" s="814"/>
      <c r="D245" s="814"/>
      <c r="E245" s="814"/>
      <c r="F245" s="814" t="s">
        <v>120</v>
      </c>
      <c r="G245" s="814">
        <v>0</v>
      </c>
      <c r="H245" s="814">
        <v>0</v>
      </c>
      <c r="I245" s="814">
        <v>6.12</v>
      </c>
      <c r="J245" s="816"/>
      <c r="K245" s="817"/>
      <c r="L245" s="817">
        <v>6.12</v>
      </c>
      <c r="M245" s="814"/>
      <c r="N245" s="816"/>
      <c r="O245" s="814"/>
      <c r="P245" s="814"/>
      <c r="Q245" s="814"/>
      <c r="R245" s="814"/>
      <c r="S245" s="818"/>
      <c r="T245" s="817"/>
      <c r="U245" s="818"/>
      <c r="V245" s="817"/>
      <c r="W245" s="814"/>
      <c r="X245" s="814"/>
      <c r="Y245" s="949"/>
    </row>
    <row r="246" spans="1:25" s="17" customFormat="1" ht="56.25" x14ac:dyDescent="0.2">
      <c r="A246" s="815"/>
      <c r="B246" s="814"/>
      <c r="C246" s="814"/>
      <c r="D246" s="814"/>
      <c r="E246" s="814"/>
      <c r="F246" s="814"/>
      <c r="G246" s="814"/>
      <c r="H246" s="814"/>
      <c r="I246" s="814"/>
      <c r="J246" s="816"/>
      <c r="K246" s="817"/>
      <c r="L246" s="817"/>
      <c r="M246" s="814"/>
      <c r="N246" s="816"/>
      <c r="O246" s="814">
        <v>1</v>
      </c>
      <c r="P246" s="814">
        <v>26</v>
      </c>
      <c r="Q246" s="793" t="s">
        <v>55</v>
      </c>
      <c r="R246" s="814" t="s">
        <v>35</v>
      </c>
      <c r="S246" s="818">
        <v>24.5</v>
      </c>
      <c r="T246" s="817"/>
      <c r="U246" s="818"/>
      <c r="V246" s="817">
        <v>24.5</v>
      </c>
      <c r="W246" s="814"/>
      <c r="X246" s="814">
        <v>2</v>
      </c>
      <c r="Y246" s="950" t="s">
        <v>53</v>
      </c>
    </row>
    <row r="247" spans="1:25" s="17" customFormat="1" ht="24" customHeight="1" x14ac:dyDescent="0.2">
      <c r="A247" s="815"/>
      <c r="B247" s="814"/>
      <c r="C247" s="814"/>
      <c r="D247" s="814"/>
      <c r="E247" s="814"/>
      <c r="F247" s="814"/>
      <c r="G247" s="814"/>
      <c r="H247" s="814"/>
      <c r="I247" s="814"/>
      <c r="J247" s="816"/>
      <c r="K247" s="817"/>
      <c r="L247" s="817"/>
      <c r="M247" s="814"/>
      <c r="N247" s="816"/>
      <c r="O247" s="814"/>
      <c r="P247" s="814"/>
      <c r="Q247" s="814"/>
      <c r="R247" s="814"/>
      <c r="S247" s="818"/>
      <c r="T247" s="817"/>
      <c r="U247" s="818"/>
      <c r="V247" s="817"/>
      <c r="W247" s="814"/>
      <c r="X247" s="814"/>
      <c r="Y247" s="949"/>
    </row>
    <row r="248" spans="1:25" s="21" customFormat="1" ht="36" customHeight="1" x14ac:dyDescent="0.2">
      <c r="A248" s="815">
        <v>59</v>
      </c>
      <c r="B248" s="793" t="s">
        <v>68</v>
      </c>
      <c r="C248" s="814"/>
      <c r="D248" s="814"/>
      <c r="E248" s="814"/>
      <c r="F248" s="814" t="s">
        <v>120</v>
      </c>
      <c r="G248" s="814">
        <v>0</v>
      </c>
      <c r="H248" s="814">
        <v>0</v>
      </c>
      <c r="I248" s="814">
        <v>4</v>
      </c>
      <c r="J248" s="816"/>
      <c r="K248" s="817"/>
      <c r="L248" s="817">
        <v>4</v>
      </c>
      <c r="M248" s="814"/>
      <c r="N248" s="816"/>
      <c r="O248" s="814"/>
      <c r="P248" s="814"/>
      <c r="Q248" s="814"/>
      <c r="R248" s="814"/>
      <c r="S248" s="818"/>
      <c r="T248" s="817"/>
      <c r="U248" s="818"/>
      <c r="V248" s="817"/>
      <c r="W248" s="814"/>
      <c r="X248" s="814"/>
      <c r="Y248" s="949"/>
    </row>
    <row r="249" spans="1:25" s="17" customFormat="1" ht="40.5" customHeight="1" x14ac:dyDescent="0.2">
      <c r="A249" s="815"/>
      <c r="B249" s="814"/>
      <c r="C249" s="814"/>
      <c r="D249" s="814"/>
      <c r="E249" s="814"/>
      <c r="F249" s="814"/>
      <c r="G249" s="814"/>
      <c r="H249" s="814"/>
      <c r="I249" s="814"/>
      <c r="J249" s="816"/>
      <c r="K249" s="817"/>
      <c r="L249" s="817"/>
      <c r="M249" s="814"/>
      <c r="N249" s="816"/>
      <c r="O249" s="814">
        <v>1</v>
      </c>
      <c r="P249" s="814">
        <v>114</v>
      </c>
      <c r="Q249" s="793" t="s">
        <v>52</v>
      </c>
      <c r="R249" s="814" t="s">
        <v>35</v>
      </c>
      <c r="S249" s="818">
        <v>16</v>
      </c>
      <c r="T249" s="817"/>
      <c r="U249" s="818"/>
      <c r="V249" s="817">
        <v>16</v>
      </c>
      <c r="W249" s="814"/>
      <c r="X249" s="814">
        <v>2</v>
      </c>
      <c r="Y249" s="950" t="s">
        <v>53</v>
      </c>
    </row>
    <row r="250" spans="1:25" s="17" customFormat="1" ht="30.75" customHeight="1" x14ac:dyDescent="0.2">
      <c r="A250" s="815"/>
      <c r="B250" s="814"/>
      <c r="C250" s="814"/>
      <c r="D250" s="814"/>
      <c r="E250" s="814"/>
      <c r="F250" s="814"/>
      <c r="G250" s="814"/>
      <c r="H250" s="814"/>
      <c r="I250" s="814"/>
      <c r="J250" s="816"/>
      <c r="K250" s="817"/>
      <c r="L250" s="817"/>
      <c r="M250" s="814"/>
      <c r="N250" s="816"/>
      <c r="O250" s="814"/>
      <c r="P250" s="814"/>
      <c r="Q250" s="793"/>
      <c r="R250" s="814"/>
      <c r="S250" s="818"/>
      <c r="T250" s="817"/>
      <c r="U250" s="818"/>
      <c r="V250" s="817"/>
      <c r="W250" s="814"/>
      <c r="X250" s="814"/>
      <c r="Y250" s="950"/>
    </row>
    <row r="251" spans="1:25" s="21" customFormat="1" ht="36" customHeight="1" x14ac:dyDescent="0.2">
      <c r="A251" s="815">
        <v>60</v>
      </c>
      <c r="B251" s="793" t="s">
        <v>68</v>
      </c>
      <c r="C251" s="814"/>
      <c r="D251" s="814"/>
      <c r="E251" s="814"/>
      <c r="F251" s="814" t="s">
        <v>120</v>
      </c>
      <c r="G251" s="814">
        <v>0</v>
      </c>
      <c r="H251" s="814">
        <v>0</v>
      </c>
      <c r="I251" s="814">
        <v>3.93</v>
      </c>
      <c r="J251" s="816"/>
      <c r="K251" s="817"/>
      <c r="L251" s="817">
        <v>3.93</v>
      </c>
      <c r="M251" s="814"/>
      <c r="N251" s="816"/>
      <c r="O251" s="814"/>
      <c r="P251" s="814"/>
      <c r="Q251" s="814"/>
      <c r="R251" s="814"/>
      <c r="S251" s="818"/>
      <c r="T251" s="817"/>
      <c r="U251" s="818"/>
      <c r="V251" s="817"/>
      <c r="W251" s="814"/>
      <c r="X251" s="814"/>
      <c r="Y251" s="949"/>
    </row>
    <row r="252" spans="1:25" s="17" customFormat="1" ht="48" customHeight="1" x14ac:dyDescent="0.2">
      <c r="A252" s="815"/>
      <c r="B252" s="814"/>
      <c r="C252" s="814"/>
      <c r="D252" s="814"/>
      <c r="E252" s="814"/>
      <c r="F252" s="814"/>
      <c r="G252" s="814"/>
      <c r="H252" s="814"/>
      <c r="I252" s="814"/>
      <c r="J252" s="816"/>
      <c r="K252" s="817"/>
      <c r="L252" s="817"/>
      <c r="M252" s="814"/>
      <c r="N252" s="816"/>
      <c r="O252" s="814">
        <v>1</v>
      </c>
      <c r="P252" s="814">
        <v>114</v>
      </c>
      <c r="Q252" s="793" t="s">
        <v>52</v>
      </c>
      <c r="R252" s="814" t="s">
        <v>35</v>
      </c>
      <c r="S252" s="818">
        <v>15.75</v>
      </c>
      <c r="T252" s="817"/>
      <c r="U252" s="818"/>
      <c r="V252" s="817">
        <v>15.75</v>
      </c>
      <c r="W252" s="814"/>
      <c r="X252" s="814">
        <v>2</v>
      </c>
      <c r="Y252" s="950" t="s">
        <v>53</v>
      </c>
    </row>
    <row r="253" spans="1:25" s="17" customFormat="1" ht="28.5" customHeight="1" x14ac:dyDescent="0.2">
      <c r="A253" s="815"/>
      <c r="B253" s="814"/>
      <c r="C253" s="814"/>
      <c r="D253" s="814"/>
      <c r="E253" s="814"/>
      <c r="F253" s="814"/>
      <c r="G253" s="814"/>
      <c r="H253" s="814"/>
      <c r="I253" s="814"/>
      <c r="J253" s="816"/>
      <c r="K253" s="817"/>
      <c r="L253" s="817"/>
      <c r="M253" s="814"/>
      <c r="N253" s="816"/>
      <c r="O253" s="814"/>
      <c r="P253" s="814"/>
      <c r="Q253" s="793"/>
      <c r="R253" s="814"/>
      <c r="S253" s="818"/>
      <c r="T253" s="817"/>
      <c r="U253" s="818"/>
      <c r="V253" s="817"/>
      <c r="W253" s="814"/>
      <c r="X253" s="814"/>
      <c r="Y253" s="950"/>
    </row>
    <row r="254" spans="1:25" s="21" customFormat="1" ht="36" customHeight="1" x14ac:dyDescent="0.2">
      <c r="A254" s="815">
        <v>61</v>
      </c>
      <c r="B254" s="793" t="s">
        <v>39</v>
      </c>
      <c r="C254" s="814"/>
      <c r="D254" s="814"/>
      <c r="E254" s="814"/>
      <c r="F254" s="814" t="s">
        <v>120</v>
      </c>
      <c r="G254" s="814">
        <v>0</v>
      </c>
      <c r="H254" s="814">
        <v>0</v>
      </c>
      <c r="I254" s="814">
        <v>3</v>
      </c>
      <c r="J254" s="816"/>
      <c r="K254" s="817"/>
      <c r="L254" s="817">
        <v>3</v>
      </c>
      <c r="M254" s="814"/>
      <c r="N254" s="816"/>
      <c r="O254" s="814"/>
      <c r="P254" s="814"/>
      <c r="Q254" s="814"/>
      <c r="R254" s="814"/>
      <c r="S254" s="818"/>
      <c r="T254" s="817"/>
      <c r="U254" s="818"/>
      <c r="V254" s="817"/>
      <c r="W254" s="814"/>
      <c r="X254" s="814"/>
      <c r="Y254" s="949"/>
    </row>
    <row r="255" spans="1:25" s="17" customFormat="1" ht="64.5" customHeight="1" x14ac:dyDescent="0.2">
      <c r="A255" s="815"/>
      <c r="B255" s="814"/>
      <c r="C255" s="814"/>
      <c r="D255" s="814"/>
      <c r="E255" s="814"/>
      <c r="F255" s="814"/>
      <c r="G255" s="814"/>
      <c r="H255" s="814"/>
      <c r="I255" s="814"/>
      <c r="J255" s="816"/>
      <c r="K255" s="817"/>
      <c r="L255" s="817"/>
      <c r="M255" s="814"/>
      <c r="N255" s="816"/>
      <c r="O255" s="814">
        <v>1</v>
      </c>
      <c r="P255" s="814">
        <v>114</v>
      </c>
      <c r="Q255" s="793" t="s">
        <v>55</v>
      </c>
      <c r="R255" s="814" t="s">
        <v>35</v>
      </c>
      <c r="S255" s="818">
        <v>9</v>
      </c>
      <c r="T255" s="817"/>
      <c r="U255" s="818"/>
      <c r="V255" s="817">
        <v>9</v>
      </c>
      <c r="W255" s="814"/>
      <c r="X255" s="814">
        <v>10</v>
      </c>
      <c r="Y255" s="950" t="s">
        <v>53</v>
      </c>
    </row>
    <row r="256" spans="1:25" s="17" customFormat="1" ht="30" customHeight="1" x14ac:dyDescent="0.2">
      <c r="A256" s="815"/>
      <c r="B256" s="814"/>
      <c r="C256" s="814"/>
      <c r="D256" s="814"/>
      <c r="E256" s="814"/>
      <c r="F256" s="814"/>
      <c r="G256" s="814"/>
      <c r="H256" s="814"/>
      <c r="I256" s="814"/>
      <c r="J256" s="816"/>
      <c r="K256" s="817"/>
      <c r="L256" s="817"/>
      <c r="M256" s="814"/>
      <c r="N256" s="816"/>
      <c r="O256" s="814"/>
      <c r="P256" s="814"/>
      <c r="Q256" s="793"/>
      <c r="R256" s="814"/>
      <c r="S256" s="818"/>
      <c r="T256" s="817"/>
      <c r="U256" s="818"/>
      <c r="V256" s="817"/>
      <c r="W256" s="814"/>
      <c r="X256" s="814"/>
      <c r="Y256" s="950"/>
    </row>
    <row r="257" spans="1:25" s="29" customFormat="1" ht="37.5" x14ac:dyDescent="0.2">
      <c r="A257" s="845">
        <v>62</v>
      </c>
      <c r="B257" s="795" t="s">
        <v>68</v>
      </c>
      <c r="C257" s="846">
        <v>28</v>
      </c>
      <c r="D257" s="789"/>
      <c r="E257" s="789"/>
      <c r="F257" s="789" t="s">
        <v>126</v>
      </c>
      <c r="G257" s="789">
        <v>0</v>
      </c>
      <c r="H257" s="789">
        <v>1</v>
      </c>
      <c r="I257" s="789">
        <v>9</v>
      </c>
      <c r="J257" s="789">
        <v>106</v>
      </c>
      <c r="K257" s="832"/>
      <c r="L257" s="832">
        <v>3</v>
      </c>
      <c r="M257" s="789"/>
      <c r="N257" s="832"/>
      <c r="O257" s="789"/>
      <c r="P257" s="789"/>
      <c r="Q257" s="789"/>
      <c r="R257" s="789"/>
      <c r="S257" s="847"/>
      <c r="T257" s="832"/>
      <c r="U257" s="847"/>
      <c r="V257" s="832"/>
      <c r="W257" s="789"/>
      <c r="X257" s="789"/>
      <c r="Y257" s="943"/>
    </row>
    <row r="258" spans="1:25" s="29" customFormat="1" ht="52.5" customHeight="1" x14ac:dyDescent="0.2">
      <c r="A258" s="845"/>
      <c r="B258" s="789"/>
      <c r="C258" s="846"/>
      <c r="D258" s="789"/>
      <c r="E258" s="789"/>
      <c r="F258" s="789"/>
      <c r="G258" s="789"/>
      <c r="H258" s="789"/>
      <c r="I258" s="789"/>
      <c r="J258" s="789"/>
      <c r="K258" s="832"/>
      <c r="L258" s="832"/>
      <c r="M258" s="789"/>
      <c r="N258" s="789"/>
      <c r="O258" s="789">
        <v>1</v>
      </c>
      <c r="P258" s="789" t="s">
        <v>125</v>
      </c>
      <c r="Q258" s="795" t="s">
        <v>37</v>
      </c>
      <c r="R258" s="789" t="s">
        <v>38</v>
      </c>
      <c r="S258" s="847">
        <v>12</v>
      </c>
      <c r="T258" s="832"/>
      <c r="U258" s="847"/>
      <c r="V258" s="832">
        <v>12</v>
      </c>
      <c r="W258" s="789"/>
      <c r="X258" s="789">
        <v>5</v>
      </c>
      <c r="Y258" s="944" t="s">
        <v>53</v>
      </c>
    </row>
    <row r="259" spans="1:25" s="29" customFormat="1" ht="25.5" customHeight="1" x14ac:dyDescent="0.2">
      <c r="A259" s="845"/>
      <c r="B259" s="789"/>
      <c r="C259" s="846"/>
      <c r="D259" s="789"/>
      <c r="E259" s="789"/>
      <c r="F259" s="789"/>
      <c r="G259" s="789"/>
      <c r="H259" s="789"/>
      <c r="I259" s="789"/>
      <c r="J259" s="789"/>
      <c r="K259" s="832"/>
      <c r="L259" s="832"/>
      <c r="M259" s="789"/>
      <c r="N259" s="789"/>
      <c r="O259" s="789"/>
      <c r="P259" s="789"/>
      <c r="Q259" s="789"/>
      <c r="R259" s="789"/>
      <c r="S259" s="847"/>
      <c r="T259" s="832"/>
      <c r="U259" s="847"/>
      <c r="V259" s="832"/>
      <c r="W259" s="789"/>
      <c r="X259" s="789"/>
      <c r="Y259" s="943"/>
    </row>
    <row r="260" spans="1:25" s="29" customFormat="1" ht="37.5" x14ac:dyDescent="0.2">
      <c r="A260" s="845">
        <v>63</v>
      </c>
      <c r="B260" s="795" t="s">
        <v>68</v>
      </c>
      <c r="C260" s="846">
        <v>20</v>
      </c>
      <c r="D260" s="789"/>
      <c r="E260" s="789"/>
      <c r="F260" s="789" t="s">
        <v>126</v>
      </c>
      <c r="G260" s="789">
        <v>0</v>
      </c>
      <c r="H260" s="789">
        <v>1</v>
      </c>
      <c r="I260" s="789">
        <v>80</v>
      </c>
      <c r="J260" s="832">
        <v>176.06</v>
      </c>
      <c r="K260" s="832"/>
      <c r="L260" s="832">
        <v>3.94</v>
      </c>
      <c r="M260" s="789"/>
      <c r="N260" s="789"/>
      <c r="O260" s="789"/>
      <c r="P260" s="789"/>
      <c r="Q260" s="789"/>
      <c r="R260" s="789"/>
      <c r="S260" s="847"/>
      <c r="T260" s="832"/>
      <c r="U260" s="847"/>
      <c r="V260" s="832"/>
      <c r="W260" s="789"/>
      <c r="X260" s="847"/>
      <c r="Y260" s="943"/>
    </row>
    <row r="261" spans="1:25" s="29" customFormat="1" ht="37.5" x14ac:dyDescent="0.2">
      <c r="A261" s="845"/>
      <c r="B261" s="789"/>
      <c r="C261" s="846"/>
      <c r="D261" s="789"/>
      <c r="E261" s="789"/>
      <c r="F261" s="789"/>
      <c r="G261" s="789"/>
      <c r="H261" s="789"/>
      <c r="I261" s="789"/>
      <c r="J261" s="789"/>
      <c r="K261" s="832"/>
      <c r="L261" s="832"/>
      <c r="M261" s="789"/>
      <c r="N261" s="789"/>
      <c r="O261" s="789">
        <v>1</v>
      </c>
      <c r="P261" s="789">
        <v>197</v>
      </c>
      <c r="Q261" s="789" t="s">
        <v>37</v>
      </c>
      <c r="R261" s="795" t="s">
        <v>44</v>
      </c>
      <c r="S261" s="847">
        <v>15.75</v>
      </c>
      <c r="T261" s="832"/>
      <c r="U261" s="847"/>
      <c r="V261" s="832">
        <v>15.75</v>
      </c>
      <c r="W261" s="789"/>
      <c r="X261" s="789">
        <v>21</v>
      </c>
      <c r="Y261" s="944" t="s">
        <v>53</v>
      </c>
    </row>
    <row r="262" spans="1:25" s="764" customFormat="1" ht="25.5" customHeight="1" x14ac:dyDescent="0.2">
      <c r="A262" s="845"/>
      <c r="B262" s="789"/>
      <c r="C262" s="846"/>
      <c r="D262" s="789"/>
      <c r="E262" s="789"/>
      <c r="F262" s="789"/>
      <c r="G262" s="789"/>
      <c r="H262" s="789"/>
      <c r="I262" s="789"/>
      <c r="J262" s="789"/>
      <c r="K262" s="832"/>
      <c r="L262" s="832"/>
      <c r="M262" s="789"/>
      <c r="N262" s="789"/>
      <c r="O262" s="789"/>
      <c r="P262" s="789"/>
      <c r="Q262" s="789"/>
      <c r="R262" s="789"/>
      <c r="S262" s="847"/>
      <c r="T262" s="832"/>
      <c r="U262" s="847"/>
      <c r="V262" s="832"/>
      <c r="W262" s="789"/>
      <c r="X262" s="847"/>
      <c r="Y262" s="943"/>
    </row>
    <row r="263" spans="1:25" s="29" customFormat="1" ht="37.5" x14ac:dyDescent="0.2">
      <c r="A263" s="845">
        <v>64</v>
      </c>
      <c r="B263" s="795" t="s">
        <v>68</v>
      </c>
      <c r="C263" s="846">
        <v>16</v>
      </c>
      <c r="D263" s="789"/>
      <c r="E263" s="789"/>
      <c r="F263" s="789" t="s">
        <v>126</v>
      </c>
      <c r="G263" s="789">
        <v>1</v>
      </c>
      <c r="H263" s="789">
        <v>2</v>
      </c>
      <c r="I263" s="789">
        <v>55</v>
      </c>
      <c r="J263" s="832">
        <v>642.5</v>
      </c>
      <c r="K263" s="832"/>
      <c r="L263" s="832">
        <v>12.5</v>
      </c>
      <c r="M263" s="832"/>
      <c r="N263" s="832"/>
      <c r="O263" s="789"/>
      <c r="P263" s="789"/>
      <c r="Q263" s="789"/>
      <c r="R263" s="789"/>
      <c r="S263" s="847"/>
      <c r="T263" s="832"/>
      <c r="U263" s="847"/>
      <c r="V263" s="848"/>
      <c r="W263" s="789"/>
      <c r="X263" s="789"/>
      <c r="Y263" s="943"/>
    </row>
    <row r="264" spans="1:25" s="29" customFormat="1" ht="56.25" x14ac:dyDescent="0.2">
      <c r="A264" s="845"/>
      <c r="B264" s="789"/>
      <c r="C264" s="846"/>
      <c r="D264" s="789"/>
      <c r="E264" s="789"/>
      <c r="F264" s="789"/>
      <c r="G264" s="789"/>
      <c r="H264" s="789"/>
      <c r="I264" s="789"/>
      <c r="J264" s="832"/>
      <c r="K264" s="832"/>
      <c r="L264" s="832"/>
      <c r="M264" s="832"/>
      <c r="N264" s="832"/>
      <c r="O264" s="789">
        <v>1</v>
      </c>
      <c r="P264" s="789">
        <v>259</v>
      </c>
      <c r="Q264" s="795" t="s">
        <v>55</v>
      </c>
      <c r="R264" s="795" t="s">
        <v>122</v>
      </c>
      <c r="S264" s="847">
        <v>50</v>
      </c>
      <c r="T264" s="832"/>
      <c r="U264" s="847"/>
      <c r="V264" s="848">
        <v>50</v>
      </c>
      <c r="W264" s="789"/>
      <c r="X264" s="789">
        <v>22</v>
      </c>
      <c r="Y264" s="944" t="s">
        <v>53</v>
      </c>
    </row>
    <row r="265" spans="1:25" s="29" customFormat="1" ht="37.5" x14ac:dyDescent="0.2">
      <c r="A265" s="845"/>
      <c r="B265" s="795" t="s">
        <v>68</v>
      </c>
      <c r="C265" s="846">
        <v>5</v>
      </c>
      <c r="D265" s="789"/>
      <c r="E265" s="789"/>
      <c r="F265" s="789" t="s">
        <v>126</v>
      </c>
      <c r="G265" s="789">
        <v>0</v>
      </c>
      <c r="H265" s="789">
        <v>3</v>
      </c>
      <c r="I265" s="789">
        <v>96</v>
      </c>
      <c r="J265" s="832">
        <v>396</v>
      </c>
      <c r="K265" s="832"/>
      <c r="L265" s="832"/>
      <c r="M265" s="832"/>
      <c r="N265" s="832"/>
      <c r="O265" s="789"/>
      <c r="P265" s="789"/>
      <c r="Q265" s="789"/>
      <c r="R265" s="789"/>
      <c r="S265" s="847"/>
      <c r="T265" s="832"/>
      <c r="U265" s="847"/>
      <c r="V265" s="848"/>
      <c r="W265" s="789"/>
      <c r="X265" s="789"/>
      <c r="Y265" s="943"/>
    </row>
    <row r="266" spans="1:25" s="29" customFormat="1" ht="37.5" x14ac:dyDescent="0.2">
      <c r="A266" s="845"/>
      <c r="B266" s="795" t="s">
        <v>68</v>
      </c>
      <c r="C266" s="846">
        <v>15</v>
      </c>
      <c r="D266" s="789"/>
      <c r="E266" s="789"/>
      <c r="F266" s="789" t="s">
        <v>126</v>
      </c>
      <c r="G266" s="789">
        <v>4</v>
      </c>
      <c r="H266" s="789">
        <v>1</v>
      </c>
      <c r="I266" s="789">
        <v>38</v>
      </c>
      <c r="J266" s="832">
        <v>1738</v>
      </c>
      <c r="K266" s="832"/>
      <c r="L266" s="832"/>
      <c r="M266" s="832"/>
      <c r="N266" s="832"/>
      <c r="O266" s="789"/>
      <c r="P266" s="789"/>
      <c r="Q266" s="789"/>
      <c r="R266" s="789"/>
      <c r="S266" s="847"/>
      <c r="T266" s="832"/>
      <c r="U266" s="847"/>
      <c r="V266" s="848"/>
      <c r="W266" s="789"/>
      <c r="X266" s="789"/>
      <c r="Y266" s="943"/>
    </row>
    <row r="267" spans="1:25" s="29" customFormat="1" ht="37.5" x14ac:dyDescent="0.2">
      <c r="A267" s="845"/>
      <c r="B267" s="795" t="s">
        <v>68</v>
      </c>
      <c r="C267" s="846">
        <v>16</v>
      </c>
      <c r="D267" s="789"/>
      <c r="E267" s="789"/>
      <c r="F267" s="789" t="s">
        <v>126</v>
      </c>
      <c r="G267" s="789">
        <v>1</v>
      </c>
      <c r="H267" s="789">
        <v>2</v>
      </c>
      <c r="I267" s="789">
        <v>37</v>
      </c>
      <c r="J267" s="832">
        <v>637</v>
      </c>
      <c r="K267" s="832"/>
      <c r="L267" s="832"/>
      <c r="M267" s="832"/>
      <c r="N267" s="832"/>
      <c r="O267" s="789"/>
      <c r="P267" s="789"/>
      <c r="Q267" s="789"/>
      <c r="R267" s="789"/>
      <c r="S267" s="847"/>
      <c r="T267" s="832"/>
      <c r="U267" s="847"/>
      <c r="V267" s="848"/>
      <c r="W267" s="789"/>
      <c r="X267" s="789"/>
      <c r="Y267" s="943"/>
    </row>
    <row r="268" spans="1:25" s="37" customFormat="1" ht="25.5" customHeight="1" x14ac:dyDescent="0.2">
      <c r="A268" s="845"/>
      <c r="B268" s="789"/>
      <c r="C268" s="846"/>
      <c r="D268" s="789"/>
      <c r="E268" s="789"/>
      <c r="F268" s="789"/>
      <c r="G268" s="789"/>
      <c r="H268" s="789"/>
      <c r="I268" s="789"/>
      <c r="J268" s="789"/>
      <c r="K268" s="832"/>
      <c r="L268" s="832"/>
      <c r="M268" s="789"/>
      <c r="N268" s="789"/>
      <c r="O268" s="789"/>
      <c r="P268" s="789"/>
      <c r="Q268" s="789"/>
      <c r="R268" s="789"/>
      <c r="S268" s="847"/>
      <c r="T268" s="832"/>
      <c r="U268" s="847"/>
      <c r="V268" s="832"/>
      <c r="W268" s="789"/>
      <c r="X268" s="789"/>
      <c r="Y268" s="943"/>
    </row>
    <row r="269" spans="1:25" s="17" customFormat="1" ht="25.5" customHeight="1" x14ac:dyDescent="0.2">
      <c r="A269" s="845">
        <v>65</v>
      </c>
      <c r="B269" s="789" t="s">
        <v>39</v>
      </c>
      <c r="C269" s="846"/>
      <c r="D269" s="789"/>
      <c r="E269" s="789"/>
      <c r="F269" s="789" t="s">
        <v>126</v>
      </c>
      <c r="G269" s="789">
        <v>0</v>
      </c>
      <c r="H269" s="789">
        <v>0</v>
      </c>
      <c r="I269" s="832">
        <v>13.5</v>
      </c>
      <c r="J269" s="789"/>
      <c r="K269" s="832"/>
      <c r="L269" s="832">
        <v>13.5</v>
      </c>
      <c r="M269" s="789"/>
      <c r="N269" s="789"/>
      <c r="O269" s="789"/>
      <c r="P269" s="789"/>
      <c r="Q269" s="789"/>
      <c r="R269" s="789"/>
      <c r="S269" s="847"/>
      <c r="T269" s="832"/>
      <c r="U269" s="847"/>
      <c r="V269" s="848"/>
      <c r="W269" s="789"/>
      <c r="X269" s="789"/>
      <c r="Y269" s="943"/>
    </row>
    <row r="270" spans="1:25" s="17" customFormat="1" ht="56.25" x14ac:dyDescent="0.2">
      <c r="A270" s="845"/>
      <c r="B270" s="789"/>
      <c r="C270" s="846"/>
      <c r="D270" s="789"/>
      <c r="E270" s="789"/>
      <c r="F270" s="789"/>
      <c r="G270" s="789"/>
      <c r="H270" s="789"/>
      <c r="I270" s="789"/>
      <c r="J270" s="789"/>
      <c r="K270" s="832"/>
      <c r="L270" s="832"/>
      <c r="M270" s="789"/>
      <c r="N270" s="789"/>
      <c r="O270" s="789">
        <v>1</v>
      </c>
      <c r="P270" s="789">
        <v>118</v>
      </c>
      <c r="Q270" s="795" t="s">
        <v>55</v>
      </c>
      <c r="R270" s="795" t="s">
        <v>44</v>
      </c>
      <c r="S270" s="847">
        <v>36</v>
      </c>
      <c r="T270" s="832"/>
      <c r="U270" s="847"/>
      <c r="V270" s="848">
        <v>36</v>
      </c>
      <c r="W270" s="789"/>
      <c r="X270" s="789">
        <v>25</v>
      </c>
      <c r="Y270" s="944" t="s">
        <v>53</v>
      </c>
    </row>
    <row r="271" spans="1:25" s="17" customFormat="1" ht="37.5" x14ac:dyDescent="0.2">
      <c r="A271" s="845"/>
      <c r="B271" s="789"/>
      <c r="C271" s="846"/>
      <c r="D271" s="789"/>
      <c r="E271" s="789"/>
      <c r="F271" s="789"/>
      <c r="G271" s="789"/>
      <c r="H271" s="789"/>
      <c r="I271" s="789"/>
      <c r="J271" s="789"/>
      <c r="K271" s="832"/>
      <c r="L271" s="832"/>
      <c r="M271" s="789"/>
      <c r="N271" s="789"/>
      <c r="O271" s="789">
        <v>2</v>
      </c>
      <c r="P271" s="789">
        <v>118</v>
      </c>
      <c r="Q271" s="795" t="s">
        <v>37</v>
      </c>
      <c r="R271" s="789" t="s">
        <v>38</v>
      </c>
      <c r="S271" s="847">
        <v>18</v>
      </c>
      <c r="T271" s="832"/>
      <c r="U271" s="847"/>
      <c r="V271" s="848">
        <v>18</v>
      </c>
      <c r="W271" s="789"/>
      <c r="X271" s="789">
        <v>25</v>
      </c>
      <c r="Y271" s="944" t="s">
        <v>127</v>
      </c>
    </row>
    <row r="272" spans="1:25" s="17" customFormat="1" ht="37.5" x14ac:dyDescent="0.2">
      <c r="A272" s="845"/>
      <c r="B272" s="795" t="s">
        <v>68</v>
      </c>
      <c r="C272" s="846"/>
      <c r="D272" s="789"/>
      <c r="E272" s="789"/>
      <c r="F272" s="789" t="s">
        <v>126</v>
      </c>
      <c r="G272" s="789">
        <v>2</v>
      </c>
      <c r="H272" s="789">
        <v>1</v>
      </c>
      <c r="I272" s="789">
        <v>67</v>
      </c>
      <c r="J272" s="832">
        <v>967</v>
      </c>
      <c r="K272" s="832"/>
      <c r="L272" s="832"/>
      <c r="M272" s="789"/>
      <c r="N272" s="789"/>
      <c r="O272" s="789"/>
      <c r="P272" s="789"/>
      <c r="Q272" s="789"/>
      <c r="R272" s="789"/>
      <c r="S272" s="847"/>
      <c r="T272" s="832"/>
      <c r="U272" s="847"/>
      <c r="V272" s="848"/>
      <c r="W272" s="789"/>
      <c r="X272" s="789"/>
      <c r="Y272" s="943"/>
    </row>
    <row r="273" spans="1:25" s="37" customFormat="1" ht="25.5" customHeight="1" x14ac:dyDescent="0.2">
      <c r="A273" s="845"/>
      <c r="B273" s="789"/>
      <c r="C273" s="846"/>
      <c r="D273" s="789"/>
      <c r="E273" s="789"/>
      <c r="F273" s="789"/>
      <c r="G273" s="789"/>
      <c r="H273" s="789"/>
      <c r="I273" s="789"/>
      <c r="J273" s="789"/>
      <c r="K273" s="832"/>
      <c r="L273" s="832"/>
      <c r="M273" s="789"/>
      <c r="N273" s="789"/>
      <c r="O273" s="789"/>
      <c r="P273" s="789"/>
      <c r="Q273" s="789"/>
      <c r="R273" s="789"/>
      <c r="S273" s="847"/>
      <c r="T273" s="832"/>
      <c r="U273" s="847"/>
      <c r="V273" s="848"/>
      <c r="W273" s="789"/>
      <c r="X273" s="789"/>
      <c r="Y273" s="943"/>
    </row>
    <row r="274" spans="1:25" s="29" customFormat="1" ht="25.5" customHeight="1" x14ac:dyDescent="0.2">
      <c r="A274" s="845">
        <v>66</v>
      </c>
      <c r="B274" s="789"/>
      <c r="C274" s="846"/>
      <c r="D274" s="789"/>
      <c r="E274" s="789"/>
      <c r="F274" s="789" t="s">
        <v>126</v>
      </c>
      <c r="G274" s="789"/>
      <c r="H274" s="789"/>
      <c r="I274" s="789"/>
      <c r="J274" s="789"/>
      <c r="K274" s="832"/>
      <c r="L274" s="832"/>
      <c r="M274" s="789"/>
      <c r="N274" s="789"/>
      <c r="O274" s="789"/>
      <c r="P274" s="789"/>
      <c r="Q274" s="789"/>
      <c r="R274" s="789"/>
      <c r="S274" s="847"/>
      <c r="T274" s="832"/>
      <c r="U274" s="847"/>
      <c r="V274" s="848"/>
      <c r="W274" s="789"/>
      <c r="X274" s="789"/>
      <c r="Y274" s="943"/>
    </row>
    <row r="275" spans="1:25" s="29" customFormat="1" ht="63" customHeight="1" x14ac:dyDescent="0.2">
      <c r="A275" s="845"/>
      <c r="B275" s="789"/>
      <c r="C275" s="846"/>
      <c r="D275" s="789"/>
      <c r="E275" s="789"/>
      <c r="F275" s="789"/>
      <c r="G275" s="789"/>
      <c r="H275" s="789"/>
      <c r="I275" s="789"/>
      <c r="J275" s="789"/>
      <c r="K275" s="832"/>
      <c r="L275" s="832"/>
      <c r="M275" s="789"/>
      <c r="N275" s="789"/>
      <c r="O275" s="789">
        <v>1</v>
      </c>
      <c r="P275" s="789">
        <v>94</v>
      </c>
      <c r="Q275" s="789" t="s">
        <v>37</v>
      </c>
      <c r="R275" s="789" t="s">
        <v>35</v>
      </c>
      <c r="S275" s="847">
        <v>27</v>
      </c>
      <c r="T275" s="832"/>
      <c r="U275" s="847"/>
      <c r="V275" s="848">
        <v>27</v>
      </c>
      <c r="W275" s="789"/>
      <c r="X275" s="789">
        <v>5</v>
      </c>
      <c r="Y275" s="944" t="s">
        <v>127</v>
      </c>
    </row>
    <row r="276" spans="1:25" s="37" customFormat="1" ht="25.5" customHeight="1" x14ac:dyDescent="0.2">
      <c r="A276" s="845"/>
      <c r="B276" s="789"/>
      <c r="C276" s="846"/>
      <c r="D276" s="789"/>
      <c r="E276" s="789"/>
      <c r="F276" s="789"/>
      <c r="G276" s="789"/>
      <c r="H276" s="789"/>
      <c r="I276" s="789"/>
      <c r="J276" s="789"/>
      <c r="K276" s="832"/>
      <c r="L276" s="832"/>
      <c r="M276" s="789"/>
      <c r="N276" s="789"/>
      <c r="O276" s="789"/>
      <c r="P276" s="789"/>
      <c r="Q276" s="789"/>
      <c r="R276" s="789"/>
      <c r="S276" s="847"/>
      <c r="T276" s="832"/>
      <c r="U276" s="847"/>
      <c r="V276" s="848"/>
      <c r="W276" s="789"/>
      <c r="X276" s="789"/>
      <c r="Y276" s="943"/>
    </row>
    <row r="277" spans="1:25" s="29" customFormat="1" ht="37.5" x14ac:dyDescent="0.2">
      <c r="A277" s="845">
        <v>67</v>
      </c>
      <c r="B277" s="795" t="s">
        <v>68</v>
      </c>
      <c r="C277" s="846">
        <v>18</v>
      </c>
      <c r="D277" s="789"/>
      <c r="E277" s="789"/>
      <c r="F277" s="789" t="s">
        <v>126</v>
      </c>
      <c r="G277" s="789">
        <v>0</v>
      </c>
      <c r="H277" s="789">
        <v>1</v>
      </c>
      <c r="I277" s="789">
        <v>61</v>
      </c>
      <c r="J277" s="789">
        <v>158.37</v>
      </c>
      <c r="K277" s="832"/>
      <c r="L277" s="832">
        <v>2.63</v>
      </c>
      <c r="M277" s="789"/>
      <c r="N277" s="789"/>
      <c r="O277" s="789"/>
      <c r="P277" s="789"/>
      <c r="Q277" s="789"/>
      <c r="R277" s="789"/>
      <c r="S277" s="847"/>
      <c r="T277" s="832"/>
      <c r="U277" s="847"/>
      <c r="V277" s="848"/>
      <c r="W277" s="789"/>
      <c r="X277" s="789"/>
      <c r="Y277" s="943"/>
    </row>
    <row r="278" spans="1:25" s="29" customFormat="1" ht="56.25" x14ac:dyDescent="0.2">
      <c r="A278" s="845"/>
      <c r="B278" s="789"/>
      <c r="C278" s="846"/>
      <c r="D278" s="789"/>
      <c r="E278" s="789"/>
      <c r="F278" s="789"/>
      <c r="G278" s="789"/>
      <c r="H278" s="789"/>
      <c r="I278" s="789"/>
      <c r="J278" s="789"/>
      <c r="K278" s="832"/>
      <c r="L278" s="832"/>
      <c r="M278" s="789"/>
      <c r="N278" s="789"/>
      <c r="O278" s="789">
        <v>1</v>
      </c>
      <c r="P278" s="789">
        <v>171</v>
      </c>
      <c r="Q278" s="795" t="s">
        <v>55</v>
      </c>
      <c r="R278" s="789" t="s">
        <v>35</v>
      </c>
      <c r="S278" s="847">
        <v>10.5</v>
      </c>
      <c r="T278" s="832"/>
      <c r="U278" s="847"/>
      <c r="V278" s="848">
        <v>10.5</v>
      </c>
      <c r="W278" s="789"/>
      <c r="X278" s="789">
        <v>14</v>
      </c>
      <c r="Y278" s="944" t="s">
        <v>53</v>
      </c>
    </row>
    <row r="279" spans="1:25" s="37" customFormat="1" ht="24" x14ac:dyDescent="0.2">
      <c r="A279" s="845"/>
      <c r="B279" s="789"/>
      <c r="C279" s="846"/>
      <c r="D279" s="789"/>
      <c r="E279" s="789"/>
      <c r="F279" s="789"/>
      <c r="G279" s="789"/>
      <c r="H279" s="789"/>
      <c r="I279" s="789"/>
      <c r="J279" s="789"/>
      <c r="K279" s="832"/>
      <c r="L279" s="832"/>
      <c r="M279" s="789"/>
      <c r="N279" s="789"/>
      <c r="O279" s="789"/>
      <c r="P279" s="789"/>
      <c r="Q279" s="789"/>
      <c r="R279" s="789"/>
      <c r="S279" s="847"/>
      <c r="T279" s="832"/>
      <c r="U279" s="847"/>
      <c r="V279" s="848"/>
      <c r="W279" s="789"/>
      <c r="X279" s="789"/>
      <c r="Y279" s="943"/>
    </row>
    <row r="280" spans="1:25" s="29" customFormat="1" ht="25.5" customHeight="1" x14ac:dyDescent="0.2">
      <c r="A280" s="845">
        <v>68</v>
      </c>
      <c r="B280" s="789" t="s">
        <v>39</v>
      </c>
      <c r="C280" s="846" t="s">
        <v>128</v>
      </c>
      <c r="D280" s="789"/>
      <c r="E280" s="789"/>
      <c r="F280" s="789" t="s">
        <v>126</v>
      </c>
      <c r="G280" s="789">
        <v>16</v>
      </c>
      <c r="H280" s="789">
        <v>0</v>
      </c>
      <c r="I280" s="789">
        <v>46</v>
      </c>
      <c r="J280" s="789">
        <v>6442.87</v>
      </c>
      <c r="K280" s="832"/>
      <c r="L280" s="832">
        <v>3.13</v>
      </c>
      <c r="M280" s="789"/>
      <c r="N280" s="789"/>
      <c r="O280" s="789"/>
      <c r="P280" s="789"/>
      <c r="Q280" s="789"/>
      <c r="R280" s="789"/>
      <c r="S280" s="847"/>
      <c r="T280" s="832"/>
      <c r="U280" s="847"/>
      <c r="V280" s="848"/>
      <c r="W280" s="789"/>
      <c r="X280" s="789"/>
      <c r="Y280" s="943"/>
    </row>
    <row r="281" spans="1:25" s="29" customFormat="1" ht="37.5" x14ac:dyDescent="0.2">
      <c r="A281" s="845"/>
      <c r="B281" s="789"/>
      <c r="C281" s="846"/>
      <c r="D281" s="789"/>
      <c r="E281" s="789"/>
      <c r="F281" s="789"/>
      <c r="G281" s="789"/>
      <c r="H281" s="789"/>
      <c r="I281" s="789"/>
      <c r="J281" s="789"/>
      <c r="K281" s="832"/>
      <c r="L281" s="832"/>
      <c r="M281" s="789"/>
      <c r="N281" s="789"/>
      <c r="O281" s="789">
        <v>1</v>
      </c>
      <c r="P281" s="789">
        <v>121</v>
      </c>
      <c r="Q281" s="789" t="s">
        <v>37</v>
      </c>
      <c r="R281" s="789" t="s">
        <v>35</v>
      </c>
      <c r="S281" s="847">
        <v>12.5</v>
      </c>
      <c r="T281" s="832"/>
      <c r="U281" s="847"/>
      <c r="V281" s="848">
        <v>12.5</v>
      </c>
      <c r="W281" s="789"/>
      <c r="X281" s="789">
        <v>3</v>
      </c>
      <c r="Y281" s="944" t="s">
        <v>53</v>
      </c>
    </row>
    <row r="282" spans="1:25" s="37" customFormat="1" ht="25.5" customHeight="1" x14ac:dyDescent="0.2">
      <c r="A282" s="845"/>
      <c r="B282" s="789"/>
      <c r="C282" s="846"/>
      <c r="D282" s="789"/>
      <c r="E282" s="789"/>
      <c r="F282" s="789"/>
      <c r="G282" s="789"/>
      <c r="H282" s="789"/>
      <c r="I282" s="789"/>
      <c r="J282" s="789"/>
      <c r="K282" s="832"/>
      <c r="L282" s="832"/>
      <c r="M282" s="789"/>
      <c r="N282" s="789"/>
      <c r="O282" s="789"/>
      <c r="P282" s="789"/>
      <c r="Q282" s="789"/>
      <c r="R282" s="789"/>
      <c r="S282" s="847"/>
      <c r="T282" s="832"/>
      <c r="U282" s="847"/>
      <c r="V282" s="848"/>
      <c r="W282" s="789"/>
      <c r="X282" s="789"/>
      <c r="Y282" s="943"/>
    </row>
    <row r="283" spans="1:25" s="29" customFormat="1" ht="25.5" customHeight="1" x14ac:dyDescent="0.2">
      <c r="A283" s="845">
        <v>69</v>
      </c>
      <c r="B283" s="789" t="s">
        <v>39</v>
      </c>
      <c r="C283" s="846" t="s">
        <v>129</v>
      </c>
      <c r="D283" s="789"/>
      <c r="E283" s="789"/>
      <c r="F283" s="789" t="s">
        <v>126</v>
      </c>
      <c r="G283" s="789">
        <v>7</v>
      </c>
      <c r="H283" s="789">
        <v>1</v>
      </c>
      <c r="I283" s="789">
        <v>40</v>
      </c>
      <c r="J283" s="832">
        <v>2934</v>
      </c>
      <c r="K283" s="832"/>
      <c r="L283" s="832">
        <v>6</v>
      </c>
      <c r="M283" s="789"/>
      <c r="N283" s="789"/>
      <c r="O283" s="789"/>
      <c r="P283" s="789"/>
      <c r="Q283" s="789"/>
      <c r="R283" s="789"/>
      <c r="S283" s="847"/>
      <c r="T283" s="832"/>
      <c r="U283" s="847"/>
      <c r="V283" s="848"/>
      <c r="W283" s="789"/>
      <c r="X283" s="789"/>
      <c r="Y283" s="943"/>
    </row>
    <row r="284" spans="1:25" s="29" customFormat="1" ht="56.25" x14ac:dyDescent="0.2">
      <c r="A284" s="845"/>
      <c r="B284" s="789"/>
      <c r="C284" s="846"/>
      <c r="D284" s="789"/>
      <c r="E284" s="789"/>
      <c r="F284" s="789"/>
      <c r="G284" s="789"/>
      <c r="H284" s="789"/>
      <c r="I284" s="789"/>
      <c r="J284" s="789"/>
      <c r="K284" s="832"/>
      <c r="L284" s="832"/>
      <c r="M284" s="789"/>
      <c r="N284" s="789"/>
      <c r="O284" s="789">
        <v>1</v>
      </c>
      <c r="P284" s="789">
        <v>121</v>
      </c>
      <c r="Q284" s="795" t="s">
        <v>55</v>
      </c>
      <c r="R284" s="789" t="s">
        <v>38</v>
      </c>
      <c r="S284" s="847">
        <v>24</v>
      </c>
      <c r="T284" s="832"/>
      <c r="U284" s="847"/>
      <c r="V284" s="832">
        <v>24</v>
      </c>
      <c r="W284" s="789"/>
      <c r="X284" s="789">
        <v>6</v>
      </c>
      <c r="Y284" s="944" t="s">
        <v>130</v>
      </c>
    </row>
    <row r="285" spans="1:25" s="37" customFormat="1" ht="25.5" customHeight="1" x14ac:dyDescent="0.2">
      <c r="A285" s="845"/>
      <c r="B285" s="789"/>
      <c r="C285" s="846"/>
      <c r="D285" s="789"/>
      <c r="E285" s="789"/>
      <c r="F285" s="789"/>
      <c r="G285" s="789"/>
      <c r="H285" s="789"/>
      <c r="I285" s="789"/>
      <c r="J285" s="789"/>
      <c r="K285" s="832"/>
      <c r="L285" s="832"/>
      <c r="M285" s="789"/>
      <c r="N285" s="789"/>
      <c r="O285" s="789"/>
      <c r="P285" s="789"/>
      <c r="Q285" s="789"/>
      <c r="R285" s="789"/>
      <c r="S285" s="847"/>
      <c r="T285" s="832"/>
      <c r="U285" s="847"/>
      <c r="V285" s="848"/>
      <c r="W285" s="789"/>
      <c r="X285" s="789"/>
      <c r="Y285" s="943"/>
    </row>
    <row r="286" spans="1:25" s="29" customFormat="1" ht="25.5" customHeight="1" x14ac:dyDescent="0.2">
      <c r="A286" s="815">
        <v>70</v>
      </c>
      <c r="B286" s="814" t="s">
        <v>39</v>
      </c>
      <c r="C286" s="844"/>
      <c r="D286" s="814"/>
      <c r="E286" s="814"/>
      <c r="F286" s="814" t="s">
        <v>126</v>
      </c>
      <c r="G286" s="814">
        <v>0</v>
      </c>
      <c r="H286" s="814">
        <v>0</v>
      </c>
      <c r="I286" s="814">
        <v>4.5</v>
      </c>
      <c r="J286" s="814"/>
      <c r="K286" s="817"/>
      <c r="L286" s="817">
        <v>4.5</v>
      </c>
      <c r="M286" s="814"/>
      <c r="N286" s="814"/>
      <c r="O286" s="814"/>
      <c r="P286" s="814"/>
      <c r="Q286" s="814"/>
      <c r="R286" s="814"/>
      <c r="S286" s="818"/>
      <c r="T286" s="817"/>
      <c r="U286" s="818"/>
      <c r="V286" s="843"/>
      <c r="W286" s="814"/>
      <c r="X286" s="814"/>
      <c r="Y286" s="949"/>
    </row>
    <row r="287" spans="1:25" s="29" customFormat="1" ht="56.25" x14ac:dyDescent="0.2">
      <c r="A287" s="815"/>
      <c r="B287" s="814"/>
      <c r="C287" s="844"/>
      <c r="D287" s="814"/>
      <c r="E287" s="814"/>
      <c r="F287" s="814"/>
      <c r="G287" s="814"/>
      <c r="H287" s="814"/>
      <c r="I287" s="814"/>
      <c r="J287" s="814"/>
      <c r="K287" s="817"/>
      <c r="L287" s="817"/>
      <c r="M287" s="814"/>
      <c r="N287" s="814"/>
      <c r="O287" s="814">
        <v>1</v>
      </c>
      <c r="P287" s="814">
        <v>70</v>
      </c>
      <c r="Q287" s="793" t="s">
        <v>55</v>
      </c>
      <c r="R287" s="814" t="s">
        <v>35</v>
      </c>
      <c r="S287" s="818">
        <v>18</v>
      </c>
      <c r="T287" s="817"/>
      <c r="U287" s="818"/>
      <c r="V287" s="817">
        <v>18</v>
      </c>
      <c r="W287" s="814"/>
      <c r="X287" s="789">
        <v>3</v>
      </c>
      <c r="Y287" s="950" t="s">
        <v>53</v>
      </c>
    </row>
    <row r="288" spans="1:25" s="29" customFormat="1" ht="37.5" x14ac:dyDescent="0.2">
      <c r="A288" s="815"/>
      <c r="B288" s="795" t="s">
        <v>68</v>
      </c>
      <c r="C288" s="844"/>
      <c r="D288" s="814"/>
      <c r="E288" s="814"/>
      <c r="F288" s="814" t="s">
        <v>126</v>
      </c>
      <c r="G288" s="814">
        <v>0</v>
      </c>
      <c r="H288" s="814">
        <v>2</v>
      </c>
      <c r="I288" s="814">
        <v>23</v>
      </c>
      <c r="J288" s="814"/>
      <c r="K288" s="817"/>
      <c r="L288" s="817"/>
      <c r="M288" s="814"/>
      <c r="N288" s="817">
        <v>223</v>
      </c>
      <c r="O288" s="814"/>
      <c r="P288" s="814"/>
      <c r="Q288" s="814"/>
      <c r="R288" s="814"/>
      <c r="S288" s="818"/>
      <c r="T288" s="817"/>
      <c r="U288" s="818"/>
      <c r="V288" s="817"/>
      <c r="W288" s="814"/>
      <c r="X288" s="814"/>
      <c r="Y288" s="949"/>
    </row>
    <row r="289" spans="1:25" s="29" customFormat="1" ht="18.75" x14ac:dyDescent="0.2">
      <c r="A289" s="815"/>
      <c r="B289" s="795"/>
      <c r="C289" s="844"/>
      <c r="D289" s="814"/>
      <c r="E289" s="814"/>
      <c r="F289" s="814"/>
      <c r="G289" s="814"/>
      <c r="H289" s="814"/>
      <c r="I289" s="814"/>
      <c r="J289" s="814"/>
      <c r="K289" s="817"/>
      <c r="L289" s="817"/>
      <c r="M289" s="814"/>
      <c r="N289" s="817"/>
      <c r="O289" s="814"/>
      <c r="P289" s="814"/>
      <c r="Q289" s="814"/>
      <c r="R289" s="814"/>
      <c r="S289" s="818"/>
      <c r="T289" s="817"/>
      <c r="U289" s="818"/>
      <c r="V289" s="817"/>
      <c r="W289" s="814"/>
      <c r="X289" s="814"/>
      <c r="Y289" s="949"/>
    </row>
    <row r="290" spans="1:25" s="17" customFormat="1" ht="25.5" customHeight="1" x14ac:dyDescent="0.2">
      <c r="A290" s="820">
        <v>71</v>
      </c>
      <c r="B290" s="814" t="s">
        <v>32</v>
      </c>
      <c r="C290" s="814">
        <v>37937</v>
      </c>
      <c r="D290" s="814">
        <v>353</v>
      </c>
      <c r="E290" s="814">
        <v>909</v>
      </c>
      <c r="F290" s="814" t="s">
        <v>132</v>
      </c>
      <c r="G290" s="814">
        <v>2</v>
      </c>
      <c r="H290" s="814">
        <v>1</v>
      </c>
      <c r="I290" s="814">
        <v>54</v>
      </c>
      <c r="J290" s="816">
        <v>872.75</v>
      </c>
      <c r="K290" s="822"/>
      <c r="L290" s="817">
        <v>81.25</v>
      </c>
      <c r="M290" s="821"/>
      <c r="N290" s="816"/>
      <c r="O290" s="821"/>
      <c r="P290" s="821"/>
      <c r="Q290" s="821"/>
      <c r="R290" s="821"/>
      <c r="S290" s="824"/>
      <c r="T290" s="822"/>
      <c r="U290" s="824"/>
      <c r="V290" s="841"/>
      <c r="W290" s="821"/>
      <c r="X290" s="821"/>
      <c r="Y290" s="951"/>
    </row>
    <row r="291" spans="1:25" s="17" customFormat="1" ht="56.25" x14ac:dyDescent="0.2">
      <c r="A291" s="815"/>
      <c r="B291" s="814"/>
      <c r="C291" s="814"/>
      <c r="D291" s="814"/>
      <c r="E291" s="814"/>
      <c r="F291" s="814"/>
      <c r="G291" s="814"/>
      <c r="H291" s="814"/>
      <c r="I291" s="814"/>
      <c r="J291" s="816"/>
      <c r="K291" s="843"/>
      <c r="L291" s="817"/>
      <c r="M291" s="814"/>
      <c r="N291" s="816"/>
      <c r="O291" s="814">
        <v>1</v>
      </c>
      <c r="P291" s="821" t="s">
        <v>131</v>
      </c>
      <c r="Q291" s="825" t="s">
        <v>55</v>
      </c>
      <c r="R291" s="821" t="s">
        <v>35</v>
      </c>
      <c r="S291" s="824">
        <v>147</v>
      </c>
      <c r="T291" s="822"/>
      <c r="U291" s="824"/>
      <c r="V291" s="841">
        <v>147</v>
      </c>
      <c r="W291" s="821"/>
      <c r="X291" s="821">
        <v>6</v>
      </c>
      <c r="Y291" s="952" t="s">
        <v>53</v>
      </c>
    </row>
    <row r="292" spans="1:25" s="17" customFormat="1" ht="56.25" x14ac:dyDescent="0.2">
      <c r="A292" s="820"/>
      <c r="B292" s="814"/>
      <c r="C292" s="814"/>
      <c r="D292" s="814"/>
      <c r="E292" s="814"/>
      <c r="F292" s="814"/>
      <c r="G292" s="814"/>
      <c r="H292" s="814"/>
      <c r="I292" s="814"/>
      <c r="J292" s="816"/>
      <c r="K292" s="822"/>
      <c r="L292" s="817"/>
      <c r="M292" s="821"/>
      <c r="N292" s="823"/>
      <c r="O292" s="821">
        <v>2</v>
      </c>
      <c r="P292" s="821" t="s">
        <v>131</v>
      </c>
      <c r="Q292" s="821" t="s">
        <v>37</v>
      </c>
      <c r="R292" s="814" t="s">
        <v>38</v>
      </c>
      <c r="S292" s="824">
        <v>98</v>
      </c>
      <c r="T292" s="817"/>
      <c r="U292" s="818"/>
      <c r="V292" s="841">
        <v>98</v>
      </c>
      <c r="W292" s="814"/>
      <c r="X292" s="814">
        <v>6</v>
      </c>
      <c r="Y292" s="952" t="s">
        <v>133</v>
      </c>
    </row>
    <row r="293" spans="1:25" s="17" customFormat="1" ht="57.75" customHeight="1" x14ac:dyDescent="0.2">
      <c r="A293" s="815"/>
      <c r="B293" s="814"/>
      <c r="C293" s="814"/>
      <c r="D293" s="814"/>
      <c r="E293" s="814"/>
      <c r="F293" s="814"/>
      <c r="G293" s="814"/>
      <c r="H293" s="814"/>
      <c r="I293" s="814"/>
      <c r="J293" s="816"/>
      <c r="K293" s="817"/>
      <c r="L293" s="817"/>
      <c r="M293" s="814"/>
      <c r="N293" s="816"/>
      <c r="O293" s="814">
        <v>3</v>
      </c>
      <c r="P293" s="821" t="s">
        <v>131</v>
      </c>
      <c r="Q293" s="825" t="s">
        <v>55</v>
      </c>
      <c r="R293" s="821" t="s">
        <v>35</v>
      </c>
      <c r="S293" s="824">
        <v>80</v>
      </c>
      <c r="T293" s="822"/>
      <c r="U293" s="824"/>
      <c r="V293" s="841">
        <v>80</v>
      </c>
      <c r="W293" s="821"/>
      <c r="X293" s="821">
        <v>6</v>
      </c>
      <c r="Y293" s="952" t="s">
        <v>134</v>
      </c>
    </row>
    <row r="294" spans="1:25" s="17" customFormat="1" ht="30.75" customHeight="1" x14ac:dyDescent="0.2">
      <c r="A294" s="815"/>
      <c r="B294" s="814"/>
      <c r="C294" s="814"/>
      <c r="D294" s="814"/>
      <c r="E294" s="814"/>
      <c r="F294" s="814"/>
      <c r="G294" s="814"/>
      <c r="H294" s="814"/>
      <c r="I294" s="814"/>
      <c r="J294" s="816"/>
      <c r="K294" s="817"/>
      <c r="L294" s="817"/>
      <c r="M294" s="814"/>
      <c r="N294" s="816"/>
      <c r="O294" s="814"/>
      <c r="P294" s="821"/>
      <c r="Q294" s="821"/>
      <c r="R294" s="821"/>
      <c r="S294" s="824"/>
      <c r="T294" s="822"/>
      <c r="U294" s="824"/>
      <c r="V294" s="841"/>
      <c r="W294" s="821"/>
      <c r="X294" s="821"/>
      <c r="Y294" s="951"/>
    </row>
    <row r="295" spans="1:25" s="21" customFormat="1" ht="25.5" customHeight="1" x14ac:dyDescent="0.2">
      <c r="A295" s="815">
        <v>72</v>
      </c>
      <c r="B295" s="814" t="s">
        <v>32</v>
      </c>
      <c r="C295" s="814">
        <v>7852</v>
      </c>
      <c r="D295" s="814">
        <v>12</v>
      </c>
      <c r="E295" s="814">
        <v>2095</v>
      </c>
      <c r="F295" s="814" t="s">
        <v>135</v>
      </c>
      <c r="G295" s="814">
        <v>1</v>
      </c>
      <c r="H295" s="814">
        <v>0</v>
      </c>
      <c r="I295" s="814">
        <v>9</v>
      </c>
      <c r="J295" s="816">
        <v>393</v>
      </c>
      <c r="K295" s="817"/>
      <c r="L295" s="817">
        <v>16</v>
      </c>
      <c r="M295" s="814"/>
      <c r="N295" s="816"/>
      <c r="O295" s="814"/>
      <c r="P295" s="814"/>
      <c r="Q295" s="814"/>
      <c r="R295" s="814"/>
      <c r="S295" s="818"/>
      <c r="T295" s="817"/>
      <c r="U295" s="818"/>
      <c r="V295" s="843"/>
      <c r="W295" s="814"/>
      <c r="X295" s="814"/>
      <c r="Y295" s="949"/>
    </row>
    <row r="296" spans="1:25" s="21" customFormat="1" ht="56.25" x14ac:dyDescent="0.2">
      <c r="A296" s="815"/>
      <c r="B296" s="814"/>
      <c r="C296" s="814"/>
      <c r="D296" s="814"/>
      <c r="E296" s="814"/>
      <c r="F296" s="814"/>
      <c r="G296" s="814"/>
      <c r="H296" s="814"/>
      <c r="I296" s="814"/>
      <c r="J296" s="816"/>
      <c r="K296" s="817"/>
      <c r="L296" s="817"/>
      <c r="M296" s="814"/>
      <c r="N296" s="816"/>
      <c r="O296" s="814">
        <v>1</v>
      </c>
      <c r="P296" s="814">
        <v>165</v>
      </c>
      <c r="Q296" s="793" t="s">
        <v>55</v>
      </c>
      <c r="R296" s="814" t="s">
        <v>35</v>
      </c>
      <c r="S296" s="818">
        <v>64</v>
      </c>
      <c r="T296" s="817"/>
      <c r="U296" s="818"/>
      <c r="V296" s="843">
        <v>64</v>
      </c>
      <c r="W296" s="814"/>
      <c r="X296" s="814">
        <v>4</v>
      </c>
      <c r="Y296" s="950" t="s">
        <v>53</v>
      </c>
    </row>
    <row r="297" spans="1:25" s="21" customFormat="1" ht="30.75" customHeight="1" x14ac:dyDescent="0.2">
      <c r="A297" s="815"/>
      <c r="B297" s="814" t="s">
        <v>32</v>
      </c>
      <c r="C297" s="814">
        <v>44045</v>
      </c>
      <c r="D297" s="814">
        <v>277</v>
      </c>
      <c r="E297" s="814">
        <v>3005</v>
      </c>
      <c r="F297" s="814" t="s">
        <v>135</v>
      </c>
      <c r="G297" s="814">
        <v>2</v>
      </c>
      <c r="H297" s="814">
        <v>0</v>
      </c>
      <c r="I297" s="814">
        <v>0</v>
      </c>
      <c r="J297" s="816">
        <v>800</v>
      </c>
      <c r="K297" s="817"/>
      <c r="L297" s="817"/>
      <c r="M297" s="814"/>
      <c r="N297" s="816"/>
      <c r="O297" s="814"/>
      <c r="P297" s="814"/>
      <c r="Q297" s="814"/>
      <c r="R297" s="814"/>
      <c r="S297" s="818"/>
      <c r="T297" s="817"/>
      <c r="U297" s="818"/>
      <c r="V297" s="843"/>
      <c r="W297" s="814"/>
      <c r="X297" s="814"/>
      <c r="Y297" s="949"/>
    </row>
    <row r="298" spans="1:25" s="17" customFormat="1" ht="30.75" customHeight="1" x14ac:dyDescent="0.2">
      <c r="A298" s="815"/>
      <c r="B298" s="814"/>
      <c r="C298" s="814"/>
      <c r="D298" s="814"/>
      <c r="E298" s="814"/>
      <c r="F298" s="814"/>
      <c r="G298" s="814"/>
      <c r="H298" s="814"/>
      <c r="I298" s="814"/>
      <c r="J298" s="816"/>
      <c r="K298" s="817"/>
      <c r="L298" s="817"/>
      <c r="M298" s="814"/>
      <c r="N298" s="816"/>
      <c r="O298" s="814"/>
      <c r="P298" s="814"/>
      <c r="Q298" s="814"/>
      <c r="R298" s="814"/>
      <c r="S298" s="818"/>
      <c r="T298" s="817"/>
      <c r="U298" s="818"/>
      <c r="V298" s="843"/>
      <c r="W298" s="814"/>
      <c r="X298" s="814"/>
      <c r="Y298" s="949"/>
    </row>
    <row r="299" spans="1:25" s="17" customFormat="1" ht="18.75" x14ac:dyDescent="0.2">
      <c r="A299" s="815">
        <v>73</v>
      </c>
      <c r="B299" s="814" t="s">
        <v>32</v>
      </c>
      <c r="C299" s="814">
        <v>51793</v>
      </c>
      <c r="D299" s="814">
        <v>377</v>
      </c>
      <c r="E299" s="814">
        <v>3464</v>
      </c>
      <c r="F299" s="814" t="s">
        <v>135</v>
      </c>
      <c r="G299" s="814">
        <v>0</v>
      </c>
      <c r="H299" s="814">
        <v>1</v>
      </c>
      <c r="I299" s="814">
        <v>88</v>
      </c>
      <c r="J299" s="816">
        <v>180.5</v>
      </c>
      <c r="K299" s="817"/>
      <c r="L299" s="817">
        <v>7.5</v>
      </c>
      <c r="M299" s="814"/>
      <c r="N299" s="816"/>
      <c r="O299" s="814"/>
      <c r="P299" s="814"/>
      <c r="Q299" s="814"/>
      <c r="R299" s="814"/>
      <c r="S299" s="818"/>
      <c r="T299" s="817"/>
      <c r="U299" s="818"/>
      <c r="V299" s="843"/>
      <c r="W299" s="814"/>
      <c r="X299" s="814"/>
      <c r="Y299" s="949"/>
    </row>
    <row r="300" spans="1:25" s="17" customFormat="1" ht="56.25" x14ac:dyDescent="0.2">
      <c r="A300" s="815"/>
      <c r="B300" s="814"/>
      <c r="C300" s="814"/>
      <c r="D300" s="814"/>
      <c r="E300" s="814"/>
      <c r="F300" s="814"/>
      <c r="G300" s="814"/>
      <c r="H300" s="814"/>
      <c r="I300" s="814"/>
      <c r="J300" s="816"/>
      <c r="K300" s="817"/>
      <c r="L300" s="817"/>
      <c r="M300" s="814"/>
      <c r="N300" s="816"/>
      <c r="O300" s="814">
        <v>1</v>
      </c>
      <c r="P300" s="814">
        <v>96</v>
      </c>
      <c r="Q300" s="793" t="s">
        <v>55</v>
      </c>
      <c r="R300" s="814" t="s">
        <v>35</v>
      </c>
      <c r="S300" s="818">
        <v>30</v>
      </c>
      <c r="T300" s="817"/>
      <c r="U300" s="818"/>
      <c r="V300" s="843">
        <v>30</v>
      </c>
      <c r="W300" s="814"/>
      <c r="X300" s="814">
        <v>16</v>
      </c>
      <c r="Y300" s="950" t="s">
        <v>53</v>
      </c>
    </row>
    <row r="301" spans="1:25" s="17" customFormat="1" ht="18.75" x14ac:dyDescent="0.2">
      <c r="A301" s="815"/>
      <c r="B301" s="814"/>
      <c r="C301" s="814"/>
      <c r="D301" s="814"/>
      <c r="E301" s="814"/>
      <c r="F301" s="814"/>
      <c r="G301" s="814"/>
      <c r="H301" s="814"/>
      <c r="I301" s="814"/>
      <c r="J301" s="816"/>
      <c r="K301" s="817"/>
      <c r="L301" s="817"/>
      <c r="M301" s="814"/>
      <c r="N301" s="816"/>
      <c r="O301" s="814"/>
      <c r="P301" s="814"/>
      <c r="Q301" s="814"/>
      <c r="R301" s="814"/>
      <c r="S301" s="818"/>
      <c r="T301" s="817"/>
      <c r="U301" s="818"/>
      <c r="V301" s="843"/>
      <c r="W301" s="814"/>
      <c r="X301" s="814"/>
      <c r="Y301" s="949"/>
    </row>
    <row r="302" spans="1:25" s="21" customFormat="1" ht="24" customHeight="1" x14ac:dyDescent="0.2">
      <c r="A302" s="815">
        <v>74</v>
      </c>
      <c r="B302" s="814" t="s">
        <v>32</v>
      </c>
      <c r="C302" s="814">
        <v>51841</v>
      </c>
      <c r="D302" s="814">
        <v>351</v>
      </c>
      <c r="E302" s="814">
        <v>3512</v>
      </c>
      <c r="F302" s="814" t="s">
        <v>135</v>
      </c>
      <c r="G302" s="814">
        <v>1</v>
      </c>
      <c r="H302" s="814">
        <v>0</v>
      </c>
      <c r="I302" s="814">
        <v>76</v>
      </c>
      <c r="J302" s="816">
        <v>463.25</v>
      </c>
      <c r="K302" s="817"/>
      <c r="L302" s="817">
        <v>12.75</v>
      </c>
      <c r="M302" s="814"/>
      <c r="N302" s="816"/>
      <c r="O302" s="814"/>
      <c r="P302" s="814"/>
      <c r="Q302" s="814"/>
      <c r="R302" s="814"/>
      <c r="S302" s="818"/>
      <c r="T302" s="817"/>
      <c r="U302" s="818"/>
      <c r="V302" s="817"/>
      <c r="W302" s="814"/>
      <c r="X302" s="814"/>
      <c r="Y302" s="949"/>
    </row>
    <row r="303" spans="1:25" s="17" customFormat="1" ht="56.25" x14ac:dyDescent="0.2">
      <c r="A303" s="815"/>
      <c r="B303" s="814"/>
      <c r="C303" s="814"/>
      <c r="D303" s="814"/>
      <c r="E303" s="814"/>
      <c r="F303" s="814"/>
      <c r="G303" s="814"/>
      <c r="H303" s="814"/>
      <c r="I303" s="814"/>
      <c r="J303" s="816"/>
      <c r="K303" s="817"/>
      <c r="L303" s="817"/>
      <c r="M303" s="814"/>
      <c r="N303" s="816"/>
      <c r="O303" s="814">
        <v>1</v>
      </c>
      <c r="P303" s="814">
        <v>38</v>
      </c>
      <c r="Q303" s="793" t="s">
        <v>55</v>
      </c>
      <c r="R303" s="814" t="s">
        <v>35</v>
      </c>
      <c r="S303" s="818">
        <v>36</v>
      </c>
      <c r="T303" s="817"/>
      <c r="U303" s="818"/>
      <c r="V303" s="817">
        <v>63</v>
      </c>
      <c r="W303" s="814"/>
      <c r="X303" s="814">
        <v>31</v>
      </c>
      <c r="Y303" s="950" t="s">
        <v>53</v>
      </c>
    </row>
    <row r="304" spans="1:25" s="17" customFormat="1" ht="56.25" x14ac:dyDescent="0.2">
      <c r="A304" s="815"/>
      <c r="B304" s="814"/>
      <c r="C304" s="814"/>
      <c r="D304" s="814"/>
      <c r="E304" s="814"/>
      <c r="F304" s="814"/>
      <c r="G304" s="814"/>
      <c r="H304" s="814"/>
      <c r="I304" s="814"/>
      <c r="J304" s="816"/>
      <c r="K304" s="817"/>
      <c r="L304" s="817"/>
      <c r="M304" s="814"/>
      <c r="N304" s="816"/>
      <c r="O304" s="814">
        <v>2</v>
      </c>
      <c r="P304" s="814">
        <v>38</v>
      </c>
      <c r="Q304" s="793" t="s">
        <v>55</v>
      </c>
      <c r="R304" s="814" t="s">
        <v>38</v>
      </c>
      <c r="S304" s="818">
        <v>15</v>
      </c>
      <c r="T304" s="817"/>
      <c r="U304" s="818"/>
      <c r="V304" s="817">
        <v>15</v>
      </c>
      <c r="W304" s="814"/>
      <c r="X304" s="814">
        <v>31</v>
      </c>
      <c r="Y304" s="949" t="s">
        <v>48</v>
      </c>
    </row>
    <row r="305" spans="1:25" s="17" customFormat="1" ht="18.75" x14ac:dyDescent="0.2">
      <c r="A305" s="815"/>
      <c r="B305" s="814" t="s">
        <v>32</v>
      </c>
      <c r="C305" s="814">
        <v>44461</v>
      </c>
      <c r="D305" s="814">
        <v>287</v>
      </c>
      <c r="E305" s="814">
        <v>3049</v>
      </c>
      <c r="F305" s="814" t="s">
        <v>135</v>
      </c>
      <c r="G305" s="814">
        <v>1</v>
      </c>
      <c r="H305" s="814">
        <v>0</v>
      </c>
      <c r="I305" s="814">
        <v>68</v>
      </c>
      <c r="J305" s="816">
        <v>468</v>
      </c>
      <c r="K305" s="817"/>
      <c r="L305" s="817"/>
      <c r="M305" s="814"/>
      <c r="N305" s="816"/>
      <c r="O305" s="814"/>
      <c r="P305" s="814"/>
      <c r="Q305" s="814"/>
      <c r="R305" s="814"/>
      <c r="S305" s="818"/>
      <c r="T305" s="817"/>
      <c r="U305" s="818"/>
      <c r="V305" s="817"/>
      <c r="W305" s="814"/>
      <c r="X305" s="814"/>
      <c r="Y305" s="949"/>
    </row>
    <row r="306" spans="1:25" s="17" customFormat="1" ht="24" customHeight="1" x14ac:dyDescent="0.2">
      <c r="A306" s="815"/>
      <c r="B306" s="814" t="s">
        <v>32</v>
      </c>
      <c r="C306" s="814">
        <v>44460</v>
      </c>
      <c r="D306" s="814">
        <v>286</v>
      </c>
      <c r="E306" s="814">
        <v>3048</v>
      </c>
      <c r="F306" s="814" t="s">
        <v>135</v>
      </c>
      <c r="G306" s="814">
        <v>2</v>
      </c>
      <c r="H306" s="814">
        <v>2</v>
      </c>
      <c r="I306" s="814">
        <v>13</v>
      </c>
      <c r="J306" s="816">
        <v>1013</v>
      </c>
      <c r="K306" s="817"/>
      <c r="L306" s="817"/>
      <c r="M306" s="814"/>
      <c r="N306" s="816"/>
      <c r="O306" s="814"/>
      <c r="P306" s="814"/>
      <c r="Q306" s="814"/>
      <c r="R306" s="814"/>
      <c r="S306" s="818"/>
      <c r="T306" s="817"/>
      <c r="U306" s="818"/>
      <c r="V306" s="817"/>
      <c r="W306" s="814"/>
      <c r="X306" s="814"/>
      <c r="Y306" s="949"/>
    </row>
    <row r="307" spans="1:25" s="17" customFormat="1" ht="30.75" customHeight="1" x14ac:dyDescent="0.2">
      <c r="A307" s="815"/>
      <c r="B307" s="814"/>
      <c r="C307" s="814"/>
      <c r="D307" s="814"/>
      <c r="E307" s="814"/>
      <c r="F307" s="814"/>
      <c r="G307" s="814"/>
      <c r="H307" s="814"/>
      <c r="I307" s="814"/>
      <c r="J307" s="816"/>
      <c r="K307" s="817"/>
      <c r="L307" s="817"/>
      <c r="M307" s="814"/>
      <c r="N307" s="816"/>
      <c r="O307" s="814"/>
      <c r="P307" s="814"/>
      <c r="Q307" s="814"/>
      <c r="R307" s="814"/>
      <c r="S307" s="818"/>
      <c r="T307" s="817"/>
      <c r="U307" s="818"/>
      <c r="V307" s="817"/>
      <c r="W307" s="814"/>
      <c r="X307" s="814"/>
      <c r="Y307" s="949"/>
    </row>
    <row r="308" spans="1:25" s="21" customFormat="1" ht="25.5" customHeight="1" x14ac:dyDescent="0.2">
      <c r="A308" s="815">
        <v>75</v>
      </c>
      <c r="B308" s="814" t="s">
        <v>32</v>
      </c>
      <c r="C308" s="814">
        <v>51872</v>
      </c>
      <c r="D308" s="814">
        <v>336</v>
      </c>
      <c r="E308" s="814">
        <v>3568</v>
      </c>
      <c r="F308" s="814" t="s">
        <v>135</v>
      </c>
      <c r="G308" s="814">
        <v>2</v>
      </c>
      <c r="H308" s="814">
        <v>3</v>
      </c>
      <c r="I308" s="814">
        <v>20</v>
      </c>
      <c r="J308" s="816">
        <v>1009</v>
      </c>
      <c r="K308" s="817"/>
      <c r="L308" s="817">
        <v>11</v>
      </c>
      <c r="M308" s="814"/>
      <c r="N308" s="816"/>
      <c r="O308" s="814"/>
      <c r="P308" s="814"/>
      <c r="Q308" s="814"/>
      <c r="R308" s="814"/>
      <c r="S308" s="818"/>
      <c r="T308" s="817"/>
      <c r="U308" s="818"/>
      <c r="V308" s="843"/>
      <c r="W308" s="814"/>
      <c r="X308" s="814"/>
      <c r="Y308" s="949"/>
    </row>
    <row r="309" spans="1:25" s="21" customFormat="1" ht="56.25" x14ac:dyDescent="0.2">
      <c r="A309" s="815"/>
      <c r="B309" s="814"/>
      <c r="C309" s="814"/>
      <c r="D309" s="814"/>
      <c r="E309" s="814"/>
      <c r="F309" s="814"/>
      <c r="G309" s="814"/>
      <c r="H309" s="814"/>
      <c r="I309" s="814"/>
      <c r="J309" s="816"/>
      <c r="K309" s="817"/>
      <c r="L309" s="817"/>
      <c r="M309" s="814"/>
      <c r="N309" s="816"/>
      <c r="O309" s="814"/>
      <c r="P309" s="814">
        <v>1</v>
      </c>
      <c r="Q309" s="793" t="s">
        <v>55</v>
      </c>
      <c r="R309" s="814" t="s">
        <v>35</v>
      </c>
      <c r="S309" s="818">
        <v>44</v>
      </c>
      <c r="T309" s="817"/>
      <c r="U309" s="818"/>
      <c r="V309" s="843">
        <v>44</v>
      </c>
      <c r="W309" s="814"/>
      <c r="X309" s="814">
        <v>4</v>
      </c>
      <c r="Y309" s="949" t="s">
        <v>48</v>
      </c>
    </row>
    <row r="310" spans="1:25" s="17" customFormat="1" ht="25.5" customHeight="1" x14ac:dyDescent="0.2">
      <c r="A310" s="815"/>
      <c r="B310" s="814" t="s">
        <v>32</v>
      </c>
      <c r="C310" s="814">
        <v>7847</v>
      </c>
      <c r="D310" s="814">
        <v>6</v>
      </c>
      <c r="E310" s="814">
        <v>2090</v>
      </c>
      <c r="F310" s="814" t="s">
        <v>135</v>
      </c>
      <c r="G310" s="814">
        <v>4</v>
      </c>
      <c r="H310" s="814">
        <v>1</v>
      </c>
      <c r="I310" s="814">
        <v>96</v>
      </c>
      <c r="J310" s="816">
        <v>1769</v>
      </c>
      <c r="K310" s="817"/>
      <c r="L310" s="817"/>
      <c r="M310" s="814"/>
      <c r="N310" s="816"/>
      <c r="O310" s="814"/>
      <c r="P310" s="814"/>
      <c r="Q310" s="814"/>
      <c r="R310" s="814"/>
      <c r="S310" s="818"/>
      <c r="T310" s="817"/>
      <c r="U310" s="818"/>
      <c r="V310" s="817"/>
      <c r="W310" s="814"/>
      <c r="X310" s="814"/>
      <c r="Y310" s="949"/>
    </row>
    <row r="311" spans="1:25" s="17" customFormat="1" ht="25.5" customHeight="1" x14ac:dyDescent="0.2">
      <c r="A311" s="815"/>
      <c r="B311" s="814" t="s">
        <v>32</v>
      </c>
      <c r="C311" s="814">
        <v>7749</v>
      </c>
      <c r="D311" s="814">
        <v>193</v>
      </c>
      <c r="E311" s="814">
        <v>1448</v>
      </c>
      <c r="F311" s="814" t="s">
        <v>136</v>
      </c>
      <c r="G311" s="814">
        <v>4</v>
      </c>
      <c r="H311" s="814">
        <v>3</v>
      </c>
      <c r="I311" s="814">
        <v>44</v>
      </c>
      <c r="J311" s="816">
        <v>1944</v>
      </c>
      <c r="K311" s="817"/>
      <c r="L311" s="817"/>
      <c r="M311" s="814"/>
      <c r="N311" s="816"/>
      <c r="O311" s="814"/>
      <c r="P311" s="814"/>
      <c r="Q311" s="814"/>
      <c r="R311" s="814"/>
      <c r="S311" s="818"/>
      <c r="T311" s="817"/>
      <c r="U311" s="818"/>
      <c r="V311" s="817"/>
      <c r="W311" s="814"/>
      <c r="X311" s="814"/>
      <c r="Y311" s="949"/>
    </row>
    <row r="312" spans="1:25" s="17" customFormat="1" ht="18.75" x14ac:dyDescent="0.2">
      <c r="A312" s="815"/>
      <c r="B312" s="814" t="s">
        <v>32</v>
      </c>
      <c r="C312" s="814">
        <v>18534</v>
      </c>
      <c r="D312" s="814">
        <v>241</v>
      </c>
      <c r="E312" s="814">
        <v>2352</v>
      </c>
      <c r="F312" s="814" t="s">
        <v>136</v>
      </c>
      <c r="G312" s="814">
        <v>0</v>
      </c>
      <c r="H312" s="814">
        <v>2</v>
      </c>
      <c r="I312" s="814">
        <v>80</v>
      </c>
      <c r="J312" s="816">
        <v>280</v>
      </c>
      <c r="K312" s="817"/>
      <c r="L312" s="817"/>
      <c r="M312" s="814"/>
      <c r="N312" s="816"/>
      <c r="O312" s="814"/>
      <c r="P312" s="814"/>
      <c r="Q312" s="814"/>
      <c r="R312" s="814"/>
      <c r="S312" s="818"/>
      <c r="T312" s="817"/>
      <c r="U312" s="818"/>
      <c r="V312" s="817"/>
      <c r="W312" s="814"/>
      <c r="X312" s="814"/>
      <c r="Y312" s="950"/>
    </row>
    <row r="313" spans="1:25" s="17" customFormat="1" ht="25.5" customHeight="1" x14ac:dyDescent="0.2">
      <c r="A313" s="815"/>
      <c r="B313" s="814" t="s">
        <v>32</v>
      </c>
      <c r="C313" s="814">
        <v>7793</v>
      </c>
      <c r="D313" s="814">
        <v>194</v>
      </c>
      <c r="E313" s="814">
        <v>389</v>
      </c>
      <c r="F313" s="814" t="s">
        <v>136</v>
      </c>
      <c r="G313" s="814">
        <v>2</v>
      </c>
      <c r="H313" s="814">
        <v>1</v>
      </c>
      <c r="I313" s="814">
        <v>50</v>
      </c>
      <c r="J313" s="816">
        <v>950</v>
      </c>
      <c r="K313" s="817"/>
      <c r="L313" s="817"/>
      <c r="M313" s="814"/>
      <c r="N313" s="816"/>
      <c r="O313" s="814"/>
      <c r="P313" s="814"/>
      <c r="Q313" s="814"/>
      <c r="R313" s="814"/>
      <c r="S313" s="818"/>
      <c r="T313" s="817"/>
      <c r="U313" s="818"/>
      <c r="V313" s="817"/>
      <c r="W313" s="814"/>
      <c r="X313" s="814"/>
      <c r="Y313" s="949"/>
    </row>
    <row r="314" spans="1:25" s="17" customFormat="1" ht="25.5" customHeight="1" x14ac:dyDescent="0.2">
      <c r="A314" s="815"/>
      <c r="B314" s="814" t="s">
        <v>32</v>
      </c>
      <c r="C314" s="814">
        <v>7795</v>
      </c>
      <c r="D314" s="814">
        <v>208</v>
      </c>
      <c r="E314" s="814">
        <v>1450</v>
      </c>
      <c r="F314" s="814" t="s">
        <v>136</v>
      </c>
      <c r="G314" s="814">
        <v>4</v>
      </c>
      <c r="H314" s="814">
        <v>3</v>
      </c>
      <c r="I314" s="814">
        <v>55</v>
      </c>
      <c r="J314" s="816">
        <v>1955</v>
      </c>
      <c r="K314" s="817"/>
      <c r="L314" s="817"/>
      <c r="M314" s="814"/>
      <c r="N314" s="816"/>
      <c r="O314" s="814"/>
      <c r="P314" s="814"/>
      <c r="Q314" s="814"/>
      <c r="R314" s="814"/>
      <c r="S314" s="818"/>
      <c r="T314" s="817"/>
      <c r="U314" s="818"/>
      <c r="V314" s="817"/>
      <c r="W314" s="814"/>
      <c r="X314" s="814"/>
      <c r="Y314" s="949"/>
    </row>
    <row r="315" spans="1:25" s="17" customFormat="1" ht="30.75" customHeight="1" x14ac:dyDescent="0.2">
      <c r="A315" s="815"/>
      <c r="B315" s="814"/>
      <c r="C315" s="814"/>
      <c r="D315" s="814"/>
      <c r="E315" s="814"/>
      <c r="F315" s="814"/>
      <c r="G315" s="814"/>
      <c r="H315" s="814"/>
      <c r="I315" s="814"/>
      <c r="J315" s="816"/>
      <c r="K315" s="817"/>
      <c r="L315" s="817"/>
      <c r="M315" s="814"/>
      <c r="N315" s="816"/>
      <c r="O315" s="814"/>
      <c r="P315" s="814"/>
      <c r="Q315" s="814"/>
      <c r="R315" s="814"/>
      <c r="S315" s="818"/>
      <c r="T315" s="817"/>
      <c r="U315" s="818"/>
      <c r="V315" s="817"/>
      <c r="W315" s="814"/>
      <c r="X315" s="814"/>
      <c r="Y315" s="949"/>
    </row>
    <row r="316" spans="1:25" s="17" customFormat="1" ht="20.25" customHeight="1" x14ac:dyDescent="0.2">
      <c r="A316" s="815">
        <v>76</v>
      </c>
      <c r="B316" s="814" t="s">
        <v>32</v>
      </c>
      <c r="C316" s="844" t="s">
        <v>137</v>
      </c>
      <c r="D316" s="814">
        <v>382</v>
      </c>
      <c r="E316" s="814">
        <v>3474</v>
      </c>
      <c r="F316" s="814" t="s">
        <v>135</v>
      </c>
      <c r="G316" s="814">
        <v>0</v>
      </c>
      <c r="H316" s="814">
        <v>1</v>
      </c>
      <c r="I316" s="814">
        <v>68</v>
      </c>
      <c r="J316" s="818">
        <v>168</v>
      </c>
      <c r="K316" s="817"/>
      <c r="L316" s="843"/>
      <c r="M316" s="814"/>
      <c r="N316" s="817"/>
      <c r="O316" s="814"/>
      <c r="P316" s="814"/>
      <c r="Q316" s="793"/>
      <c r="R316" s="814"/>
      <c r="S316" s="818"/>
      <c r="T316" s="816"/>
      <c r="U316" s="818"/>
      <c r="V316" s="818"/>
      <c r="W316" s="814"/>
      <c r="X316" s="814"/>
      <c r="Y316" s="952"/>
    </row>
    <row r="317" spans="1:25" s="17" customFormat="1" ht="56.25" x14ac:dyDescent="0.2">
      <c r="A317" s="815"/>
      <c r="B317" s="814"/>
      <c r="C317" s="844"/>
      <c r="D317" s="814"/>
      <c r="E317" s="814"/>
      <c r="F317" s="814"/>
      <c r="G317" s="814"/>
      <c r="H317" s="814"/>
      <c r="I317" s="814"/>
      <c r="J317" s="818"/>
      <c r="K317" s="817"/>
      <c r="L317" s="843">
        <v>12.19</v>
      </c>
      <c r="M317" s="814"/>
      <c r="N317" s="817"/>
      <c r="O317" s="814">
        <v>1</v>
      </c>
      <c r="P317" s="814">
        <v>160</v>
      </c>
      <c r="Q317" s="793" t="s">
        <v>55</v>
      </c>
      <c r="R317" s="814" t="s">
        <v>35</v>
      </c>
      <c r="S317" s="818">
        <v>48.75</v>
      </c>
      <c r="T317" s="816"/>
      <c r="U317" s="818"/>
      <c r="V317" s="818">
        <v>48.75</v>
      </c>
      <c r="W317" s="814"/>
      <c r="X317" s="814">
        <v>8</v>
      </c>
      <c r="Y317" s="952" t="s">
        <v>138</v>
      </c>
    </row>
    <row r="318" spans="1:25" s="17" customFormat="1" ht="18.75" x14ac:dyDescent="0.2">
      <c r="A318" s="815"/>
      <c r="B318" s="814"/>
      <c r="C318" s="844"/>
      <c r="D318" s="814"/>
      <c r="E318" s="814"/>
      <c r="F318" s="814"/>
      <c r="G318" s="814"/>
      <c r="H318" s="814"/>
      <c r="I318" s="814"/>
      <c r="J318" s="818"/>
      <c r="K318" s="817"/>
      <c r="L318" s="843"/>
      <c r="M318" s="814"/>
      <c r="N318" s="817"/>
      <c r="O318" s="814"/>
      <c r="P318" s="814"/>
      <c r="Q318" s="793"/>
      <c r="R318" s="814"/>
      <c r="S318" s="818"/>
      <c r="T318" s="816"/>
      <c r="U318" s="818"/>
      <c r="V318" s="818"/>
      <c r="W318" s="814"/>
      <c r="X318" s="814"/>
      <c r="Y318" s="952"/>
    </row>
    <row r="319" spans="1:25" s="30" customFormat="1" ht="18.75" x14ac:dyDescent="0.2">
      <c r="A319" s="815">
        <v>77</v>
      </c>
      <c r="B319" s="814" t="s">
        <v>39</v>
      </c>
      <c r="C319" s="844"/>
      <c r="D319" s="814"/>
      <c r="E319" s="814"/>
      <c r="F319" s="814" t="s">
        <v>135</v>
      </c>
      <c r="G319" s="814">
        <v>0</v>
      </c>
      <c r="H319" s="814">
        <v>0</v>
      </c>
      <c r="I319" s="814">
        <v>2.25</v>
      </c>
      <c r="J319" s="818"/>
      <c r="K319" s="817"/>
      <c r="L319" s="843">
        <v>2.25</v>
      </c>
      <c r="M319" s="814"/>
      <c r="N319" s="817"/>
      <c r="O319" s="814"/>
      <c r="P319" s="814"/>
      <c r="Q319" s="793"/>
      <c r="R319" s="814"/>
      <c r="S319" s="818"/>
      <c r="T319" s="816"/>
      <c r="U319" s="818"/>
      <c r="V319" s="818"/>
      <c r="W319" s="814"/>
      <c r="X319" s="814"/>
      <c r="Y319" s="952"/>
    </row>
    <row r="320" spans="1:25" ht="37.5" x14ac:dyDescent="0.2">
      <c r="A320" s="815"/>
      <c r="B320" s="814"/>
      <c r="C320" s="844"/>
      <c r="D320" s="814"/>
      <c r="E320" s="814"/>
      <c r="F320" s="814"/>
      <c r="G320" s="814"/>
      <c r="H320" s="814"/>
      <c r="I320" s="814"/>
      <c r="J320" s="818"/>
      <c r="K320" s="817"/>
      <c r="L320" s="843"/>
      <c r="M320" s="814"/>
      <c r="N320" s="817"/>
      <c r="O320" s="814">
        <v>1</v>
      </c>
      <c r="P320" s="814">
        <v>148</v>
      </c>
      <c r="Q320" s="793" t="s">
        <v>37</v>
      </c>
      <c r="R320" s="814" t="s">
        <v>35</v>
      </c>
      <c r="S320" s="818">
        <v>9</v>
      </c>
      <c r="T320" s="816"/>
      <c r="U320" s="818"/>
      <c r="V320" s="818">
        <v>9</v>
      </c>
      <c r="W320" s="814"/>
      <c r="X320" s="814">
        <v>7</v>
      </c>
      <c r="Y320" s="952" t="s">
        <v>53</v>
      </c>
    </row>
    <row r="321" spans="1:25" ht="25.5" customHeight="1" x14ac:dyDescent="0.2">
      <c r="A321" s="815"/>
      <c r="B321" s="814" t="s">
        <v>32</v>
      </c>
      <c r="C321" s="844" t="s">
        <v>139</v>
      </c>
      <c r="D321" s="814">
        <v>7</v>
      </c>
      <c r="E321" s="814">
        <v>2043</v>
      </c>
      <c r="F321" s="814" t="s">
        <v>135</v>
      </c>
      <c r="G321" s="814">
        <v>5</v>
      </c>
      <c r="H321" s="814">
        <v>3</v>
      </c>
      <c r="I321" s="814">
        <v>27</v>
      </c>
      <c r="J321" s="818">
        <v>2327</v>
      </c>
      <c r="K321" s="817"/>
      <c r="L321" s="843"/>
      <c r="M321" s="814"/>
      <c r="N321" s="817"/>
      <c r="O321" s="814"/>
      <c r="P321" s="814"/>
      <c r="Q321" s="793"/>
      <c r="R321" s="814"/>
      <c r="S321" s="818"/>
      <c r="T321" s="816"/>
      <c r="U321" s="818"/>
      <c r="V321" s="818"/>
      <c r="W321" s="814"/>
      <c r="X321" s="814"/>
      <c r="Y321" s="952"/>
    </row>
    <row r="322" spans="1:25" ht="25.5" customHeight="1" x14ac:dyDescent="0.2">
      <c r="A322" s="815"/>
      <c r="B322" s="814"/>
      <c r="C322" s="844"/>
      <c r="D322" s="814"/>
      <c r="E322" s="814"/>
      <c r="F322" s="814"/>
      <c r="G322" s="814"/>
      <c r="H322" s="814"/>
      <c r="I322" s="814"/>
      <c r="J322" s="818"/>
      <c r="K322" s="817"/>
      <c r="L322" s="843"/>
      <c r="M322" s="814"/>
      <c r="N322" s="817"/>
      <c r="O322" s="814"/>
      <c r="P322" s="814"/>
      <c r="Q322" s="793"/>
      <c r="R322" s="814"/>
      <c r="S322" s="818"/>
      <c r="T322" s="816"/>
      <c r="U322" s="818"/>
      <c r="V322" s="818"/>
      <c r="W322" s="814"/>
      <c r="X322" s="814"/>
      <c r="Y322" s="952"/>
    </row>
    <row r="323" spans="1:25" s="24" customFormat="1" ht="25.5" customHeight="1" x14ac:dyDescent="0.2">
      <c r="A323" s="820">
        <v>78</v>
      </c>
      <c r="B323" s="814" t="s">
        <v>39</v>
      </c>
      <c r="C323" s="814" t="s">
        <v>140</v>
      </c>
      <c r="D323" s="814"/>
      <c r="E323" s="814"/>
      <c r="F323" s="814" t="s">
        <v>141</v>
      </c>
      <c r="G323" s="814">
        <v>0</v>
      </c>
      <c r="H323" s="814">
        <v>2</v>
      </c>
      <c r="I323" s="814">
        <v>0</v>
      </c>
      <c r="J323" s="816">
        <v>191.25</v>
      </c>
      <c r="K323" s="822"/>
      <c r="L323" s="817">
        <v>8.75</v>
      </c>
      <c r="M323" s="821"/>
      <c r="N323" s="816"/>
      <c r="O323" s="821"/>
      <c r="P323" s="821"/>
      <c r="Q323" s="821"/>
      <c r="R323" s="821"/>
      <c r="S323" s="824"/>
      <c r="T323" s="822"/>
      <c r="U323" s="824"/>
      <c r="V323" s="841"/>
      <c r="W323" s="821"/>
      <c r="X323" s="821"/>
      <c r="Y323" s="951"/>
    </row>
    <row r="324" spans="1:25" s="24" customFormat="1" ht="56.25" x14ac:dyDescent="0.2">
      <c r="A324" s="815"/>
      <c r="B324" s="814"/>
      <c r="C324" s="814"/>
      <c r="D324" s="814"/>
      <c r="E324" s="814"/>
      <c r="F324" s="814"/>
      <c r="G324" s="814"/>
      <c r="H324" s="814"/>
      <c r="I324" s="814"/>
      <c r="J324" s="816"/>
      <c r="K324" s="843"/>
      <c r="L324" s="817"/>
      <c r="M324" s="814"/>
      <c r="N324" s="816"/>
      <c r="O324" s="814">
        <v>1</v>
      </c>
      <c r="P324" s="821">
        <v>150</v>
      </c>
      <c r="Q324" s="825" t="s">
        <v>55</v>
      </c>
      <c r="R324" s="821" t="s">
        <v>35</v>
      </c>
      <c r="S324" s="824">
        <v>35</v>
      </c>
      <c r="T324" s="822"/>
      <c r="U324" s="824"/>
      <c r="V324" s="841">
        <v>35</v>
      </c>
      <c r="W324" s="821"/>
      <c r="X324" s="821">
        <v>8</v>
      </c>
      <c r="Y324" s="952" t="s">
        <v>53</v>
      </c>
    </row>
    <row r="325" spans="1:25" s="24" customFormat="1" ht="30.75" customHeight="1" x14ac:dyDescent="0.2">
      <c r="A325" s="815"/>
      <c r="B325" s="814" t="s">
        <v>39</v>
      </c>
      <c r="C325" s="814" t="s">
        <v>142</v>
      </c>
      <c r="D325" s="814"/>
      <c r="E325" s="814"/>
      <c r="F325" s="814" t="s">
        <v>141</v>
      </c>
      <c r="G325" s="814">
        <v>1</v>
      </c>
      <c r="H325" s="814">
        <v>0</v>
      </c>
      <c r="I325" s="814">
        <v>0</v>
      </c>
      <c r="J325" s="816"/>
      <c r="K325" s="817"/>
      <c r="L325" s="817"/>
      <c r="M325" s="814"/>
      <c r="N325" s="816"/>
      <c r="O325" s="814"/>
      <c r="P325" s="821"/>
      <c r="Q325" s="821"/>
      <c r="R325" s="821"/>
      <c r="S325" s="824"/>
      <c r="T325" s="822"/>
      <c r="U325" s="824"/>
      <c r="V325" s="841"/>
      <c r="W325" s="821"/>
      <c r="X325" s="821"/>
      <c r="Y325" s="951"/>
    </row>
    <row r="326" spans="1:25" s="24" customFormat="1" ht="30.75" customHeight="1" x14ac:dyDescent="0.2">
      <c r="A326" s="815"/>
      <c r="B326" s="814"/>
      <c r="C326" s="814"/>
      <c r="D326" s="814"/>
      <c r="E326" s="814"/>
      <c r="F326" s="814"/>
      <c r="G326" s="814"/>
      <c r="H326" s="814"/>
      <c r="I326" s="814"/>
      <c r="J326" s="816"/>
      <c r="K326" s="817"/>
      <c r="L326" s="817"/>
      <c r="M326" s="814"/>
      <c r="N326" s="816"/>
      <c r="O326" s="814"/>
      <c r="P326" s="821"/>
      <c r="Q326" s="821"/>
      <c r="R326" s="821"/>
      <c r="S326" s="824"/>
      <c r="T326" s="822"/>
      <c r="U326" s="824"/>
      <c r="V326" s="841"/>
      <c r="W326" s="821"/>
      <c r="X326" s="821"/>
      <c r="Y326" s="951"/>
    </row>
    <row r="327" spans="1:25" s="32" customFormat="1" ht="25.5" customHeight="1" x14ac:dyDescent="0.2">
      <c r="A327" s="815">
        <v>79</v>
      </c>
      <c r="B327" s="814" t="s">
        <v>39</v>
      </c>
      <c r="C327" s="814"/>
      <c r="D327" s="814"/>
      <c r="E327" s="814"/>
      <c r="F327" s="814" t="s">
        <v>141</v>
      </c>
      <c r="G327" s="814">
        <v>0</v>
      </c>
      <c r="H327" s="814">
        <v>0</v>
      </c>
      <c r="I327" s="814">
        <v>1</v>
      </c>
      <c r="J327" s="816"/>
      <c r="K327" s="817"/>
      <c r="L327" s="817">
        <v>1</v>
      </c>
      <c r="M327" s="814"/>
      <c r="N327" s="816"/>
      <c r="O327" s="814"/>
      <c r="P327" s="814"/>
      <c r="Q327" s="814"/>
      <c r="R327" s="814"/>
      <c r="S327" s="818"/>
      <c r="T327" s="817"/>
      <c r="U327" s="818"/>
      <c r="V327" s="843"/>
      <c r="W327" s="814"/>
      <c r="X327" s="814"/>
      <c r="Y327" s="949"/>
    </row>
    <row r="328" spans="1:25" s="32" customFormat="1" ht="56.25" x14ac:dyDescent="0.2">
      <c r="A328" s="815"/>
      <c r="B328" s="814"/>
      <c r="C328" s="814"/>
      <c r="D328" s="814"/>
      <c r="E328" s="814"/>
      <c r="F328" s="814"/>
      <c r="G328" s="814"/>
      <c r="H328" s="814"/>
      <c r="I328" s="814"/>
      <c r="J328" s="816"/>
      <c r="K328" s="817"/>
      <c r="L328" s="817"/>
      <c r="M328" s="814"/>
      <c r="N328" s="816"/>
      <c r="O328" s="814">
        <v>1</v>
      </c>
      <c r="P328" s="814">
        <v>196</v>
      </c>
      <c r="Q328" s="793" t="s">
        <v>55</v>
      </c>
      <c r="R328" s="814" t="s">
        <v>35</v>
      </c>
      <c r="S328" s="818">
        <v>4</v>
      </c>
      <c r="T328" s="817"/>
      <c r="U328" s="818"/>
      <c r="V328" s="843">
        <v>4</v>
      </c>
      <c r="W328" s="814"/>
      <c r="X328" s="814">
        <v>4</v>
      </c>
      <c r="Y328" s="950" t="s">
        <v>53</v>
      </c>
    </row>
    <row r="329" spans="1:25" s="24" customFormat="1" ht="30.75" customHeight="1" x14ac:dyDescent="0.2">
      <c r="A329" s="815"/>
      <c r="B329" s="814"/>
      <c r="C329" s="814"/>
      <c r="D329" s="814"/>
      <c r="E329" s="814"/>
      <c r="F329" s="814"/>
      <c r="G329" s="814"/>
      <c r="H329" s="814"/>
      <c r="I329" s="814"/>
      <c r="J329" s="816"/>
      <c r="K329" s="817"/>
      <c r="L329" s="817"/>
      <c r="M329" s="814"/>
      <c r="N329" s="816"/>
      <c r="O329" s="814"/>
      <c r="P329" s="814"/>
      <c r="Q329" s="814"/>
      <c r="R329" s="814"/>
      <c r="S329" s="818"/>
      <c r="T329" s="817"/>
      <c r="U329" s="818"/>
      <c r="V329" s="843"/>
      <c r="W329" s="814"/>
      <c r="X329" s="814"/>
      <c r="Y329" s="949"/>
    </row>
    <row r="330" spans="1:25" s="24" customFormat="1" ht="30.75" customHeight="1" x14ac:dyDescent="0.2">
      <c r="A330" s="815">
        <v>80</v>
      </c>
      <c r="B330" s="814" t="s">
        <v>39</v>
      </c>
      <c r="C330" s="814"/>
      <c r="D330" s="814"/>
      <c r="E330" s="814"/>
      <c r="F330" s="814" t="s">
        <v>141</v>
      </c>
      <c r="G330" s="814">
        <v>0</v>
      </c>
      <c r="H330" s="814">
        <v>2</v>
      </c>
      <c r="I330" s="814">
        <v>0</v>
      </c>
      <c r="J330" s="816">
        <v>195.5</v>
      </c>
      <c r="K330" s="817"/>
      <c r="L330" s="817">
        <v>4.5</v>
      </c>
      <c r="M330" s="814"/>
      <c r="N330" s="816"/>
      <c r="O330" s="814"/>
      <c r="P330" s="814"/>
      <c r="Q330" s="814"/>
      <c r="R330" s="814"/>
      <c r="S330" s="818"/>
      <c r="T330" s="817"/>
      <c r="U330" s="818"/>
      <c r="V330" s="843"/>
      <c r="W330" s="814"/>
      <c r="X330" s="814"/>
      <c r="Y330" s="949"/>
    </row>
    <row r="331" spans="1:25" s="24" customFormat="1" ht="56.25" x14ac:dyDescent="0.2">
      <c r="A331" s="815"/>
      <c r="B331" s="814"/>
      <c r="C331" s="814"/>
      <c r="D331" s="814"/>
      <c r="E331" s="814"/>
      <c r="F331" s="814"/>
      <c r="G331" s="814"/>
      <c r="H331" s="814"/>
      <c r="I331" s="814"/>
      <c r="J331" s="816"/>
      <c r="K331" s="817"/>
      <c r="L331" s="817"/>
      <c r="M331" s="814"/>
      <c r="N331" s="816"/>
      <c r="O331" s="814">
        <v>1</v>
      </c>
      <c r="P331" s="814">
        <v>30</v>
      </c>
      <c r="Q331" s="793" t="s">
        <v>55</v>
      </c>
      <c r="R331" s="814" t="s">
        <v>38</v>
      </c>
      <c r="S331" s="818">
        <v>18</v>
      </c>
      <c r="T331" s="817"/>
      <c r="U331" s="818"/>
      <c r="V331" s="843">
        <v>18</v>
      </c>
      <c r="W331" s="814"/>
      <c r="X331" s="814">
        <v>20</v>
      </c>
      <c r="Y331" s="950" t="s">
        <v>53</v>
      </c>
    </row>
    <row r="332" spans="1:25" s="24" customFormat="1" ht="30.75" customHeight="1" x14ac:dyDescent="0.2">
      <c r="A332" s="815"/>
      <c r="B332" s="814" t="s">
        <v>39</v>
      </c>
      <c r="C332" s="814"/>
      <c r="D332" s="814"/>
      <c r="E332" s="814"/>
      <c r="F332" s="814" t="s">
        <v>141</v>
      </c>
      <c r="G332" s="814">
        <v>3</v>
      </c>
      <c r="H332" s="814">
        <v>0</v>
      </c>
      <c r="I332" s="814">
        <v>0</v>
      </c>
      <c r="J332" s="816">
        <v>1200</v>
      </c>
      <c r="K332" s="817"/>
      <c r="L332" s="817"/>
      <c r="M332" s="814"/>
      <c r="N332" s="816"/>
      <c r="O332" s="814"/>
      <c r="P332" s="814"/>
      <c r="Q332" s="814"/>
      <c r="R332" s="814"/>
      <c r="S332" s="818"/>
      <c r="T332" s="817"/>
      <c r="U332" s="818"/>
      <c r="V332" s="843"/>
      <c r="W332" s="814"/>
      <c r="X332" s="814"/>
      <c r="Y332" s="949"/>
    </row>
    <row r="333" spans="1:25" s="24" customFormat="1" ht="30.75" customHeight="1" x14ac:dyDescent="0.2">
      <c r="A333" s="815"/>
      <c r="B333" s="814"/>
      <c r="C333" s="814"/>
      <c r="D333" s="814"/>
      <c r="E333" s="814"/>
      <c r="F333" s="814"/>
      <c r="G333" s="814"/>
      <c r="H333" s="814"/>
      <c r="I333" s="814"/>
      <c r="J333" s="816"/>
      <c r="K333" s="817"/>
      <c r="L333" s="817"/>
      <c r="M333" s="814"/>
      <c r="N333" s="816"/>
      <c r="O333" s="814"/>
      <c r="P333" s="814"/>
      <c r="Q333" s="814"/>
      <c r="R333" s="814"/>
      <c r="S333" s="818"/>
      <c r="T333" s="817"/>
      <c r="U333" s="818"/>
      <c r="V333" s="843"/>
      <c r="W333" s="814"/>
      <c r="X333" s="814"/>
      <c r="Y333" s="949"/>
    </row>
    <row r="334" spans="1:25" s="24" customFormat="1" ht="35.25" customHeight="1" x14ac:dyDescent="0.2">
      <c r="A334" s="820">
        <v>81</v>
      </c>
      <c r="B334" s="793" t="s">
        <v>68</v>
      </c>
      <c r="C334" s="814"/>
      <c r="D334" s="814"/>
      <c r="E334" s="814"/>
      <c r="F334" s="814" t="s">
        <v>141</v>
      </c>
      <c r="G334" s="814">
        <v>0</v>
      </c>
      <c r="H334" s="814">
        <v>2</v>
      </c>
      <c r="I334" s="814">
        <v>3</v>
      </c>
      <c r="J334" s="816">
        <v>200</v>
      </c>
      <c r="K334" s="822"/>
      <c r="L334" s="822">
        <v>3</v>
      </c>
      <c r="M334" s="821"/>
      <c r="N334" s="823"/>
      <c r="O334" s="821"/>
      <c r="P334" s="821"/>
      <c r="Q334" s="821"/>
      <c r="R334" s="821"/>
      <c r="S334" s="824"/>
      <c r="T334" s="822"/>
      <c r="U334" s="824"/>
      <c r="V334" s="841"/>
      <c r="W334" s="821"/>
      <c r="X334" s="821"/>
      <c r="Y334" s="951"/>
    </row>
    <row r="335" spans="1:25" s="24" customFormat="1" ht="56.25" x14ac:dyDescent="0.2">
      <c r="A335" s="820"/>
      <c r="B335" s="814"/>
      <c r="C335" s="814"/>
      <c r="D335" s="814"/>
      <c r="E335" s="814"/>
      <c r="F335" s="814"/>
      <c r="G335" s="814"/>
      <c r="H335" s="814"/>
      <c r="I335" s="814"/>
      <c r="J335" s="816"/>
      <c r="K335" s="822"/>
      <c r="L335" s="822"/>
      <c r="M335" s="821"/>
      <c r="N335" s="823"/>
      <c r="O335" s="821">
        <v>1</v>
      </c>
      <c r="P335" s="821">
        <v>207</v>
      </c>
      <c r="Q335" s="825" t="s">
        <v>55</v>
      </c>
      <c r="R335" s="821" t="s">
        <v>35</v>
      </c>
      <c r="S335" s="824">
        <v>12</v>
      </c>
      <c r="T335" s="841"/>
      <c r="U335" s="824"/>
      <c r="V335" s="841">
        <v>12</v>
      </c>
      <c r="W335" s="821"/>
      <c r="X335" s="821">
        <v>15</v>
      </c>
      <c r="Y335" s="952" t="s">
        <v>53</v>
      </c>
    </row>
    <row r="336" spans="1:25" s="24" customFormat="1" ht="25.5" customHeight="1" x14ac:dyDescent="0.2">
      <c r="A336" s="815"/>
      <c r="B336" s="814"/>
      <c r="C336" s="814"/>
      <c r="D336" s="814"/>
      <c r="E336" s="814"/>
      <c r="F336" s="814"/>
      <c r="G336" s="814"/>
      <c r="H336" s="814"/>
      <c r="I336" s="814"/>
      <c r="J336" s="816"/>
      <c r="K336" s="817"/>
      <c r="L336" s="817"/>
      <c r="M336" s="814"/>
      <c r="N336" s="816"/>
      <c r="O336" s="814"/>
      <c r="P336" s="821"/>
      <c r="Q336" s="821"/>
      <c r="R336" s="821"/>
      <c r="S336" s="824"/>
      <c r="T336" s="822"/>
      <c r="U336" s="824"/>
      <c r="V336" s="841"/>
      <c r="W336" s="821"/>
      <c r="X336" s="821"/>
      <c r="Y336" s="951"/>
    </row>
    <row r="337" spans="1:25" s="32" customFormat="1" ht="25.5" customHeight="1" x14ac:dyDescent="0.2">
      <c r="A337" s="815">
        <v>82</v>
      </c>
      <c r="B337" s="814" t="s">
        <v>39</v>
      </c>
      <c r="C337" s="814" t="s">
        <v>143</v>
      </c>
      <c r="D337" s="814"/>
      <c r="E337" s="814"/>
      <c r="F337" s="814" t="s">
        <v>141</v>
      </c>
      <c r="G337" s="814">
        <v>0</v>
      </c>
      <c r="H337" s="814">
        <v>1</v>
      </c>
      <c r="I337" s="814">
        <v>0</v>
      </c>
      <c r="J337" s="816">
        <v>93.75</v>
      </c>
      <c r="K337" s="817"/>
      <c r="L337" s="817">
        <v>6.25</v>
      </c>
      <c r="M337" s="814"/>
      <c r="N337" s="816"/>
      <c r="O337" s="814"/>
      <c r="P337" s="814"/>
      <c r="Q337" s="814"/>
      <c r="R337" s="814"/>
      <c r="S337" s="818"/>
      <c r="T337" s="817"/>
      <c r="U337" s="818"/>
      <c r="V337" s="843"/>
      <c r="W337" s="814"/>
      <c r="X337" s="814"/>
      <c r="Y337" s="949"/>
    </row>
    <row r="338" spans="1:25" s="32" customFormat="1" ht="56.25" x14ac:dyDescent="0.2">
      <c r="A338" s="815"/>
      <c r="B338" s="814"/>
      <c r="C338" s="814"/>
      <c r="D338" s="814"/>
      <c r="E338" s="814"/>
      <c r="F338" s="814"/>
      <c r="G338" s="814"/>
      <c r="H338" s="814"/>
      <c r="I338" s="814"/>
      <c r="J338" s="816" t="s">
        <v>86</v>
      </c>
      <c r="K338" s="817"/>
      <c r="L338" s="817"/>
      <c r="M338" s="814"/>
      <c r="N338" s="816"/>
      <c r="O338" s="814"/>
      <c r="P338" s="814">
        <v>1</v>
      </c>
      <c r="Q338" s="793" t="s">
        <v>55</v>
      </c>
      <c r="R338" s="814" t="s">
        <v>35</v>
      </c>
      <c r="S338" s="818">
        <v>25</v>
      </c>
      <c r="T338" s="817"/>
      <c r="U338" s="818"/>
      <c r="V338" s="843">
        <v>25</v>
      </c>
      <c r="W338" s="814"/>
      <c r="X338" s="814">
        <v>30</v>
      </c>
      <c r="Y338" s="950" t="s">
        <v>53</v>
      </c>
    </row>
    <row r="339" spans="1:25" s="24" customFormat="1" ht="30.75" customHeight="1" x14ac:dyDescent="0.2">
      <c r="A339" s="815"/>
      <c r="B339" s="814" t="s">
        <v>39</v>
      </c>
      <c r="C339" s="814" t="s">
        <v>144</v>
      </c>
      <c r="D339" s="814"/>
      <c r="E339" s="814"/>
      <c r="F339" s="814" t="s">
        <v>141</v>
      </c>
      <c r="G339" s="814">
        <v>0</v>
      </c>
      <c r="H339" s="814">
        <v>2</v>
      </c>
      <c r="I339" s="814">
        <v>0</v>
      </c>
      <c r="J339" s="816"/>
      <c r="K339" s="817"/>
      <c r="L339" s="817"/>
      <c r="M339" s="814"/>
      <c r="N339" s="816"/>
      <c r="O339" s="814"/>
      <c r="P339" s="814"/>
      <c r="Q339" s="814"/>
      <c r="R339" s="814"/>
      <c r="S339" s="818"/>
      <c r="T339" s="817"/>
      <c r="U339" s="818"/>
      <c r="V339" s="817"/>
      <c r="W339" s="814"/>
      <c r="X339" s="814"/>
      <c r="Y339" s="949"/>
    </row>
    <row r="340" spans="1:25" s="24" customFormat="1" ht="30.75" customHeight="1" x14ac:dyDescent="0.2">
      <c r="A340" s="815"/>
      <c r="B340" s="814"/>
      <c r="C340" s="814"/>
      <c r="D340" s="814"/>
      <c r="E340" s="814"/>
      <c r="F340" s="814"/>
      <c r="G340" s="814"/>
      <c r="H340" s="814"/>
      <c r="I340" s="814"/>
      <c r="J340" s="816"/>
      <c r="K340" s="817"/>
      <c r="L340" s="817"/>
      <c r="M340" s="814"/>
      <c r="N340" s="816"/>
      <c r="O340" s="814"/>
      <c r="P340" s="814"/>
      <c r="Q340" s="814"/>
      <c r="R340" s="814"/>
      <c r="S340" s="818"/>
      <c r="T340" s="817"/>
      <c r="U340" s="818"/>
      <c r="V340" s="817"/>
      <c r="W340" s="814"/>
      <c r="X340" s="814"/>
      <c r="Y340" s="949"/>
    </row>
    <row r="341" spans="1:25" s="24" customFormat="1" ht="21.75" customHeight="1" x14ac:dyDescent="0.2">
      <c r="A341" s="815">
        <v>83</v>
      </c>
      <c r="B341" s="814" t="s">
        <v>68</v>
      </c>
      <c r="C341" s="814"/>
      <c r="D341" s="814"/>
      <c r="E341" s="814"/>
      <c r="F341" s="814" t="s">
        <v>141</v>
      </c>
      <c r="G341" s="814">
        <v>1</v>
      </c>
      <c r="H341" s="814">
        <v>2</v>
      </c>
      <c r="I341" s="814">
        <v>63</v>
      </c>
      <c r="J341" s="816">
        <v>642.5</v>
      </c>
      <c r="K341" s="817"/>
      <c r="L341" s="817">
        <v>20.5</v>
      </c>
      <c r="M341" s="814"/>
      <c r="N341" s="816"/>
      <c r="O341" s="814"/>
      <c r="P341" s="814"/>
      <c r="Q341" s="814"/>
      <c r="R341" s="814"/>
      <c r="S341" s="818"/>
      <c r="T341" s="817"/>
      <c r="U341" s="818"/>
      <c r="V341" s="817"/>
      <c r="W341" s="814"/>
      <c r="X341" s="814"/>
      <c r="Y341" s="949"/>
    </row>
    <row r="342" spans="1:25" s="24" customFormat="1" ht="54.75" customHeight="1" x14ac:dyDescent="0.2">
      <c r="A342" s="815"/>
      <c r="B342" s="814"/>
      <c r="C342" s="814"/>
      <c r="D342" s="814"/>
      <c r="E342" s="814"/>
      <c r="F342" s="814"/>
      <c r="G342" s="814"/>
      <c r="H342" s="814"/>
      <c r="I342" s="814"/>
      <c r="J342" s="816"/>
      <c r="K342" s="817"/>
      <c r="L342" s="817"/>
      <c r="M342" s="814"/>
      <c r="N342" s="816"/>
      <c r="O342" s="814">
        <v>1</v>
      </c>
      <c r="P342" s="814">
        <v>33</v>
      </c>
      <c r="Q342" s="825" t="s">
        <v>145</v>
      </c>
      <c r="R342" s="814" t="s">
        <v>35</v>
      </c>
      <c r="S342" s="818">
        <v>42</v>
      </c>
      <c r="T342" s="817"/>
      <c r="U342" s="818"/>
      <c r="V342" s="817">
        <v>42</v>
      </c>
      <c r="W342" s="814"/>
      <c r="X342" s="814">
        <v>2</v>
      </c>
      <c r="Y342" s="950" t="s">
        <v>53</v>
      </c>
    </row>
    <row r="343" spans="1:25" s="24" customFormat="1" ht="62.25" customHeight="1" x14ac:dyDescent="0.2">
      <c r="A343" s="815"/>
      <c r="B343" s="814"/>
      <c r="C343" s="814"/>
      <c r="D343" s="814"/>
      <c r="E343" s="814"/>
      <c r="F343" s="814"/>
      <c r="G343" s="814"/>
      <c r="H343" s="814"/>
      <c r="I343" s="814"/>
      <c r="J343" s="816"/>
      <c r="K343" s="817"/>
      <c r="L343" s="817"/>
      <c r="M343" s="814"/>
      <c r="N343" s="816"/>
      <c r="O343" s="814">
        <v>2</v>
      </c>
      <c r="P343" s="814">
        <v>33</v>
      </c>
      <c r="Q343" s="814" t="s">
        <v>37</v>
      </c>
      <c r="R343" s="814" t="s">
        <v>38</v>
      </c>
      <c r="S343" s="818">
        <v>40</v>
      </c>
      <c r="T343" s="817"/>
      <c r="U343" s="818"/>
      <c r="V343" s="817">
        <v>40</v>
      </c>
      <c r="W343" s="814"/>
      <c r="X343" s="814">
        <v>2</v>
      </c>
      <c r="Y343" s="950" t="s">
        <v>94</v>
      </c>
    </row>
    <row r="344" spans="1:25" s="765" customFormat="1" ht="30.75" customHeight="1" x14ac:dyDescent="0.2">
      <c r="A344" s="820"/>
      <c r="B344" s="821"/>
      <c r="C344" s="821"/>
      <c r="D344" s="821"/>
      <c r="E344" s="821"/>
      <c r="F344" s="821"/>
      <c r="G344" s="821"/>
      <c r="H344" s="821"/>
      <c r="I344" s="821"/>
      <c r="J344" s="823"/>
      <c r="K344" s="822"/>
      <c r="L344" s="822"/>
      <c r="M344" s="821"/>
      <c r="N344" s="823"/>
      <c r="O344" s="821"/>
      <c r="P344" s="821"/>
      <c r="Q344" s="821"/>
      <c r="R344" s="821"/>
      <c r="S344" s="824"/>
      <c r="T344" s="822"/>
      <c r="U344" s="824"/>
      <c r="V344" s="841"/>
      <c r="W344" s="821"/>
      <c r="X344" s="821"/>
      <c r="Y344" s="951"/>
    </row>
    <row r="345" spans="1:25" s="24" customFormat="1" ht="21.75" customHeight="1" x14ac:dyDescent="0.2">
      <c r="A345" s="815">
        <v>84</v>
      </c>
      <c r="B345" s="814" t="s">
        <v>68</v>
      </c>
      <c r="C345" s="814"/>
      <c r="D345" s="814"/>
      <c r="E345" s="814"/>
      <c r="F345" s="814" t="s">
        <v>141</v>
      </c>
      <c r="G345" s="814">
        <v>1</v>
      </c>
      <c r="H345" s="814">
        <v>2</v>
      </c>
      <c r="I345" s="814">
        <v>54</v>
      </c>
      <c r="J345" s="816">
        <v>649.5</v>
      </c>
      <c r="K345" s="817"/>
      <c r="L345" s="817">
        <v>4.5</v>
      </c>
      <c r="M345" s="814"/>
      <c r="N345" s="816"/>
      <c r="O345" s="814"/>
      <c r="P345" s="814"/>
      <c r="Q345" s="814"/>
      <c r="R345" s="814"/>
      <c r="S345" s="818"/>
      <c r="T345" s="817"/>
      <c r="U345" s="818"/>
      <c r="V345" s="817"/>
      <c r="W345" s="814"/>
      <c r="X345" s="814"/>
      <c r="Y345" s="949"/>
    </row>
    <row r="346" spans="1:25" s="24" customFormat="1" ht="54.75" customHeight="1" x14ac:dyDescent="0.2">
      <c r="A346" s="815"/>
      <c r="B346" s="814"/>
      <c r="C346" s="814"/>
      <c r="D346" s="814"/>
      <c r="E346" s="814"/>
      <c r="F346" s="814"/>
      <c r="G346" s="814"/>
      <c r="H346" s="814"/>
      <c r="I346" s="814"/>
      <c r="J346" s="816"/>
      <c r="K346" s="817"/>
      <c r="L346" s="817"/>
      <c r="M346" s="814"/>
      <c r="N346" s="816"/>
      <c r="O346" s="814">
        <v>1</v>
      </c>
      <c r="P346" s="814">
        <v>201</v>
      </c>
      <c r="Q346" s="793" t="s">
        <v>37</v>
      </c>
      <c r="R346" s="814" t="s">
        <v>35</v>
      </c>
      <c r="S346" s="818">
        <v>18</v>
      </c>
      <c r="T346" s="817"/>
      <c r="U346" s="818"/>
      <c r="V346" s="817">
        <v>18</v>
      </c>
      <c r="W346" s="814"/>
      <c r="X346" s="814">
        <v>6</v>
      </c>
      <c r="Y346" s="950" t="s">
        <v>94</v>
      </c>
    </row>
    <row r="347" spans="1:25" s="24" customFormat="1" ht="30" customHeight="1" x14ac:dyDescent="0.2">
      <c r="A347" s="815"/>
      <c r="B347" s="814"/>
      <c r="C347" s="814"/>
      <c r="D347" s="814"/>
      <c r="E347" s="814"/>
      <c r="F347" s="814"/>
      <c r="G347" s="814"/>
      <c r="H347" s="814"/>
      <c r="I347" s="814"/>
      <c r="J347" s="816"/>
      <c r="K347" s="817"/>
      <c r="L347" s="817"/>
      <c r="M347" s="814"/>
      <c r="N347" s="816"/>
      <c r="O347" s="814"/>
      <c r="P347" s="814"/>
      <c r="Q347" s="793"/>
      <c r="R347" s="814"/>
      <c r="S347" s="818"/>
      <c r="T347" s="817"/>
      <c r="U347" s="818"/>
      <c r="V347" s="817"/>
      <c r="W347" s="814"/>
      <c r="X347" s="814"/>
      <c r="Y347" s="950"/>
    </row>
    <row r="348" spans="1:25" s="24" customFormat="1" ht="21.75" customHeight="1" x14ac:dyDescent="0.2">
      <c r="A348" s="815">
        <v>85</v>
      </c>
      <c r="B348" s="814"/>
      <c r="C348" s="814"/>
      <c r="D348" s="814"/>
      <c r="E348" s="814"/>
      <c r="F348" s="814" t="s">
        <v>141</v>
      </c>
      <c r="G348" s="814">
        <v>0</v>
      </c>
      <c r="H348" s="814">
        <v>0</v>
      </c>
      <c r="I348" s="814">
        <v>4</v>
      </c>
      <c r="J348" s="816"/>
      <c r="K348" s="817"/>
      <c r="L348" s="817">
        <v>4</v>
      </c>
      <c r="M348" s="814"/>
      <c r="N348" s="816"/>
      <c r="O348" s="814"/>
      <c r="P348" s="814"/>
      <c r="Q348" s="814"/>
      <c r="R348" s="814"/>
      <c r="S348" s="818"/>
      <c r="T348" s="817"/>
      <c r="U348" s="818"/>
      <c r="V348" s="817"/>
      <c r="W348" s="814"/>
      <c r="X348" s="814"/>
      <c r="Y348" s="949"/>
    </row>
    <row r="349" spans="1:25" s="24" customFormat="1" ht="54.75" customHeight="1" x14ac:dyDescent="0.2">
      <c r="A349" s="815"/>
      <c r="B349" s="814"/>
      <c r="C349" s="814"/>
      <c r="D349" s="814"/>
      <c r="E349" s="814"/>
      <c r="F349" s="814"/>
      <c r="G349" s="814"/>
      <c r="H349" s="814"/>
      <c r="I349" s="814"/>
      <c r="J349" s="816"/>
      <c r="K349" s="817"/>
      <c r="L349" s="817"/>
      <c r="M349" s="814"/>
      <c r="N349" s="816"/>
      <c r="O349" s="814">
        <v>1</v>
      </c>
      <c r="P349" s="814">
        <v>31</v>
      </c>
      <c r="Q349" s="793" t="s">
        <v>55</v>
      </c>
      <c r="R349" s="814" t="s">
        <v>35</v>
      </c>
      <c r="S349" s="818">
        <v>16</v>
      </c>
      <c r="T349" s="817"/>
      <c r="U349" s="818"/>
      <c r="V349" s="817">
        <v>16</v>
      </c>
      <c r="W349" s="814"/>
      <c r="X349" s="814">
        <v>1</v>
      </c>
      <c r="Y349" s="950" t="s">
        <v>53</v>
      </c>
    </row>
    <row r="350" spans="1:25" s="24" customFormat="1" ht="30" customHeight="1" x14ac:dyDescent="0.2">
      <c r="A350" s="815"/>
      <c r="B350" s="814"/>
      <c r="C350" s="814"/>
      <c r="D350" s="814"/>
      <c r="E350" s="814"/>
      <c r="F350" s="814"/>
      <c r="G350" s="814"/>
      <c r="H350" s="814"/>
      <c r="I350" s="814"/>
      <c r="J350" s="816"/>
      <c r="K350" s="817"/>
      <c r="L350" s="817"/>
      <c r="M350" s="814"/>
      <c r="N350" s="816"/>
      <c r="O350" s="814"/>
      <c r="P350" s="814"/>
      <c r="Q350" s="793"/>
      <c r="R350" s="814"/>
      <c r="S350" s="818"/>
      <c r="T350" s="817"/>
      <c r="U350" s="818"/>
      <c r="V350" s="817"/>
      <c r="W350" s="814"/>
      <c r="X350" s="814"/>
      <c r="Y350" s="950"/>
    </row>
    <row r="351" spans="1:25" s="24" customFormat="1" ht="21.75" customHeight="1" x14ac:dyDescent="0.2">
      <c r="A351" s="815">
        <v>86</v>
      </c>
      <c r="B351" s="814" t="s">
        <v>68</v>
      </c>
      <c r="C351" s="814"/>
      <c r="D351" s="814"/>
      <c r="E351" s="814"/>
      <c r="F351" s="814" t="s">
        <v>141</v>
      </c>
      <c r="G351" s="814">
        <v>0</v>
      </c>
      <c r="H351" s="814">
        <v>0</v>
      </c>
      <c r="I351" s="814">
        <v>2.25</v>
      </c>
      <c r="J351" s="816"/>
      <c r="K351" s="817"/>
      <c r="L351" s="817">
        <v>2.25</v>
      </c>
      <c r="M351" s="814"/>
      <c r="N351" s="816"/>
      <c r="O351" s="814"/>
      <c r="P351" s="814"/>
      <c r="Q351" s="814"/>
      <c r="R351" s="814"/>
      <c r="S351" s="818"/>
      <c r="T351" s="817"/>
      <c r="U351" s="818"/>
      <c r="V351" s="817"/>
      <c r="W351" s="814"/>
      <c r="X351" s="814"/>
      <c r="Y351" s="949"/>
    </row>
    <row r="352" spans="1:25" s="24" customFormat="1" ht="54.75" customHeight="1" x14ac:dyDescent="0.2">
      <c r="A352" s="815"/>
      <c r="B352" s="814"/>
      <c r="C352" s="814"/>
      <c r="D352" s="814"/>
      <c r="E352" s="814"/>
      <c r="F352" s="814"/>
      <c r="G352" s="814"/>
      <c r="H352" s="814"/>
      <c r="I352" s="814"/>
      <c r="J352" s="816"/>
      <c r="K352" s="817"/>
      <c r="L352" s="817"/>
      <c r="M352" s="814"/>
      <c r="N352" s="816"/>
      <c r="O352" s="814">
        <v>1</v>
      </c>
      <c r="P352" s="814">
        <v>210</v>
      </c>
      <c r="Q352" s="793" t="s">
        <v>55</v>
      </c>
      <c r="R352" s="814" t="s">
        <v>38</v>
      </c>
      <c r="S352" s="818">
        <v>9</v>
      </c>
      <c r="T352" s="817"/>
      <c r="U352" s="818"/>
      <c r="V352" s="817">
        <v>9</v>
      </c>
      <c r="W352" s="814"/>
      <c r="X352" s="814">
        <v>2</v>
      </c>
      <c r="Y352" s="950" t="s">
        <v>53</v>
      </c>
    </row>
    <row r="353" spans="1:25" s="24" customFormat="1" ht="33.75" customHeight="1" x14ac:dyDescent="0.2">
      <c r="A353" s="815"/>
      <c r="B353" s="814"/>
      <c r="C353" s="814"/>
      <c r="D353" s="814"/>
      <c r="E353" s="814"/>
      <c r="F353" s="814"/>
      <c r="G353" s="814"/>
      <c r="H353" s="814"/>
      <c r="I353" s="814"/>
      <c r="J353" s="816"/>
      <c r="K353" s="817"/>
      <c r="L353" s="817"/>
      <c r="M353" s="814"/>
      <c r="N353" s="816"/>
      <c r="O353" s="814"/>
      <c r="P353" s="814"/>
      <c r="Q353" s="793"/>
      <c r="R353" s="814"/>
      <c r="S353" s="818"/>
      <c r="T353" s="817"/>
      <c r="U353" s="818"/>
      <c r="V353" s="817"/>
      <c r="W353" s="814"/>
      <c r="X353" s="814"/>
      <c r="Y353" s="950"/>
    </row>
    <row r="354" spans="1:25" s="24" customFormat="1" ht="21.75" customHeight="1" x14ac:dyDescent="0.2">
      <c r="A354" s="815">
        <v>87</v>
      </c>
      <c r="B354" s="814" t="s">
        <v>39</v>
      </c>
      <c r="C354" s="814"/>
      <c r="D354" s="814"/>
      <c r="E354" s="814"/>
      <c r="F354" s="814" t="s">
        <v>141</v>
      </c>
      <c r="G354" s="814">
        <v>0</v>
      </c>
      <c r="H354" s="814">
        <v>0</v>
      </c>
      <c r="I354" s="814">
        <v>3.06</v>
      </c>
      <c r="J354" s="816"/>
      <c r="K354" s="817"/>
      <c r="L354" s="817">
        <v>3.06</v>
      </c>
      <c r="M354" s="814"/>
      <c r="N354" s="816"/>
      <c r="O354" s="814"/>
      <c r="P354" s="814"/>
      <c r="Q354" s="814"/>
      <c r="R354" s="814"/>
      <c r="S354" s="818"/>
      <c r="T354" s="817"/>
      <c r="U354" s="818"/>
      <c r="V354" s="817"/>
      <c r="W354" s="814"/>
      <c r="X354" s="814"/>
      <c r="Y354" s="949"/>
    </row>
    <row r="355" spans="1:25" s="24" customFormat="1" ht="37.5" x14ac:dyDescent="0.2">
      <c r="A355" s="815"/>
      <c r="B355" s="814"/>
      <c r="C355" s="814"/>
      <c r="D355" s="814"/>
      <c r="E355" s="814"/>
      <c r="F355" s="814"/>
      <c r="G355" s="814"/>
      <c r="H355" s="814"/>
      <c r="I355" s="814"/>
      <c r="J355" s="816"/>
      <c r="K355" s="817"/>
      <c r="L355" s="817"/>
      <c r="M355" s="814"/>
      <c r="N355" s="816"/>
      <c r="O355" s="814">
        <v>1</v>
      </c>
      <c r="P355" s="814">
        <v>79</v>
      </c>
      <c r="Q355" s="793" t="s">
        <v>37</v>
      </c>
      <c r="R355" s="814" t="s">
        <v>38</v>
      </c>
      <c r="S355" s="818">
        <v>12.25</v>
      </c>
      <c r="T355" s="817"/>
      <c r="U355" s="818"/>
      <c r="V355" s="817">
        <v>12.25</v>
      </c>
      <c r="W355" s="814"/>
      <c r="X355" s="814">
        <v>20</v>
      </c>
      <c r="Y355" s="950" t="s">
        <v>53</v>
      </c>
    </row>
    <row r="356" spans="1:25" s="24" customFormat="1" ht="18.75" x14ac:dyDescent="0.2">
      <c r="A356" s="815"/>
      <c r="B356" s="814"/>
      <c r="C356" s="814"/>
      <c r="D356" s="814"/>
      <c r="E356" s="814"/>
      <c r="F356" s="814"/>
      <c r="G356" s="814"/>
      <c r="H356" s="814"/>
      <c r="I356" s="814"/>
      <c r="J356" s="816"/>
      <c r="K356" s="817"/>
      <c r="L356" s="817"/>
      <c r="M356" s="814"/>
      <c r="N356" s="816"/>
      <c r="O356" s="814"/>
      <c r="P356" s="814"/>
      <c r="Q356" s="793"/>
      <c r="R356" s="814"/>
      <c r="S356" s="818"/>
      <c r="T356" s="817"/>
      <c r="U356" s="818"/>
      <c r="V356" s="817"/>
      <c r="W356" s="814"/>
      <c r="X356" s="814"/>
      <c r="Y356" s="950"/>
    </row>
    <row r="357" spans="1:25" s="29" customFormat="1" ht="22.5" customHeight="1" x14ac:dyDescent="0.2">
      <c r="A357" s="815">
        <v>88</v>
      </c>
      <c r="B357" s="814" t="s">
        <v>32</v>
      </c>
      <c r="C357" s="814">
        <v>44190</v>
      </c>
      <c r="D357" s="814">
        <v>585</v>
      </c>
      <c r="E357" s="814">
        <v>3016</v>
      </c>
      <c r="F357" s="814" t="s">
        <v>146</v>
      </c>
      <c r="G357" s="814">
        <v>1</v>
      </c>
      <c r="H357" s="814">
        <v>0</v>
      </c>
      <c r="I357" s="814">
        <v>3</v>
      </c>
      <c r="J357" s="817">
        <v>397.75</v>
      </c>
      <c r="K357" s="817"/>
      <c r="L357" s="817">
        <v>5.25</v>
      </c>
      <c r="M357" s="814"/>
      <c r="N357" s="817"/>
      <c r="O357" s="814"/>
      <c r="P357" s="814"/>
      <c r="Q357" s="814"/>
      <c r="R357" s="814"/>
      <c r="S357" s="818"/>
      <c r="T357" s="814"/>
      <c r="U357" s="818"/>
      <c r="V357" s="819"/>
      <c r="W357" s="814"/>
      <c r="X357" s="814"/>
      <c r="Y357" s="949"/>
    </row>
    <row r="358" spans="1:25" s="29" customFormat="1" ht="56.25" x14ac:dyDescent="0.2">
      <c r="A358" s="815"/>
      <c r="B358" s="814"/>
      <c r="C358" s="814"/>
      <c r="D358" s="814"/>
      <c r="E358" s="814"/>
      <c r="F358" s="814"/>
      <c r="G358" s="814"/>
      <c r="H358" s="814"/>
      <c r="I358" s="814"/>
      <c r="J358" s="817"/>
      <c r="K358" s="817"/>
      <c r="L358" s="817"/>
      <c r="M358" s="814"/>
      <c r="N358" s="817"/>
      <c r="O358" s="814">
        <v>1</v>
      </c>
      <c r="P358" s="814">
        <v>158</v>
      </c>
      <c r="Q358" s="814" t="s">
        <v>37</v>
      </c>
      <c r="R358" s="814" t="s">
        <v>38</v>
      </c>
      <c r="S358" s="818">
        <v>21</v>
      </c>
      <c r="T358" s="814"/>
      <c r="U358" s="818"/>
      <c r="V358" s="818">
        <v>21</v>
      </c>
      <c r="W358" s="814"/>
      <c r="X358" s="814">
        <v>12</v>
      </c>
      <c r="Y358" s="950" t="s">
        <v>94</v>
      </c>
    </row>
    <row r="359" spans="1:25" s="29" customFormat="1" ht="21.75" customHeight="1" x14ac:dyDescent="0.2">
      <c r="A359" s="815"/>
      <c r="B359" s="814" t="s">
        <v>32</v>
      </c>
      <c r="C359" s="814">
        <v>51065</v>
      </c>
      <c r="D359" s="814">
        <v>609</v>
      </c>
      <c r="E359" s="814">
        <v>3459</v>
      </c>
      <c r="F359" s="814" t="s">
        <v>146</v>
      </c>
      <c r="G359" s="814">
        <v>7</v>
      </c>
      <c r="H359" s="814">
        <v>0</v>
      </c>
      <c r="I359" s="814">
        <v>1</v>
      </c>
      <c r="J359" s="817">
        <v>2801</v>
      </c>
      <c r="K359" s="817"/>
      <c r="L359" s="817"/>
      <c r="M359" s="814"/>
      <c r="N359" s="817"/>
      <c r="O359" s="814"/>
      <c r="P359" s="814"/>
      <c r="Q359" s="814"/>
      <c r="R359" s="814"/>
      <c r="S359" s="818"/>
      <c r="T359" s="814"/>
      <c r="U359" s="818"/>
      <c r="V359" s="819"/>
      <c r="W359" s="814"/>
      <c r="X359" s="814"/>
      <c r="Y359" s="949"/>
    </row>
    <row r="360" spans="1:25" s="29" customFormat="1" ht="21.75" customHeight="1" x14ac:dyDescent="0.2">
      <c r="A360" s="815"/>
      <c r="B360" s="814" t="s">
        <v>32</v>
      </c>
      <c r="C360" s="814">
        <v>51066</v>
      </c>
      <c r="D360" s="814">
        <v>608</v>
      </c>
      <c r="E360" s="814">
        <v>3460</v>
      </c>
      <c r="F360" s="814" t="s">
        <v>146</v>
      </c>
      <c r="G360" s="814">
        <v>2</v>
      </c>
      <c r="H360" s="814">
        <v>0</v>
      </c>
      <c r="I360" s="814">
        <v>43</v>
      </c>
      <c r="J360" s="817">
        <v>843</v>
      </c>
      <c r="K360" s="817"/>
      <c r="L360" s="817"/>
      <c r="M360" s="814"/>
      <c r="N360" s="817"/>
      <c r="O360" s="814"/>
      <c r="P360" s="814"/>
      <c r="Q360" s="814"/>
      <c r="R360" s="814"/>
      <c r="S360" s="818"/>
      <c r="T360" s="814"/>
      <c r="U360" s="818"/>
      <c r="V360" s="819"/>
      <c r="W360" s="814"/>
      <c r="X360" s="814"/>
      <c r="Y360" s="949"/>
    </row>
    <row r="361" spans="1:25" s="29" customFormat="1" ht="21.75" customHeight="1" x14ac:dyDescent="0.2">
      <c r="A361" s="815"/>
      <c r="B361" s="814"/>
      <c r="C361" s="814"/>
      <c r="D361" s="814"/>
      <c r="E361" s="814"/>
      <c r="F361" s="814"/>
      <c r="G361" s="814"/>
      <c r="H361" s="814"/>
      <c r="I361" s="814"/>
      <c r="J361" s="817"/>
      <c r="K361" s="817"/>
      <c r="L361" s="817"/>
      <c r="M361" s="814"/>
      <c r="N361" s="817"/>
      <c r="O361" s="814"/>
      <c r="P361" s="814"/>
      <c r="Q361" s="814"/>
      <c r="R361" s="814"/>
      <c r="S361" s="818"/>
      <c r="T361" s="814"/>
      <c r="U361" s="818"/>
      <c r="V361" s="819"/>
      <c r="W361" s="814"/>
      <c r="X361" s="814"/>
      <c r="Y361" s="949"/>
    </row>
    <row r="362" spans="1:25" s="17" customFormat="1" ht="25.5" customHeight="1" x14ac:dyDescent="0.2">
      <c r="A362" s="815">
        <v>89</v>
      </c>
      <c r="B362" s="814" t="s">
        <v>32</v>
      </c>
      <c r="C362" s="814">
        <v>18461</v>
      </c>
      <c r="D362" s="814">
        <v>472</v>
      </c>
      <c r="E362" s="814">
        <v>2710</v>
      </c>
      <c r="F362" s="814" t="s">
        <v>146</v>
      </c>
      <c r="G362" s="814">
        <v>0</v>
      </c>
      <c r="H362" s="814">
        <v>0</v>
      </c>
      <c r="I362" s="814">
        <v>91</v>
      </c>
      <c r="J362" s="817">
        <v>73</v>
      </c>
      <c r="K362" s="817"/>
      <c r="L362" s="817">
        <v>18</v>
      </c>
      <c r="M362" s="814"/>
      <c r="N362" s="817"/>
      <c r="O362" s="814"/>
      <c r="P362" s="814"/>
      <c r="Q362" s="814"/>
      <c r="R362" s="814"/>
      <c r="S362" s="818"/>
      <c r="T362" s="814"/>
      <c r="U362" s="818"/>
      <c r="V362" s="819"/>
      <c r="W362" s="814"/>
      <c r="X362" s="814"/>
      <c r="Y362" s="949"/>
    </row>
    <row r="363" spans="1:25" s="17" customFormat="1" ht="56.25" x14ac:dyDescent="0.2">
      <c r="A363" s="815"/>
      <c r="B363" s="814"/>
      <c r="C363" s="814"/>
      <c r="D363" s="814"/>
      <c r="E363" s="814"/>
      <c r="F363" s="814"/>
      <c r="G363" s="814"/>
      <c r="H363" s="814"/>
      <c r="I363" s="814"/>
      <c r="J363" s="817"/>
      <c r="K363" s="817"/>
      <c r="L363" s="817"/>
      <c r="M363" s="814"/>
      <c r="N363" s="817"/>
      <c r="O363" s="814">
        <v>1</v>
      </c>
      <c r="P363" s="814">
        <v>89</v>
      </c>
      <c r="Q363" s="793" t="s">
        <v>55</v>
      </c>
      <c r="R363" s="793" t="s">
        <v>56</v>
      </c>
      <c r="S363" s="818">
        <v>72</v>
      </c>
      <c r="T363" s="814"/>
      <c r="U363" s="818"/>
      <c r="V363" s="818">
        <v>72</v>
      </c>
      <c r="W363" s="814"/>
      <c r="X363" s="814">
        <v>31</v>
      </c>
      <c r="Y363" s="950" t="s">
        <v>53</v>
      </c>
    </row>
    <row r="364" spans="1:25" s="17" customFormat="1" ht="25.5" customHeight="1" x14ac:dyDescent="0.2">
      <c r="A364" s="815"/>
      <c r="B364" s="814"/>
      <c r="C364" s="814"/>
      <c r="D364" s="814"/>
      <c r="E364" s="814"/>
      <c r="F364" s="814"/>
      <c r="G364" s="814"/>
      <c r="H364" s="814"/>
      <c r="I364" s="814"/>
      <c r="J364" s="817"/>
      <c r="K364" s="817"/>
      <c r="L364" s="817"/>
      <c r="M364" s="814"/>
      <c r="N364" s="817"/>
      <c r="O364" s="814"/>
      <c r="P364" s="814"/>
      <c r="Q364" s="814"/>
      <c r="R364" s="814"/>
      <c r="S364" s="818"/>
      <c r="T364" s="814"/>
      <c r="U364" s="818"/>
      <c r="V364" s="819"/>
      <c r="W364" s="814"/>
      <c r="X364" s="814"/>
      <c r="Y364" s="949"/>
    </row>
    <row r="365" spans="1:25" s="17" customFormat="1" ht="25.5" customHeight="1" x14ac:dyDescent="0.2">
      <c r="A365" s="815">
        <v>90</v>
      </c>
      <c r="B365" s="814"/>
      <c r="C365" s="814"/>
      <c r="D365" s="814"/>
      <c r="E365" s="814"/>
      <c r="F365" s="814"/>
      <c r="G365" s="814"/>
      <c r="H365" s="814"/>
      <c r="I365" s="814"/>
      <c r="J365" s="817"/>
      <c r="K365" s="817"/>
      <c r="L365" s="817"/>
      <c r="M365" s="814"/>
      <c r="N365" s="817"/>
      <c r="O365" s="814"/>
      <c r="P365" s="814"/>
      <c r="Q365" s="814"/>
      <c r="R365" s="814"/>
      <c r="S365" s="818"/>
      <c r="T365" s="814"/>
      <c r="U365" s="818"/>
      <c r="V365" s="818"/>
      <c r="W365" s="814"/>
      <c r="X365" s="814"/>
      <c r="Y365" s="949"/>
    </row>
    <row r="366" spans="1:25" s="17" customFormat="1" ht="42" customHeight="1" x14ac:dyDescent="0.2">
      <c r="A366" s="815"/>
      <c r="B366" s="814"/>
      <c r="C366" s="814"/>
      <c r="D366" s="814"/>
      <c r="E366" s="814"/>
      <c r="F366" s="814"/>
      <c r="G366" s="814"/>
      <c r="H366" s="814"/>
      <c r="I366" s="814"/>
      <c r="J366" s="817"/>
      <c r="K366" s="817"/>
      <c r="L366" s="817"/>
      <c r="M366" s="814"/>
      <c r="N366" s="817"/>
      <c r="O366" s="814">
        <v>1</v>
      </c>
      <c r="P366" s="814">
        <v>118</v>
      </c>
      <c r="Q366" s="814" t="s">
        <v>37</v>
      </c>
      <c r="R366" s="814" t="s">
        <v>38</v>
      </c>
      <c r="S366" s="818">
        <v>56</v>
      </c>
      <c r="T366" s="814"/>
      <c r="U366" s="818"/>
      <c r="V366" s="818">
        <v>56</v>
      </c>
      <c r="W366" s="814"/>
      <c r="X366" s="814">
        <v>7</v>
      </c>
      <c r="Y366" s="950" t="s">
        <v>84</v>
      </c>
    </row>
    <row r="367" spans="1:25" s="17" customFormat="1" ht="25.5" customHeight="1" x14ac:dyDescent="0.2">
      <c r="A367" s="815"/>
      <c r="B367" s="814" t="s">
        <v>32</v>
      </c>
      <c r="C367" s="814">
        <v>32249</v>
      </c>
      <c r="D367" s="814">
        <v>332</v>
      </c>
      <c r="E367" s="814">
        <v>2616</v>
      </c>
      <c r="F367" s="814" t="s">
        <v>146</v>
      </c>
      <c r="G367" s="814">
        <v>8</v>
      </c>
      <c r="H367" s="814">
        <v>2</v>
      </c>
      <c r="I367" s="814">
        <v>51</v>
      </c>
      <c r="J367" s="817">
        <v>3271</v>
      </c>
      <c r="K367" s="817"/>
      <c r="L367" s="817"/>
      <c r="M367" s="814"/>
      <c r="N367" s="817"/>
      <c r="O367" s="814"/>
      <c r="P367" s="814"/>
      <c r="Q367" s="814"/>
      <c r="R367" s="814"/>
      <c r="S367" s="818"/>
      <c r="T367" s="814"/>
      <c r="U367" s="818"/>
      <c r="V367" s="818"/>
      <c r="W367" s="814"/>
      <c r="X367" s="814"/>
      <c r="Y367" s="949"/>
    </row>
    <row r="368" spans="1:25" s="17" customFormat="1" ht="25.5" customHeight="1" x14ac:dyDescent="0.2">
      <c r="A368" s="815"/>
      <c r="B368" s="814"/>
      <c r="C368" s="814"/>
      <c r="D368" s="814"/>
      <c r="E368" s="814"/>
      <c r="F368" s="814"/>
      <c r="G368" s="814"/>
      <c r="H368" s="814"/>
      <c r="I368" s="814"/>
      <c r="J368" s="817"/>
      <c r="K368" s="817"/>
      <c r="L368" s="817"/>
      <c r="M368" s="814"/>
      <c r="N368" s="817"/>
      <c r="O368" s="814"/>
      <c r="P368" s="814"/>
      <c r="Q368" s="814"/>
      <c r="R368" s="814"/>
      <c r="S368" s="818"/>
      <c r="T368" s="814"/>
      <c r="U368" s="818"/>
      <c r="V368" s="818"/>
      <c r="W368" s="814"/>
      <c r="X368" s="814"/>
      <c r="Y368" s="949"/>
    </row>
    <row r="369" spans="1:25" s="17" customFormat="1" ht="25.5" customHeight="1" x14ac:dyDescent="0.2">
      <c r="A369" s="815">
        <v>91</v>
      </c>
      <c r="B369" s="814" t="s">
        <v>32</v>
      </c>
      <c r="C369" s="814">
        <v>51064</v>
      </c>
      <c r="D369" s="814">
        <v>610</v>
      </c>
      <c r="E369" s="814">
        <v>3458</v>
      </c>
      <c r="F369" s="814" t="s">
        <v>146</v>
      </c>
      <c r="G369" s="814">
        <v>1</v>
      </c>
      <c r="H369" s="814">
        <v>0</v>
      </c>
      <c r="I369" s="814">
        <v>88</v>
      </c>
      <c r="J369" s="817">
        <v>479</v>
      </c>
      <c r="K369" s="817"/>
      <c r="L369" s="817">
        <v>9</v>
      </c>
      <c r="M369" s="814"/>
      <c r="N369" s="817"/>
      <c r="O369" s="814"/>
      <c r="P369" s="814"/>
      <c r="Q369" s="814"/>
      <c r="R369" s="814"/>
      <c r="S369" s="818"/>
      <c r="T369" s="814"/>
      <c r="U369" s="818"/>
      <c r="V369" s="818"/>
      <c r="W369" s="814"/>
      <c r="X369" s="814"/>
      <c r="Y369" s="949"/>
    </row>
    <row r="370" spans="1:25" s="17" customFormat="1" ht="56.25" x14ac:dyDescent="0.2">
      <c r="A370" s="815"/>
      <c r="B370" s="814"/>
      <c r="C370" s="814"/>
      <c r="D370" s="814"/>
      <c r="E370" s="814"/>
      <c r="F370" s="814"/>
      <c r="G370" s="814"/>
      <c r="H370" s="814"/>
      <c r="I370" s="814"/>
      <c r="J370" s="817"/>
      <c r="K370" s="817"/>
      <c r="L370" s="817"/>
      <c r="M370" s="814"/>
      <c r="N370" s="817"/>
      <c r="O370" s="814">
        <v>1</v>
      </c>
      <c r="P370" s="814">
        <v>100</v>
      </c>
      <c r="Q370" s="793" t="s">
        <v>55</v>
      </c>
      <c r="R370" s="814" t="s">
        <v>35</v>
      </c>
      <c r="S370" s="818">
        <v>36</v>
      </c>
      <c r="T370" s="814"/>
      <c r="U370" s="818"/>
      <c r="V370" s="818">
        <v>36</v>
      </c>
      <c r="W370" s="814"/>
      <c r="X370" s="814">
        <v>18</v>
      </c>
      <c r="Y370" s="950" t="s">
        <v>53</v>
      </c>
    </row>
    <row r="371" spans="1:25" s="17" customFormat="1" ht="25.5" customHeight="1" x14ac:dyDescent="0.2">
      <c r="A371" s="815"/>
      <c r="B371" s="814"/>
      <c r="C371" s="814"/>
      <c r="D371" s="814"/>
      <c r="E371" s="814"/>
      <c r="F371" s="814"/>
      <c r="G371" s="814"/>
      <c r="H371" s="814"/>
      <c r="I371" s="814"/>
      <c r="J371" s="817"/>
      <c r="K371" s="817"/>
      <c r="L371" s="817"/>
      <c r="M371" s="814"/>
      <c r="N371" s="817"/>
      <c r="O371" s="814"/>
      <c r="P371" s="814"/>
      <c r="Q371" s="814"/>
      <c r="R371" s="814"/>
      <c r="S371" s="818"/>
      <c r="T371" s="814"/>
      <c r="U371" s="818"/>
      <c r="V371" s="818"/>
      <c r="W371" s="814"/>
      <c r="X371" s="814"/>
      <c r="Y371" s="949"/>
    </row>
    <row r="372" spans="1:25" s="17" customFormat="1" ht="20.25" customHeight="1" x14ac:dyDescent="0.2">
      <c r="A372" s="815">
        <v>92</v>
      </c>
      <c r="B372" s="814"/>
      <c r="C372" s="844"/>
      <c r="D372" s="814"/>
      <c r="E372" s="814"/>
      <c r="F372" s="814" t="s">
        <v>146</v>
      </c>
      <c r="G372" s="814">
        <v>0</v>
      </c>
      <c r="H372" s="814">
        <v>0</v>
      </c>
      <c r="I372" s="814">
        <v>4</v>
      </c>
      <c r="J372" s="818"/>
      <c r="K372" s="817"/>
      <c r="L372" s="843"/>
      <c r="M372" s="814"/>
      <c r="N372" s="817"/>
      <c r="O372" s="814"/>
      <c r="P372" s="814"/>
      <c r="Q372" s="793"/>
      <c r="R372" s="814"/>
      <c r="S372" s="818"/>
      <c r="T372" s="816"/>
      <c r="U372" s="818"/>
      <c r="V372" s="818"/>
      <c r="W372" s="814"/>
      <c r="X372" s="814"/>
      <c r="Y372" s="952"/>
    </row>
    <row r="373" spans="1:25" s="17" customFormat="1" ht="56.25" x14ac:dyDescent="0.2">
      <c r="A373" s="815"/>
      <c r="B373" s="814"/>
      <c r="C373" s="844"/>
      <c r="D373" s="814"/>
      <c r="E373" s="814"/>
      <c r="F373" s="814"/>
      <c r="G373" s="814"/>
      <c r="H373" s="814"/>
      <c r="I373" s="814"/>
      <c r="J373" s="818"/>
      <c r="K373" s="817"/>
      <c r="L373" s="843">
        <v>4</v>
      </c>
      <c r="M373" s="814"/>
      <c r="N373" s="817"/>
      <c r="O373" s="814">
        <v>1</v>
      </c>
      <c r="P373" s="814">
        <v>160</v>
      </c>
      <c r="Q373" s="793" t="s">
        <v>55</v>
      </c>
      <c r="R373" s="814" t="s">
        <v>35</v>
      </c>
      <c r="S373" s="818">
        <v>16</v>
      </c>
      <c r="T373" s="816"/>
      <c r="U373" s="818"/>
      <c r="V373" s="818">
        <v>16</v>
      </c>
      <c r="W373" s="814"/>
      <c r="X373" s="814">
        <v>1</v>
      </c>
      <c r="Y373" s="952" t="s">
        <v>53</v>
      </c>
    </row>
    <row r="374" spans="1:25" s="17" customFormat="1" ht="18.75" x14ac:dyDescent="0.2">
      <c r="A374" s="815"/>
      <c r="B374" s="814"/>
      <c r="C374" s="844"/>
      <c r="D374" s="814"/>
      <c r="E374" s="814"/>
      <c r="F374" s="814"/>
      <c r="G374" s="814"/>
      <c r="H374" s="814"/>
      <c r="I374" s="814"/>
      <c r="J374" s="818"/>
      <c r="K374" s="817"/>
      <c r="L374" s="843"/>
      <c r="M374" s="814"/>
      <c r="N374" s="817"/>
      <c r="O374" s="814"/>
      <c r="P374" s="814"/>
      <c r="Q374" s="793"/>
      <c r="R374" s="814"/>
      <c r="S374" s="818"/>
      <c r="T374" s="816"/>
      <c r="U374" s="818"/>
      <c r="V374" s="818"/>
      <c r="W374" s="814"/>
      <c r="X374" s="814"/>
      <c r="Y374" s="952"/>
    </row>
    <row r="375" spans="1:25" s="17" customFormat="1" ht="20.25" customHeight="1" x14ac:dyDescent="0.2">
      <c r="A375" s="815">
        <v>93</v>
      </c>
      <c r="B375" s="814"/>
      <c r="C375" s="844"/>
      <c r="D375" s="814"/>
      <c r="E375" s="814"/>
      <c r="F375" s="814" t="s">
        <v>146</v>
      </c>
      <c r="G375" s="814">
        <v>0</v>
      </c>
      <c r="H375" s="814">
        <v>0</v>
      </c>
      <c r="I375" s="814">
        <v>1</v>
      </c>
      <c r="J375" s="818"/>
      <c r="K375" s="817"/>
      <c r="L375" s="843">
        <v>1</v>
      </c>
      <c r="M375" s="814"/>
      <c r="N375" s="817"/>
      <c r="O375" s="814"/>
      <c r="P375" s="814"/>
      <c r="Q375" s="793"/>
      <c r="R375" s="814"/>
      <c r="S375" s="818"/>
      <c r="T375" s="816"/>
      <c r="U375" s="818"/>
      <c r="V375" s="818"/>
      <c r="W375" s="814"/>
      <c r="X375" s="814"/>
      <c r="Y375" s="952"/>
    </row>
    <row r="376" spans="1:25" s="17" customFormat="1" ht="37.5" x14ac:dyDescent="0.2">
      <c r="A376" s="815"/>
      <c r="B376" s="814"/>
      <c r="C376" s="844"/>
      <c r="D376" s="814"/>
      <c r="E376" s="814"/>
      <c r="F376" s="814"/>
      <c r="G376" s="814"/>
      <c r="H376" s="814"/>
      <c r="I376" s="814"/>
      <c r="J376" s="818"/>
      <c r="K376" s="817"/>
      <c r="L376" s="843"/>
      <c r="M376" s="814"/>
      <c r="N376" s="817"/>
      <c r="O376" s="814">
        <v>1</v>
      </c>
      <c r="P376" s="814">
        <v>156</v>
      </c>
      <c r="Q376" s="793" t="s">
        <v>37</v>
      </c>
      <c r="R376" s="814" t="s">
        <v>38</v>
      </c>
      <c r="S376" s="818">
        <v>4</v>
      </c>
      <c r="T376" s="816"/>
      <c r="U376" s="818"/>
      <c r="V376" s="818">
        <v>4</v>
      </c>
      <c r="W376" s="814"/>
      <c r="X376" s="814">
        <v>1</v>
      </c>
      <c r="Y376" s="952" t="s">
        <v>127</v>
      </c>
    </row>
    <row r="377" spans="1:25" s="17" customFormat="1" ht="18.75" x14ac:dyDescent="0.2">
      <c r="A377" s="815"/>
      <c r="B377" s="814"/>
      <c r="C377" s="844"/>
      <c r="D377" s="814"/>
      <c r="E377" s="814"/>
      <c r="F377" s="814"/>
      <c r="G377" s="814"/>
      <c r="H377" s="814"/>
      <c r="I377" s="814"/>
      <c r="J377" s="818"/>
      <c r="K377" s="817"/>
      <c r="L377" s="843"/>
      <c r="M377" s="814"/>
      <c r="N377" s="817"/>
      <c r="O377" s="814"/>
      <c r="P377" s="814"/>
      <c r="Q377" s="793"/>
      <c r="R377" s="814"/>
      <c r="S377" s="818"/>
      <c r="T377" s="816"/>
      <c r="U377" s="818"/>
      <c r="V377" s="818"/>
      <c r="W377" s="814"/>
      <c r="X377" s="814"/>
      <c r="Y377" s="952"/>
    </row>
    <row r="378" spans="1:25" s="21" customFormat="1" ht="18.75" x14ac:dyDescent="0.2">
      <c r="A378" s="815">
        <v>94</v>
      </c>
      <c r="B378" s="814" t="s">
        <v>32</v>
      </c>
      <c r="C378" s="814">
        <v>18545</v>
      </c>
      <c r="D378" s="814">
        <v>233</v>
      </c>
      <c r="E378" s="814">
        <v>2346</v>
      </c>
      <c r="F378" s="814" t="s">
        <v>136</v>
      </c>
      <c r="G378" s="814">
        <v>0</v>
      </c>
      <c r="H378" s="814">
        <v>1</v>
      </c>
      <c r="I378" s="814">
        <v>0</v>
      </c>
      <c r="J378" s="817">
        <v>89.5</v>
      </c>
      <c r="K378" s="817"/>
      <c r="L378" s="817">
        <v>10.5</v>
      </c>
      <c r="M378" s="814"/>
      <c r="N378" s="817"/>
      <c r="O378" s="814"/>
      <c r="P378" s="814"/>
      <c r="Q378" s="814"/>
      <c r="R378" s="814"/>
      <c r="S378" s="818"/>
      <c r="T378" s="817"/>
      <c r="U378" s="818"/>
      <c r="V378" s="843"/>
      <c r="W378" s="814"/>
      <c r="X378" s="814"/>
      <c r="Y378" s="949"/>
    </row>
    <row r="379" spans="1:25" s="21" customFormat="1" ht="56.25" customHeight="1" x14ac:dyDescent="0.2">
      <c r="A379" s="815"/>
      <c r="B379" s="814"/>
      <c r="C379" s="814"/>
      <c r="D379" s="814"/>
      <c r="E379" s="814"/>
      <c r="F379" s="814"/>
      <c r="G379" s="814"/>
      <c r="H379" s="814"/>
      <c r="I379" s="814"/>
      <c r="J379" s="817"/>
      <c r="K379" s="817"/>
      <c r="L379" s="817"/>
      <c r="M379" s="814"/>
      <c r="N379" s="817"/>
      <c r="O379" s="814">
        <v>1</v>
      </c>
      <c r="P379" s="814">
        <v>166</v>
      </c>
      <c r="Q379" s="793" t="s">
        <v>37</v>
      </c>
      <c r="R379" s="814" t="s">
        <v>35</v>
      </c>
      <c r="S379" s="818">
        <v>42</v>
      </c>
      <c r="T379" s="817"/>
      <c r="U379" s="818"/>
      <c r="V379" s="843">
        <v>42</v>
      </c>
      <c r="W379" s="814"/>
      <c r="X379" s="814">
        <v>21</v>
      </c>
      <c r="Y379" s="950" t="s">
        <v>147</v>
      </c>
    </row>
    <row r="380" spans="1:25" s="21" customFormat="1" ht="18.75" x14ac:dyDescent="0.2">
      <c r="A380" s="815"/>
      <c r="B380" s="814" t="s">
        <v>32</v>
      </c>
      <c r="C380" s="814">
        <v>38780</v>
      </c>
      <c r="D380" s="814">
        <v>360</v>
      </c>
      <c r="E380" s="814">
        <v>2855</v>
      </c>
      <c r="F380" s="814" t="s">
        <v>136</v>
      </c>
      <c r="G380" s="814">
        <v>0</v>
      </c>
      <c r="H380" s="814">
        <v>0</v>
      </c>
      <c r="I380" s="814">
        <v>99</v>
      </c>
      <c r="J380" s="817">
        <v>99</v>
      </c>
      <c r="K380" s="817"/>
      <c r="L380" s="817"/>
      <c r="M380" s="814"/>
      <c r="N380" s="817"/>
      <c r="O380" s="814"/>
      <c r="P380" s="814"/>
      <c r="Q380" s="814"/>
      <c r="R380" s="814"/>
      <c r="S380" s="818"/>
      <c r="T380" s="817"/>
      <c r="U380" s="818"/>
      <c r="V380" s="843"/>
      <c r="W380" s="814"/>
      <c r="X380" s="814"/>
      <c r="Y380" s="949"/>
    </row>
    <row r="381" spans="1:25" s="21" customFormat="1" ht="18.75" x14ac:dyDescent="0.2">
      <c r="A381" s="815"/>
      <c r="B381" s="814" t="s">
        <v>32</v>
      </c>
      <c r="C381" s="814">
        <v>44042</v>
      </c>
      <c r="D381" s="814">
        <v>274</v>
      </c>
      <c r="E381" s="814">
        <v>3002</v>
      </c>
      <c r="F381" s="814" t="s">
        <v>54</v>
      </c>
      <c r="G381" s="814">
        <v>1</v>
      </c>
      <c r="H381" s="814">
        <v>0</v>
      </c>
      <c r="I381" s="814">
        <v>53</v>
      </c>
      <c r="J381" s="817">
        <v>453</v>
      </c>
      <c r="K381" s="817"/>
      <c r="L381" s="817"/>
      <c r="M381" s="814"/>
      <c r="N381" s="817"/>
      <c r="O381" s="814"/>
      <c r="P381" s="814"/>
      <c r="Q381" s="814"/>
      <c r="R381" s="814"/>
      <c r="S381" s="818"/>
      <c r="T381" s="817"/>
      <c r="U381" s="818"/>
      <c r="V381" s="843"/>
      <c r="W381" s="814"/>
      <c r="X381" s="814"/>
      <c r="Y381" s="949"/>
    </row>
    <row r="382" spans="1:25" s="21" customFormat="1" ht="18.75" x14ac:dyDescent="0.2">
      <c r="A382" s="815"/>
      <c r="B382" s="814" t="s">
        <v>32</v>
      </c>
      <c r="C382" s="814">
        <v>38260</v>
      </c>
      <c r="D382" s="814">
        <v>244</v>
      </c>
      <c r="E382" s="814">
        <v>1765</v>
      </c>
      <c r="F382" s="814" t="s">
        <v>54</v>
      </c>
      <c r="G382" s="814">
        <v>6</v>
      </c>
      <c r="H382" s="814">
        <v>1</v>
      </c>
      <c r="I382" s="814">
        <v>37</v>
      </c>
      <c r="J382" s="817">
        <v>2537</v>
      </c>
      <c r="K382" s="817"/>
      <c r="L382" s="817"/>
      <c r="M382" s="814"/>
      <c r="N382" s="817"/>
      <c r="O382" s="814"/>
      <c r="P382" s="814"/>
      <c r="Q382" s="814"/>
      <c r="R382" s="814"/>
      <c r="S382" s="818"/>
      <c r="T382" s="817"/>
      <c r="U382" s="818"/>
      <c r="V382" s="843"/>
      <c r="W382" s="814"/>
      <c r="X382" s="814"/>
      <c r="Y382" s="949"/>
    </row>
    <row r="383" spans="1:25" s="17" customFormat="1" ht="18.75" x14ac:dyDescent="0.2">
      <c r="A383" s="815"/>
      <c r="B383" s="814"/>
      <c r="C383" s="814"/>
      <c r="D383" s="814"/>
      <c r="E383" s="814"/>
      <c r="F383" s="814"/>
      <c r="G383" s="814"/>
      <c r="H383" s="814"/>
      <c r="I383" s="814"/>
      <c r="J383" s="817"/>
      <c r="K383" s="817"/>
      <c r="L383" s="817"/>
      <c r="M383" s="814"/>
      <c r="N383" s="817"/>
      <c r="O383" s="814"/>
      <c r="P383" s="814"/>
      <c r="Q383" s="814"/>
      <c r="R383" s="814"/>
      <c r="S383" s="818"/>
      <c r="T383" s="817"/>
      <c r="U383" s="818"/>
      <c r="V383" s="843"/>
      <c r="W383" s="814"/>
      <c r="X383" s="814"/>
      <c r="Y383" s="949"/>
    </row>
    <row r="384" spans="1:25" s="21" customFormat="1" ht="18.75" x14ac:dyDescent="0.2">
      <c r="A384" s="815">
        <v>95</v>
      </c>
      <c r="B384" s="814" t="s">
        <v>32</v>
      </c>
      <c r="C384" s="814">
        <v>18546</v>
      </c>
      <c r="D384" s="814">
        <v>234</v>
      </c>
      <c r="E384" s="814">
        <v>2347</v>
      </c>
      <c r="F384" s="814" t="s">
        <v>136</v>
      </c>
      <c r="G384" s="814">
        <v>0</v>
      </c>
      <c r="H384" s="814">
        <v>1</v>
      </c>
      <c r="I384" s="814">
        <v>68</v>
      </c>
      <c r="J384" s="817"/>
      <c r="K384" s="817"/>
      <c r="L384" s="817">
        <v>4.5</v>
      </c>
      <c r="M384" s="814"/>
      <c r="N384" s="817">
        <v>163.5</v>
      </c>
      <c r="O384" s="814"/>
      <c r="P384" s="814"/>
      <c r="Q384" s="814"/>
      <c r="R384" s="814"/>
      <c r="S384" s="818"/>
      <c r="T384" s="817"/>
      <c r="U384" s="818"/>
      <c r="V384" s="843"/>
      <c r="W384" s="814"/>
      <c r="X384" s="814"/>
      <c r="Y384" s="949"/>
    </row>
    <row r="385" spans="1:25" s="21" customFormat="1" ht="56.25" x14ac:dyDescent="0.2">
      <c r="A385" s="815"/>
      <c r="B385" s="814"/>
      <c r="C385" s="814"/>
      <c r="D385" s="814"/>
      <c r="E385" s="814"/>
      <c r="F385" s="814"/>
      <c r="G385" s="814"/>
      <c r="H385" s="814"/>
      <c r="I385" s="814"/>
      <c r="J385" s="817"/>
      <c r="K385" s="817"/>
      <c r="L385" s="817"/>
      <c r="M385" s="814"/>
      <c r="N385" s="817"/>
      <c r="O385" s="814">
        <v>1</v>
      </c>
      <c r="P385" s="814">
        <v>190</v>
      </c>
      <c r="Q385" s="793" t="s">
        <v>55</v>
      </c>
      <c r="R385" s="814" t="s">
        <v>56</v>
      </c>
      <c r="S385" s="818">
        <v>18</v>
      </c>
      <c r="T385" s="817"/>
      <c r="U385" s="818"/>
      <c r="V385" s="843">
        <v>18</v>
      </c>
      <c r="W385" s="814"/>
      <c r="X385" s="814">
        <v>37</v>
      </c>
      <c r="Y385" s="950" t="s">
        <v>53</v>
      </c>
    </row>
    <row r="386" spans="1:25" s="21" customFormat="1" ht="18.75" x14ac:dyDescent="0.2">
      <c r="A386" s="815"/>
      <c r="B386" s="814" t="s">
        <v>32</v>
      </c>
      <c r="C386" s="814">
        <v>38259</v>
      </c>
      <c r="D386" s="814">
        <v>243</v>
      </c>
      <c r="E386" s="814">
        <v>1764</v>
      </c>
      <c r="F386" s="814" t="s">
        <v>54</v>
      </c>
      <c r="G386" s="814">
        <v>6</v>
      </c>
      <c r="H386" s="814">
        <v>3</v>
      </c>
      <c r="I386" s="814">
        <v>6</v>
      </c>
      <c r="J386" s="817">
        <v>2706</v>
      </c>
      <c r="K386" s="817"/>
      <c r="L386" s="817"/>
      <c r="M386" s="814"/>
      <c r="N386" s="817"/>
      <c r="O386" s="814"/>
      <c r="P386" s="814"/>
      <c r="Q386" s="814"/>
      <c r="R386" s="814"/>
      <c r="S386" s="818"/>
      <c r="T386" s="817"/>
      <c r="U386" s="814"/>
      <c r="V386" s="817"/>
      <c r="W386" s="814"/>
      <c r="X386" s="814"/>
      <c r="Y386" s="949"/>
    </row>
    <row r="387" spans="1:25" s="21" customFormat="1" ht="18.75" x14ac:dyDescent="0.2">
      <c r="A387" s="815"/>
      <c r="B387" s="814" t="s">
        <v>32</v>
      </c>
      <c r="C387" s="814">
        <v>44041</v>
      </c>
      <c r="D387" s="814">
        <v>273</v>
      </c>
      <c r="E387" s="814">
        <v>3001</v>
      </c>
      <c r="F387" s="814" t="s">
        <v>54</v>
      </c>
      <c r="G387" s="814">
        <v>1</v>
      </c>
      <c r="H387" s="814">
        <v>1</v>
      </c>
      <c r="I387" s="814">
        <v>98</v>
      </c>
      <c r="J387" s="817">
        <v>598</v>
      </c>
      <c r="K387" s="817"/>
      <c r="L387" s="817"/>
      <c r="M387" s="814"/>
      <c r="N387" s="817"/>
      <c r="O387" s="814"/>
      <c r="P387" s="814"/>
      <c r="Q387" s="814"/>
      <c r="R387" s="814"/>
      <c r="S387" s="818"/>
      <c r="T387" s="817"/>
      <c r="U387" s="814"/>
      <c r="V387" s="817"/>
      <c r="W387" s="814"/>
      <c r="X387" s="814"/>
      <c r="Y387" s="949"/>
    </row>
    <row r="388" spans="1:25" s="17" customFormat="1" ht="18.75" x14ac:dyDescent="0.2">
      <c r="A388" s="815"/>
      <c r="B388" s="814"/>
      <c r="C388" s="814"/>
      <c r="D388" s="814"/>
      <c r="E388" s="814"/>
      <c r="F388" s="814"/>
      <c r="G388" s="814"/>
      <c r="H388" s="814"/>
      <c r="I388" s="814"/>
      <c r="J388" s="817"/>
      <c r="K388" s="817"/>
      <c r="L388" s="817"/>
      <c r="M388" s="814"/>
      <c r="N388" s="817"/>
      <c r="O388" s="814"/>
      <c r="P388" s="814"/>
      <c r="Q388" s="814"/>
      <c r="R388" s="814"/>
      <c r="S388" s="818"/>
      <c r="T388" s="817"/>
      <c r="U388" s="814"/>
      <c r="V388" s="817"/>
      <c r="W388" s="814"/>
      <c r="X388" s="814"/>
      <c r="Y388" s="949"/>
    </row>
    <row r="389" spans="1:25" s="21" customFormat="1" ht="18.75" x14ac:dyDescent="0.2">
      <c r="A389" s="815">
        <v>96</v>
      </c>
      <c r="B389" s="814" t="s">
        <v>32</v>
      </c>
      <c r="C389" s="814">
        <v>32211</v>
      </c>
      <c r="D389" s="814">
        <v>256</v>
      </c>
      <c r="E389" s="814">
        <v>153</v>
      </c>
      <c r="F389" s="814" t="s">
        <v>136</v>
      </c>
      <c r="G389" s="814">
        <v>0</v>
      </c>
      <c r="H389" s="814">
        <v>0</v>
      </c>
      <c r="I389" s="814">
        <v>57</v>
      </c>
      <c r="J389" s="817"/>
      <c r="K389" s="817"/>
      <c r="L389" s="817">
        <v>10.5</v>
      </c>
      <c r="M389" s="814"/>
      <c r="N389" s="817">
        <v>46.5</v>
      </c>
      <c r="O389" s="814"/>
      <c r="P389" s="814"/>
      <c r="Q389" s="814"/>
      <c r="R389" s="814"/>
      <c r="S389" s="818"/>
      <c r="T389" s="817"/>
      <c r="U389" s="819"/>
      <c r="V389" s="817"/>
      <c r="W389" s="814"/>
      <c r="X389" s="814"/>
      <c r="Y389" s="949"/>
    </row>
    <row r="390" spans="1:25" s="21" customFormat="1" ht="56.25" x14ac:dyDescent="0.2">
      <c r="A390" s="815"/>
      <c r="B390" s="814"/>
      <c r="C390" s="814"/>
      <c r="D390" s="814"/>
      <c r="E390" s="814"/>
      <c r="F390" s="814"/>
      <c r="G390" s="814"/>
      <c r="H390" s="814"/>
      <c r="I390" s="814"/>
      <c r="J390" s="817"/>
      <c r="K390" s="817"/>
      <c r="L390" s="817"/>
      <c r="M390" s="814"/>
      <c r="N390" s="817"/>
      <c r="O390" s="814">
        <v>1</v>
      </c>
      <c r="P390" s="814">
        <v>49</v>
      </c>
      <c r="Q390" s="793" t="s">
        <v>55</v>
      </c>
      <c r="R390" s="814" t="s">
        <v>56</v>
      </c>
      <c r="S390" s="818">
        <v>42</v>
      </c>
      <c r="T390" s="817"/>
      <c r="U390" s="818"/>
      <c r="V390" s="843">
        <v>42</v>
      </c>
      <c r="W390" s="814"/>
      <c r="X390" s="814">
        <v>27</v>
      </c>
      <c r="Y390" s="950" t="s">
        <v>53</v>
      </c>
    </row>
    <row r="391" spans="1:25" s="21" customFormat="1" ht="18.75" x14ac:dyDescent="0.2">
      <c r="A391" s="815"/>
      <c r="B391" s="814" t="s">
        <v>32</v>
      </c>
      <c r="C391" s="814">
        <v>41194</v>
      </c>
      <c r="D391" s="814">
        <v>383</v>
      </c>
      <c r="E391" s="814">
        <v>2953</v>
      </c>
      <c r="F391" s="814" t="s">
        <v>136</v>
      </c>
      <c r="G391" s="814">
        <v>0</v>
      </c>
      <c r="H391" s="814">
        <v>0</v>
      </c>
      <c r="I391" s="814">
        <v>47</v>
      </c>
      <c r="J391" s="817">
        <v>47</v>
      </c>
      <c r="K391" s="817"/>
      <c r="L391" s="817"/>
      <c r="M391" s="814"/>
      <c r="N391" s="817"/>
      <c r="O391" s="814"/>
      <c r="P391" s="814"/>
      <c r="Q391" s="814"/>
      <c r="R391" s="814"/>
      <c r="S391" s="818"/>
      <c r="T391" s="817"/>
      <c r="U391" s="818"/>
      <c r="V391" s="817"/>
      <c r="W391" s="814"/>
      <c r="X391" s="814"/>
      <c r="Y391" s="949"/>
    </row>
    <row r="392" spans="1:25" s="21" customFormat="1" ht="18.75" x14ac:dyDescent="0.2">
      <c r="A392" s="815"/>
      <c r="B392" s="814" t="s">
        <v>32</v>
      </c>
      <c r="C392" s="814">
        <v>91193</v>
      </c>
      <c r="D392" s="814">
        <v>382</v>
      </c>
      <c r="E392" s="814">
        <v>2952</v>
      </c>
      <c r="F392" s="814" t="s">
        <v>136</v>
      </c>
      <c r="G392" s="814">
        <v>0</v>
      </c>
      <c r="H392" s="814">
        <v>0</v>
      </c>
      <c r="I392" s="814">
        <v>74</v>
      </c>
      <c r="J392" s="817"/>
      <c r="K392" s="817"/>
      <c r="L392" s="817"/>
      <c r="M392" s="814"/>
      <c r="N392" s="817">
        <v>74</v>
      </c>
      <c r="O392" s="814"/>
      <c r="P392" s="814"/>
      <c r="Q392" s="814"/>
      <c r="R392" s="814"/>
      <c r="S392" s="818"/>
      <c r="T392" s="817"/>
      <c r="U392" s="818"/>
      <c r="V392" s="817"/>
      <c r="W392" s="814"/>
      <c r="X392" s="814"/>
      <c r="Y392" s="949"/>
    </row>
    <row r="393" spans="1:25" s="21" customFormat="1" ht="18.75" x14ac:dyDescent="0.2">
      <c r="A393" s="815"/>
      <c r="B393" s="814" t="s">
        <v>32</v>
      </c>
      <c r="C393" s="814">
        <v>62910</v>
      </c>
      <c r="D393" s="814">
        <v>53</v>
      </c>
      <c r="E393" s="814">
        <v>4226</v>
      </c>
      <c r="F393" s="814" t="s">
        <v>136</v>
      </c>
      <c r="G393" s="814">
        <v>0</v>
      </c>
      <c r="H393" s="814">
        <v>2</v>
      </c>
      <c r="I393" s="814">
        <v>40</v>
      </c>
      <c r="J393" s="817">
        <v>240</v>
      </c>
      <c r="K393" s="817"/>
      <c r="L393" s="817"/>
      <c r="M393" s="814"/>
      <c r="N393" s="817"/>
      <c r="O393" s="814"/>
      <c r="P393" s="814"/>
      <c r="Q393" s="814"/>
      <c r="R393" s="814"/>
      <c r="S393" s="818"/>
      <c r="T393" s="817"/>
      <c r="U393" s="818"/>
      <c r="V393" s="817"/>
      <c r="W393" s="814"/>
      <c r="X393" s="814"/>
      <c r="Y393" s="949"/>
    </row>
    <row r="394" spans="1:25" s="21" customFormat="1" ht="18.75" x14ac:dyDescent="0.2">
      <c r="A394" s="815"/>
      <c r="B394" s="814" t="s">
        <v>32</v>
      </c>
      <c r="C394" s="814">
        <v>62929</v>
      </c>
      <c r="D394" s="814">
        <v>65</v>
      </c>
      <c r="E394" s="814">
        <v>4245</v>
      </c>
      <c r="F394" s="814" t="s">
        <v>136</v>
      </c>
      <c r="G394" s="814">
        <v>0</v>
      </c>
      <c r="H394" s="814">
        <v>1</v>
      </c>
      <c r="I394" s="814">
        <v>38</v>
      </c>
      <c r="J394" s="817">
        <v>138</v>
      </c>
      <c r="K394" s="817"/>
      <c r="L394" s="817"/>
      <c r="M394" s="814"/>
      <c r="N394" s="817"/>
      <c r="O394" s="814"/>
      <c r="P394" s="814"/>
      <c r="Q394" s="814"/>
      <c r="R394" s="814"/>
      <c r="S394" s="818"/>
      <c r="T394" s="817"/>
      <c r="U394" s="818"/>
      <c r="V394" s="817"/>
      <c r="W394" s="814"/>
      <c r="X394" s="814"/>
      <c r="Y394" s="949"/>
    </row>
    <row r="395" spans="1:25" s="17" customFormat="1" ht="18.75" x14ac:dyDescent="0.2">
      <c r="A395" s="815"/>
      <c r="B395" s="814"/>
      <c r="C395" s="814"/>
      <c r="D395" s="814"/>
      <c r="E395" s="814"/>
      <c r="F395" s="814"/>
      <c r="G395" s="814"/>
      <c r="H395" s="814"/>
      <c r="I395" s="814"/>
      <c r="J395" s="817"/>
      <c r="K395" s="817"/>
      <c r="L395" s="817"/>
      <c r="M395" s="814"/>
      <c r="N395" s="817"/>
      <c r="O395" s="814"/>
      <c r="P395" s="814"/>
      <c r="Q395" s="814"/>
      <c r="R395" s="814"/>
      <c r="S395" s="818"/>
      <c r="T395" s="817"/>
      <c r="U395" s="818"/>
      <c r="V395" s="817"/>
      <c r="W395" s="814"/>
      <c r="X395" s="814"/>
      <c r="Y395" s="949"/>
    </row>
    <row r="396" spans="1:25" s="20" customFormat="1" ht="18.75" x14ac:dyDescent="0.2">
      <c r="A396" s="815">
        <v>97</v>
      </c>
      <c r="B396" s="814" t="s">
        <v>32</v>
      </c>
      <c r="C396" s="814">
        <v>62941</v>
      </c>
      <c r="D396" s="814">
        <v>85</v>
      </c>
      <c r="E396" s="814">
        <v>4257</v>
      </c>
      <c r="F396" s="814" t="s">
        <v>136</v>
      </c>
      <c r="G396" s="814">
        <v>0</v>
      </c>
      <c r="H396" s="814">
        <v>1</v>
      </c>
      <c r="I396" s="814">
        <v>85</v>
      </c>
      <c r="J396" s="817"/>
      <c r="K396" s="817"/>
      <c r="L396" s="817"/>
      <c r="M396" s="814"/>
      <c r="N396" s="817">
        <v>185</v>
      </c>
      <c r="O396" s="814"/>
      <c r="P396" s="814"/>
      <c r="Q396" s="814"/>
      <c r="R396" s="814"/>
      <c r="S396" s="818"/>
      <c r="T396" s="817"/>
      <c r="U396" s="814"/>
      <c r="V396" s="817"/>
      <c r="W396" s="814"/>
      <c r="X396" s="814"/>
      <c r="Y396" s="949"/>
    </row>
    <row r="397" spans="1:25" s="20" customFormat="1" ht="18.75" x14ac:dyDescent="0.2">
      <c r="A397" s="815"/>
      <c r="B397" s="814" t="s">
        <v>32</v>
      </c>
      <c r="C397" s="814">
        <v>19208</v>
      </c>
      <c r="D397" s="814">
        <v>273</v>
      </c>
      <c r="E397" s="814">
        <v>2368</v>
      </c>
      <c r="F397" s="814" t="s">
        <v>136</v>
      </c>
      <c r="G397" s="814">
        <v>0</v>
      </c>
      <c r="H397" s="814">
        <v>1</v>
      </c>
      <c r="I397" s="814">
        <v>29</v>
      </c>
      <c r="J397" s="817">
        <v>129</v>
      </c>
      <c r="K397" s="817"/>
      <c r="L397" s="817"/>
      <c r="M397" s="814"/>
      <c r="N397" s="817"/>
      <c r="O397" s="814"/>
      <c r="P397" s="814"/>
      <c r="Q397" s="814"/>
      <c r="R397" s="814"/>
      <c r="S397" s="818"/>
      <c r="T397" s="817"/>
      <c r="U397" s="814"/>
      <c r="V397" s="843"/>
      <c r="W397" s="814"/>
      <c r="X397" s="814"/>
      <c r="Y397" s="949"/>
    </row>
    <row r="398" spans="1:25" s="20" customFormat="1" ht="18.75" x14ac:dyDescent="0.2">
      <c r="A398" s="815"/>
      <c r="B398" s="814" t="s">
        <v>32</v>
      </c>
      <c r="C398" s="814">
        <v>62920</v>
      </c>
      <c r="D398" s="814">
        <v>71</v>
      </c>
      <c r="E398" s="814">
        <v>4236</v>
      </c>
      <c r="F398" s="814" t="s">
        <v>136</v>
      </c>
      <c r="G398" s="814">
        <v>3</v>
      </c>
      <c r="H398" s="814">
        <v>1</v>
      </c>
      <c r="I398" s="814">
        <v>50</v>
      </c>
      <c r="J398" s="817">
        <v>1350</v>
      </c>
      <c r="K398" s="817"/>
      <c r="L398" s="817"/>
      <c r="M398" s="814"/>
      <c r="N398" s="817"/>
      <c r="O398" s="814"/>
      <c r="P398" s="814"/>
      <c r="Q398" s="814"/>
      <c r="R398" s="814"/>
      <c r="S398" s="818"/>
      <c r="T398" s="817"/>
      <c r="U398" s="818"/>
      <c r="V398" s="843"/>
      <c r="W398" s="814"/>
      <c r="X398" s="814"/>
      <c r="Y398" s="949"/>
    </row>
    <row r="399" spans="1:25" s="20" customFormat="1" ht="18.75" x14ac:dyDescent="0.2">
      <c r="A399" s="815"/>
      <c r="B399" s="814" t="s">
        <v>32</v>
      </c>
      <c r="C399" s="814">
        <v>62942</v>
      </c>
      <c r="D399" s="814">
        <v>86</v>
      </c>
      <c r="E399" s="814">
        <v>4258</v>
      </c>
      <c r="F399" s="814" t="s">
        <v>136</v>
      </c>
      <c r="G399" s="814">
        <v>0</v>
      </c>
      <c r="H399" s="814">
        <v>2</v>
      </c>
      <c r="I399" s="814">
        <v>0</v>
      </c>
      <c r="J399" s="817">
        <v>200</v>
      </c>
      <c r="K399" s="817"/>
      <c r="L399" s="817"/>
      <c r="M399" s="814"/>
      <c r="N399" s="817"/>
      <c r="O399" s="814"/>
      <c r="P399" s="814"/>
      <c r="Q399" s="814"/>
      <c r="R399" s="814"/>
      <c r="S399" s="818"/>
      <c r="T399" s="817"/>
      <c r="U399" s="818"/>
      <c r="V399" s="843"/>
      <c r="W399" s="814"/>
      <c r="X399" s="814"/>
      <c r="Y399" s="949"/>
    </row>
    <row r="400" spans="1:25" s="20" customFormat="1" ht="18.75" x14ac:dyDescent="0.2">
      <c r="A400" s="815"/>
      <c r="B400" s="814" t="s">
        <v>32</v>
      </c>
      <c r="C400" s="814">
        <v>18895</v>
      </c>
      <c r="D400" s="814">
        <v>274</v>
      </c>
      <c r="E400" s="814">
        <v>1506</v>
      </c>
      <c r="F400" s="814" t="s">
        <v>136</v>
      </c>
      <c r="G400" s="814">
        <v>0</v>
      </c>
      <c r="H400" s="814">
        <v>1</v>
      </c>
      <c r="I400" s="814">
        <v>90</v>
      </c>
      <c r="J400" s="817">
        <v>190</v>
      </c>
      <c r="K400" s="817"/>
      <c r="L400" s="817"/>
      <c r="M400" s="814"/>
      <c r="N400" s="817"/>
      <c r="O400" s="814"/>
      <c r="P400" s="814"/>
      <c r="Q400" s="814"/>
      <c r="R400" s="814"/>
      <c r="S400" s="814"/>
      <c r="T400" s="817"/>
      <c r="U400" s="818"/>
      <c r="V400" s="817"/>
      <c r="W400" s="814"/>
      <c r="X400" s="814"/>
      <c r="Y400" s="949"/>
    </row>
    <row r="401" spans="1:25" s="20" customFormat="1" ht="18.75" x14ac:dyDescent="0.2">
      <c r="A401" s="815"/>
      <c r="B401" s="814" t="s">
        <v>32</v>
      </c>
      <c r="C401" s="814">
        <v>62943</v>
      </c>
      <c r="D401" s="814">
        <v>88</v>
      </c>
      <c r="E401" s="814">
        <v>4259</v>
      </c>
      <c r="F401" s="814" t="s">
        <v>136</v>
      </c>
      <c r="G401" s="814">
        <v>0</v>
      </c>
      <c r="H401" s="814">
        <v>1</v>
      </c>
      <c r="I401" s="814">
        <v>50</v>
      </c>
      <c r="J401" s="817">
        <v>150</v>
      </c>
      <c r="K401" s="817"/>
      <c r="L401" s="817"/>
      <c r="M401" s="814"/>
      <c r="N401" s="817"/>
      <c r="O401" s="814"/>
      <c r="P401" s="814"/>
      <c r="Q401" s="814"/>
      <c r="R401" s="814"/>
      <c r="S401" s="814"/>
      <c r="T401" s="817"/>
      <c r="U401" s="818"/>
      <c r="V401" s="817"/>
      <c r="W401" s="814"/>
      <c r="X401" s="814"/>
      <c r="Y401" s="949"/>
    </row>
    <row r="402" spans="1:25" s="20" customFormat="1" ht="18.75" x14ac:dyDescent="0.2">
      <c r="A402" s="815"/>
      <c r="B402" s="814" t="s">
        <v>32</v>
      </c>
      <c r="C402" s="814">
        <v>18523</v>
      </c>
      <c r="D402" s="814">
        <v>254</v>
      </c>
      <c r="E402" s="814">
        <v>330</v>
      </c>
      <c r="F402" s="814" t="s">
        <v>136</v>
      </c>
      <c r="G402" s="814">
        <v>0</v>
      </c>
      <c r="H402" s="814">
        <v>0</v>
      </c>
      <c r="I402" s="814">
        <v>45</v>
      </c>
      <c r="J402" s="817">
        <v>2.25</v>
      </c>
      <c r="K402" s="817"/>
      <c r="L402" s="817">
        <v>42.75</v>
      </c>
      <c r="M402" s="814"/>
      <c r="N402" s="817"/>
      <c r="O402" s="814"/>
      <c r="P402" s="814"/>
      <c r="Q402" s="814"/>
      <c r="R402" s="814"/>
      <c r="S402" s="814"/>
      <c r="T402" s="817"/>
      <c r="U402" s="818"/>
      <c r="V402" s="817"/>
      <c r="W402" s="814"/>
      <c r="X402" s="814"/>
      <c r="Y402" s="949"/>
    </row>
    <row r="403" spans="1:25" s="20" customFormat="1" ht="56.25" x14ac:dyDescent="0.2">
      <c r="A403" s="815"/>
      <c r="B403" s="814"/>
      <c r="C403" s="814"/>
      <c r="D403" s="814"/>
      <c r="E403" s="814"/>
      <c r="F403" s="814"/>
      <c r="G403" s="814"/>
      <c r="H403" s="814"/>
      <c r="I403" s="814"/>
      <c r="J403" s="817"/>
      <c r="K403" s="817"/>
      <c r="L403" s="817"/>
      <c r="M403" s="814"/>
      <c r="N403" s="817"/>
      <c r="O403" s="814">
        <v>1</v>
      </c>
      <c r="P403" s="814">
        <v>137</v>
      </c>
      <c r="Q403" s="793" t="s">
        <v>55</v>
      </c>
      <c r="R403" s="814" t="s">
        <v>35</v>
      </c>
      <c r="S403" s="818">
        <v>180</v>
      </c>
      <c r="T403" s="817"/>
      <c r="U403" s="814"/>
      <c r="V403" s="843">
        <v>180</v>
      </c>
      <c r="W403" s="814"/>
      <c r="X403" s="814">
        <v>12</v>
      </c>
      <c r="Y403" s="950" t="s">
        <v>53</v>
      </c>
    </row>
    <row r="404" spans="1:25" s="21" customFormat="1" ht="18.75" x14ac:dyDescent="0.2">
      <c r="A404" s="815"/>
      <c r="B404" s="814" t="s">
        <v>32</v>
      </c>
      <c r="C404" s="814">
        <v>18521</v>
      </c>
      <c r="D404" s="814">
        <v>252</v>
      </c>
      <c r="E404" s="814">
        <v>646</v>
      </c>
      <c r="F404" s="814" t="s">
        <v>136</v>
      </c>
      <c r="G404" s="814">
        <v>0</v>
      </c>
      <c r="H404" s="814">
        <v>0</v>
      </c>
      <c r="I404" s="814">
        <v>67</v>
      </c>
      <c r="J404" s="817">
        <v>9.25</v>
      </c>
      <c r="K404" s="817"/>
      <c r="L404" s="817">
        <v>57.75</v>
      </c>
      <c r="M404" s="814"/>
      <c r="N404" s="817"/>
      <c r="O404" s="814"/>
      <c r="P404" s="814"/>
      <c r="Q404" s="814"/>
      <c r="R404" s="814"/>
      <c r="S404" s="818"/>
      <c r="T404" s="817"/>
      <c r="U404" s="818"/>
      <c r="V404" s="817"/>
      <c r="W404" s="814"/>
      <c r="X404" s="814"/>
      <c r="Y404" s="949"/>
    </row>
    <row r="405" spans="1:25" s="33" customFormat="1" ht="56.25" x14ac:dyDescent="0.2">
      <c r="A405" s="815"/>
      <c r="B405" s="814"/>
      <c r="C405" s="814"/>
      <c r="D405" s="814"/>
      <c r="E405" s="814"/>
      <c r="F405" s="814"/>
      <c r="G405" s="814"/>
      <c r="H405" s="814"/>
      <c r="I405" s="814"/>
      <c r="J405" s="817"/>
      <c r="K405" s="817"/>
      <c r="L405" s="817"/>
      <c r="M405" s="814"/>
      <c r="N405" s="817"/>
      <c r="O405" s="814">
        <v>3</v>
      </c>
      <c r="P405" s="814">
        <v>289</v>
      </c>
      <c r="Q405" s="793" t="s">
        <v>55</v>
      </c>
      <c r="R405" s="814" t="s">
        <v>35</v>
      </c>
      <c r="S405" s="818">
        <v>100</v>
      </c>
      <c r="T405" s="817"/>
      <c r="U405" s="818"/>
      <c r="V405" s="843">
        <v>100</v>
      </c>
      <c r="W405" s="814"/>
      <c r="X405" s="814">
        <v>3</v>
      </c>
      <c r="Y405" s="949" t="s">
        <v>148</v>
      </c>
    </row>
    <row r="406" spans="1:25" s="21" customFormat="1" ht="56.25" x14ac:dyDescent="0.2">
      <c r="A406" s="815"/>
      <c r="B406" s="814"/>
      <c r="C406" s="814"/>
      <c r="D406" s="814"/>
      <c r="E406" s="814"/>
      <c r="F406" s="814"/>
      <c r="G406" s="814"/>
      <c r="H406" s="814"/>
      <c r="I406" s="814"/>
      <c r="J406" s="817"/>
      <c r="K406" s="817"/>
      <c r="L406" s="817"/>
      <c r="M406" s="814"/>
      <c r="N406" s="817"/>
      <c r="O406" s="814">
        <v>4</v>
      </c>
      <c r="P406" s="814">
        <v>289</v>
      </c>
      <c r="Q406" s="793" t="s">
        <v>55</v>
      </c>
      <c r="R406" s="814" t="s">
        <v>35</v>
      </c>
      <c r="S406" s="818">
        <v>100</v>
      </c>
      <c r="T406" s="817"/>
      <c r="U406" s="818"/>
      <c r="V406" s="843">
        <v>100</v>
      </c>
      <c r="W406" s="814"/>
      <c r="X406" s="814">
        <v>3</v>
      </c>
      <c r="Y406" s="950" t="s">
        <v>53</v>
      </c>
    </row>
    <row r="407" spans="1:25" s="21" customFormat="1" ht="37.5" x14ac:dyDescent="0.2">
      <c r="A407" s="815"/>
      <c r="B407" s="814"/>
      <c r="C407" s="814"/>
      <c r="D407" s="814"/>
      <c r="E407" s="814"/>
      <c r="F407" s="814"/>
      <c r="G407" s="814"/>
      <c r="H407" s="814"/>
      <c r="I407" s="814"/>
      <c r="J407" s="817" t="s">
        <v>149</v>
      </c>
      <c r="K407" s="817"/>
      <c r="L407" s="817"/>
      <c r="M407" s="814"/>
      <c r="N407" s="817"/>
      <c r="O407" s="814">
        <v>5</v>
      </c>
      <c r="P407" s="814">
        <v>289</v>
      </c>
      <c r="Q407" s="814" t="s">
        <v>37</v>
      </c>
      <c r="R407" s="814" t="s">
        <v>35</v>
      </c>
      <c r="S407" s="818">
        <v>68</v>
      </c>
      <c r="T407" s="817"/>
      <c r="U407" s="818"/>
      <c r="V407" s="843">
        <v>68</v>
      </c>
      <c r="W407" s="814"/>
      <c r="X407" s="814">
        <v>3</v>
      </c>
      <c r="Y407" s="950" t="s">
        <v>53</v>
      </c>
    </row>
    <row r="408" spans="1:25" s="17" customFormat="1" ht="18.75" x14ac:dyDescent="0.2">
      <c r="A408" s="815"/>
      <c r="B408" s="814"/>
      <c r="C408" s="814"/>
      <c r="D408" s="814"/>
      <c r="E408" s="814"/>
      <c r="F408" s="814"/>
      <c r="G408" s="814"/>
      <c r="H408" s="814"/>
      <c r="I408" s="814"/>
      <c r="J408" s="817"/>
      <c r="K408" s="817"/>
      <c r="L408" s="817"/>
      <c r="M408" s="814"/>
      <c r="N408" s="817"/>
      <c r="O408" s="814"/>
      <c r="P408" s="814"/>
      <c r="Q408" s="814"/>
      <c r="R408" s="814"/>
      <c r="S408" s="818"/>
      <c r="T408" s="817"/>
      <c r="U408" s="818"/>
      <c r="V408" s="843"/>
      <c r="W408" s="814"/>
      <c r="X408" s="814"/>
      <c r="Y408" s="949"/>
    </row>
    <row r="409" spans="1:25" s="21" customFormat="1" ht="18.75" x14ac:dyDescent="0.2">
      <c r="A409" s="815">
        <v>98</v>
      </c>
      <c r="B409" s="814" t="s">
        <v>32</v>
      </c>
      <c r="C409" s="814">
        <v>52893</v>
      </c>
      <c r="D409" s="814">
        <v>396</v>
      </c>
      <c r="E409" s="814">
        <v>3638</v>
      </c>
      <c r="F409" s="814" t="s">
        <v>136</v>
      </c>
      <c r="G409" s="814">
        <v>0</v>
      </c>
      <c r="H409" s="814">
        <v>0</v>
      </c>
      <c r="I409" s="814">
        <v>97</v>
      </c>
      <c r="J409" s="817">
        <v>92.5</v>
      </c>
      <c r="K409" s="817"/>
      <c r="L409" s="817">
        <v>4.5</v>
      </c>
      <c r="M409" s="814"/>
      <c r="N409" s="817"/>
      <c r="O409" s="814"/>
      <c r="P409" s="814"/>
      <c r="Q409" s="814"/>
      <c r="R409" s="814"/>
      <c r="S409" s="818"/>
      <c r="T409" s="817"/>
      <c r="U409" s="814"/>
      <c r="V409" s="817"/>
      <c r="W409" s="814"/>
      <c r="X409" s="814"/>
      <c r="Y409" s="949"/>
    </row>
    <row r="410" spans="1:25" s="21" customFormat="1" ht="18.75" x14ac:dyDescent="0.2">
      <c r="A410" s="815"/>
      <c r="B410" s="814"/>
      <c r="C410" s="814"/>
      <c r="D410" s="814"/>
      <c r="E410" s="814"/>
      <c r="F410" s="814"/>
      <c r="G410" s="814"/>
      <c r="H410" s="814"/>
      <c r="I410" s="814"/>
      <c r="J410" s="817"/>
      <c r="K410" s="817"/>
      <c r="L410" s="817"/>
      <c r="M410" s="814"/>
      <c r="N410" s="817"/>
      <c r="O410" s="814">
        <v>1</v>
      </c>
      <c r="P410" s="814" t="s">
        <v>150</v>
      </c>
      <c r="Q410" s="793" t="s">
        <v>37</v>
      </c>
      <c r="R410" s="814" t="s">
        <v>35</v>
      </c>
      <c r="S410" s="818">
        <v>18</v>
      </c>
      <c r="T410" s="817"/>
      <c r="U410" s="814"/>
      <c r="V410" s="817">
        <v>18</v>
      </c>
      <c r="W410" s="814"/>
      <c r="X410" s="814">
        <v>32</v>
      </c>
      <c r="Y410" s="950" t="s">
        <v>36</v>
      </c>
    </row>
    <row r="411" spans="1:25" s="21" customFormat="1" ht="18.75" x14ac:dyDescent="0.2">
      <c r="A411" s="815"/>
      <c r="B411" s="814" t="s">
        <v>32</v>
      </c>
      <c r="C411" s="814">
        <v>55529</v>
      </c>
      <c r="D411" s="814">
        <v>433</v>
      </c>
      <c r="E411" s="814">
        <v>3804</v>
      </c>
      <c r="F411" s="814" t="s">
        <v>135</v>
      </c>
      <c r="G411" s="814">
        <v>3</v>
      </c>
      <c r="H411" s="814">
        <v>1</v>
      </c>
      <c r="I411" s="814">
        <v>69</v>
      </c>
      <c r="J411" s="816">
        <v>1369</v>
      </c>
      <c r="K411" s="817"/>
      <c r="L411" s="817"/>
      <c r="M411" s="814"/>
      <c r="N411" s="817"/>
      <c r="O411" s="814"/>
      <c r="P411" s="814"/>
      <c r="Q411" s="814"/>
      <c r="R411" s="814"/>
      <c r="S411" s="818"/>
      <c r="T411" s="817"/>
      <c r="U411" s="818"/>
      <c r="V411" s="817"/>
      <c r="W411" s="814"/>
      <c r="X411" s="814"/>
      <c r="Y411" s="949"/>
    </row>
    <row r="412" spans="1:25" s="21" customFormat="1" ht="18.75" x14ac:dyDescent="0.2">
      <c r="A412" s="815"/>
      <c r="B412" s="814" t="s">
        <v>32</v>
      </c>
      <c r="C412" s="814">
        <v>32174</v>
      </c>
      <c r="D412" s="814">
        <v>88</v>
      </c>
      <c r="E412" s="814">
        <v>2137</v>
      </c>
      <c r="F412" s="814" t="s">
        <v>135</v>
      </c>
      <c r="G412" s="814">
        <v>2</v>
      </c>
      <c r="H412" s="814">
        <v>0</v>
      </c>
      <c r="I412" s="814">
        <v>61</v>
      </c>
      <c r="J412" s="817">
        <v>861</v>
      </c>
      <c r="K412" s="817"/>
      <c r="L412" s="817"/>
      <c r="M412" s="814"/>
      <c r="N412" s="817"/>
      <c r="O412" s="814"/>
      <c r="P412" s="814"/>
      <c r="Q412" s="814"/>
      <c r="R412" s="814"/>
      <c r="S412" s="818"/>
      <c r="T412" s="817"/>
      <c r="U412" s="818"/>
      <c r="V412" s="817"/>
      <c r="W412" s="814"/>
      <c r="X412" s="814"/>
      <c r="Y412" s="949"/>
    </row>
    <row r="413" spans="1:25" s="17" customFormat="1" ht="18.75" x14ac:dyDescent="0.2">
      <c r="A413" s="815"/>
      <c r="B413" s="814" t="s">
        <v>32</v>
      </c>
      <c r="C413" s="814">
        <v>32515</v>
      </c>
      <c r="D413" s="814">
        <v>86</v>
      </c>
      <c r="E413" s="814">
        <v>622</v>
      </c>
      <c r="F413" s="814" t="s">
        <v>135</v>
      </c>
      <c r="G413" s="814">
        <v>1</v>
      </c>
      <c r="H413" s="814">
        <v>3</v>
      </c>
      <c r="I413" s="814">
        <v>52</v>
      </c>
      <c r="J413" s="817">
        <v>752</v>
      </c>
      <c r="K413" s="817"/>
      <c r="L413" s="817"/>
      <c r="M413" s="814"/>
      <c r="N413" s="817"/>
      <c r="O413" s="814"/>
      <c r="P413" s="814"/>
      <c r="Q413" s="814"/>
      <c r="R413" s="814"/>
      <c r="S413" s="818"/>
      <c r="T413" s="817"/>
      <c r="U413" s="818"/>
      <c r="V413" s="817"/>
      <c r="W413" s="814"/>
      <c r="X413" s="814"/>
      <c r="Y413" s="949"/>
    </row>
    <row r="414" spans="1:25" s="17" customFormat="1" ht="18.75" x14ac:dyDescent="0.2">
      <c r="A414" s="815"/>
      <c r="B414" s="814"/>
      <c r="C414" s="814"/>
      <c r="D414" s="814"/>
      <c r="E414" s="814"/>
      <c r="F414" s="814"/>
      <c r="G414" s="814"/>
      <c r="H414" s="814"/>
      <c r="I414" s="814"/>
      <c r="J414" s="817"/>
      <c r="K414" s="817"/>
      <c r="L414" s="817"/>
      <c r="M414" s="814"/>
      <c r="N414" s="817"/>
      <c r="O414" s="814"/>
      <c r="P414" s="814"/>
      <c r="Q414" s="814"/>
      <c r="R414" s="814"/>
      <c r="S414" s="818"/>
      <c r="T414" s="817"/>
      <c r="U414" s="818"/>
      <c r="V414" s="817"/>
      <c r="W414" s="814"/>
      <c r="X414" s="814"/>
      <c r="Y414" s="949"/>
    </row>
    <row r="415" spans="1:25" s="21" customFormat="1" ht="18.75" x14ac:dyDescent="0.2">
      <c r="A415" s="815">
        <v>99</v>
      </c>
      <c r="B415" s="814" t="s">
        <v>32</v>
      </c>
      <c r="C415" s="814">
        <v>36888</v>
      </c>
      <c r="D415" s="814">
        <v>339</v>
      </c>
      <c r="E415" s="814">
        <v>296</v>
      </c>
      <c r="F415" s="814" t="s">
        <v>136</v>
      </c>
      <c r="G415" s="814">
        <v>0</v>
      </c>
      <c r="H415" s="814">
        <v>0</v>
      </c>
      <c r="I415" s="814">
        <v>50</v>
      </c>
      <c r="J415" s="817">
        <v>12.5</v>
      </c>
      <c r="K415" s="817"/>
      <c r="L415" s="817">
        <v>37.5</v>
      </c>
      <c r="M415" s="814"/>
      <c r="N415" s="817"/>
      <c r="O415" s="814"/>
      <c r="P415" s="814"/>
      <c r="Q415" s="814"/>
      <c r="R415" s="814"/>
      <c r="S415" s="818"/>
      <c r="T415" s="817"/>
      <c r="U415" s="818"/>
      <c r="V415" s="817"/>
      <c r="W415" s="814"/>
      <c r="X415" s="814"/>
      <c r="Y415" s="949"/>
    </row>
    <row r="416" spans="1:25" s="21" customFormat="1" ht="18.75" x14ac:dyDescent="0.2">
      <c r="A416" s="815"/>
      <c r="B416" s="814"/>
      <c r="C416" s="814"/>
      <c r="D416" s="814"/>
      <c r="E416" s="814"/>
      <c r="F416" s="814"/>
      <c r="G416" s="814"/>
      <c r="H416" s="814"/>
      <c r="I416" s="814"/>
      <c r="J416" s="817"/>
      <c r="K416" s="817"/>
      <c r="L416" s="817"/>
      <c r="M416" s="814"/>
      <c r="N416" s="817"/>
      <c r="O416" s="814">
        <v>1</v>
      </c>
      <c r="P416" s="814">
        <v>97</v>
      </c>
      <c r="Q416" s="793" t="s">
        <v>151</v>
      </c>
      <c r="R416" s="814" t="s">
        <v>35</v>
      </c>
      <c r="S416" s="818">
        <v>150</v>
      </c>
      <c r="T416" s="817"/>
      <c r="U416" s="818"/>
      <c r="V416" s="843">
        <v>150</v>
      </c>
      <c r="W416" s="814"/>
      <c r="X416" s="814">
        <v>22</v>
      </c>
      <c r="Y416" s="949" t="s">
        <v>152</v>
      </c>
    </row>
    <row r="417" spans="1:25" s="17" customFormat="1" ht="18.75" x14ac:dyDescent="0.2">
      <c r="A417" s="815"/>
      <c r="B417" s="814"/>
      <c r="C417" s="814"/>
      <c r="D417" s="814"/>
      <c r="E417" s="814"/>
      <c r="F417" s="814"/>
      <c r="G417" s="814"/>
      <c r="H417" s="814"/>
      <c r="I417" s="814"/>
      <c r="J417" s="817"/>
      <c r="K417" s="817"/>
      <c r="L417" s="817"/>
      <c r="M417" s="814"/>
      <c r="N417" s="817"/>
      <c r="O417" s="814"/>
      <c r="P417" s="814"/>
      <c r="Q417" s="814"/>
      <c r="R417" s="814"/>
      <c r="S417" s="818"/>
      <c r="T417" s="817"/>
      <c r="U417" s="818"/>
      <c r="V417" s="817"/>
      <c r="W417" s="814"/>
      <c r="X417" s="814"/>
      <c r="Y417" s="949"/>
    </row>
    <row r="418" spans="1:25" s="21" customFormat="1" ht="18.75" x14ac:dyDescent="0.2">
      <c r="A418" s="815">
        <v>100</v>
      </c>
      <c r="B418" s="814" t="s">
        <v>32</v>
      </c>
      <c r="C418" s="814">
        <v>62945</v>
      </c>
      <c r="D418" s="814">
        <v>90</v>
      </c>
      <c r="E418" s="814">
        <v>4261</v>
      </c>
      <c r="F418" s="814" t="s">
        <v>136</v>
      </c>
      <c r="G418" s="814">
        <v>0</v>
      </c>
      <c r="H418" s="814">
        <v>0</v>
      </c>
      <c r="I418" s="814">
        <v>76</v>
      </c>
      <c r="J418" s="817">
        <v>71.325000000000003</v>
      </c>
      <c r="K418" s="817"/>
      <c r="L418" s="817">
        <v>4.6749999999999998</v>
      </c>
      <c r="M418" s="814"/>
      <c r="N418" s="817"/>
      <c r="O418" s="814"/>
      <c r="P418" s="814"/>
      <c r="Q418" s="814"/>
      <c r="R418" s="814"/>
      <c r="S418" s="818"/>
      <c r="T418" s="817"/>
      <c r="U418" s="818"/>
      <c r="V418" s="843"/>
      <c r="W418" s="814"/>
      <c r="X418" s="814"/>
      <c r="Y418" s="949"/>
    </row>
    <row r="419" spans="1:25" s="21" customFormat="1" ht="55.5" customHeight="1" x14ac:dyDescent="0.2">
      <c r="A419" s="815"/>
      <c r="B419" s="814"/>
      <c r="C419" s="814"/>
      <c r="D419" s="814"/>
      <c r="E419" s="814"/>
      <c r="F419" s="814"/>
      <c r="G419" s="814"/>
      <c r="H419" s="814"/>
      <c r="I419" s="814"/>
      <c r="J419" s="817"/>
      <c r="K419" s="817"/>
      <c r="L419" s="817"/>
      <c r="M419" s="814"/>
      <c r="N419" s="817"/>
      <c r="O419" s="814">
        <v>1</v>
      </c>
      <c r="P419" s="814">
        <v>102</v>
      </c>
      <c r="Q419" s="793" t="s">
        <v>55</v>
      </c>
      <c r="R419" s="793" t="s">
        <v>56</v>
      </c>
      <c r="S419" s="818">
        <v>16</v>
      </c>
      <c r="T419" s="817"/>
      <c r="U419" s="818"/>
      <c r="V419" s="843">
        <v>16</v>
      </c>
      <c r="W419" s="814"/>
      <c r="X419" s="814">
        <v>19</v>
      </c>
      <c r="Y419" s="950" t="s">
        <v>118</v>
      </c>
    </row>
    <row r="420" spans="1:25" s="21" customFormat="1" ht="56.25" x14ac:dyDescent="0.2">
      <c r="A420" s="815"/>
      <c r="B420" s="814"/>
      <c r="C420" s="814"/>
      <c r="D420" s="814"/>
      <c r="E420" s="814"/>
      <c r="F420" s="814"/>
      <c r="G420" s="814"/>
      <c r="H420" s="814"/>
      <c r="I420" s="814"/>
      <c r="J420" s="817"/>
      <c r="K420" s="817"/>
      <c r="L420" s="817"/>
      <c r="M420" s="814"/>
      <c r="N420" s="817"/>
      <c r="O420" s="814">
        <v>2</v>
      </c>
      <c r="P420" s="814">
        <v>102</v>
      </c>
      <c r="Q420" s="793" t="s">
        <v>55</v>
      </c>
      <c r="R420" s="793" t="s">
        <v>56</v>
      </c>
      <c r="S420" s="818">
        <v>16</v>
      </c>
      <c r="T420" s="817"/>
      <c r="U420" s="818"/>
      <c r="V420" s="843">
        <v>16</v>
      </c>
      <c r="W420" s="814"/>
      <c r="X420" s="814">
        <v>19</v>
      </c>
      <c r="Y420" s="949" t="s">
        <v>153</v>
      </c>
    </row>
    <row r="421" spans="1:25" s="21" customFormat="1" ht="42" customHeight="1" x14ac:dyDescent="0.2">
      <c r="A421" s="815"/>
      <c r="B421" s="814"/>
      <c r="C421" s="814"/>
      <c r="D421" s="814"/>
      <c r="E421" s="814"/>
      <c r="F421" s="814"/>
      <c r="G421" s="814"/>
      <c r="H421" s="814"/>
      <c r="I421" s="814"/>
      <c r="J421" s="817"/>
      <c r="K421" s="817"/>
      <c r="L421" s="817"/>
      <c r="M421" s="814"/>
      <c r="N421" s="817"/>
      <c r="O421" s="814">
        <v>3</v>
      </c>
      <c r="P421" s="814">
        <v>102</v>
      </c>
      <c r="Q421" s="793" t="s">
        <v>37</v>
      </c>
      <c r="R421" s="814" t="s">
        <v>35</v>
      </c>
      <c r="S421" s="818">
        <v>2.7</v>
      </c>
      <c r="T421" s="817"/>
      <c r="U421" s="818"/>
      <c r="V421" s="843">
        <v>2.7</v>
      </c>
      <c r="W421" s="814"/>
      <c r="X421" s="814">
        <v>6</v>
      </c>
      <c r="Y421" s="949" t="s">
        <v>154</v>
      </c>
    </row>
    <row r="422" spans="1:25" s="21" customFormat="1" ht="18.75" x14ac:dyDescent="0.2">
      <c r="A422" s="815"/>
      <c r="B422" s="814"/>
      <c r="C422" s="814"/>
      <c r="D422" s="814"/>
      <c r="E422" s="814"/>
      <c r="F422" s="814"/>
      <c r="G422" s="814"/>
      <c r="H422" s="814"/>
      <c r="I422" s="814"/>
      <c r="J422" s="817"/>
      <c r="K422" s="817"/>
      <c r="L422" s="817"/>
      <c r="M422" s="814"/>
      <c r="N422" s="817"/>
      <c r="O422" s="814"/>
      <c r="P422" s="814"/>
      <c r="Q422" s="814"/>
      <c r="R422" s="814"/>
      <c r="S422" s="818"/>
      <c r="T422" s="817"/>
      <c r="U422" s="818"/>
      <c r="V422" s="843"/>
      <c r="W422" s="814"/>
      <c r="X422" s="814"/>
      <c r="Y422" s="949"/>
    </row>
    <row r="423" spans="1:25" s="21" customFormat="1" ht="18.75" x14ac:dyDescent="0.2">
      <c r="A423" s="815">
        <v>101</v>
      </c>
      <c r="B423" s="814" t="s">
        <v>32</v>
      </c>
      <c r="C423" s="814">
        <v>62919</v>
      </c>
      <c r="D423" s="814">
        <v>87</v>
      </c>
      <c r="E423" s="814">
        <v>4235</v>
      </c>
      <c r="F423" s="814" t="s">
        <v>136</v>
      </c>
      <c r="G423" s="814">
        <v>0</v>
      </c>
      <c r="H423" s="814">
        <v>1</v>
      </c>
      <c r="I423" s="814">
        <v>17</v>
      </c>
      <c r="J423" s="817">
        <v>93</v>
      </c>
      <c r="K423" s="817"/>
      <c r="L423" s="817">
        <v>24</v>
      </c>
      <c r="M423" s="814"/>
      <c r="N423" s="817"/>
      <c r="O423" s="814"/>
      <c r="P423" s="814"/>
      <c r="Q423" s="814"/>
      <c r="R423" s="814"/>
      <c r="S423" s="818"/>
      <c r="T423" s="817"/>
      <c r="U423" s="818"/>
      <c r="V423" s="817"/>
      <c r="W423" s="814"/>
      <c r="X423" s="814"/>
      <c r="Y423" s="949"/>
    </row>
    <row r="424" spans="1:25" s="21" customFormat="1" ht="18.75" x14ac:dyDescent="0.2">
      <c r="A424" s="815"/>
      <c r="B424" s="814"/>
      <c r="C424" s="814"/>
      <c r="D424" s="814"/>
      <c r="E424" s="814"/>
      <c r="F424" s="814"/>
      <c r="G424" s="814"/>
      <c r="H424" s="814"/>
      <c r="I424" s="814"/>
      <c r="J424" s="817"/>
      <c r="K424" s="817"/>
      <c r="L424" s="817"/>
      <c r="M424" s="814"/>
      <c r="N424" s="817"/>
      <c r="O424" s="814"/>
      <c r="P424" s="814">
        <v>1</v>
      </c>
      <c r="Q424" s="793" t="s">
        <v>151</v>
      </c>
      <c r="R424" s="814" t="s">
        <v>35</v>
      </c>
      <c r="S424" s="818">
        <v>96</v>
      </c>
      <c r="T424" s="817"/>
      <c r="U424" s="818"/>
      <c r="V424" s="817">
        <v>96</v>
      </c>
      <c r="W424" s="814"/>
      <c r="X424" s="814">
        <v>27</v>
      </c>
      <c r="Y424" s="949" t="s">
        <v>79</v>
      </c>
    </row>
    <row r="425" spans="1:25" s="17" customFormat="1" ht="18.75" x14ac:dyDescent="0.2">
      <c r="A425" s="815"/>
      <c r="B425" s="814"/>
      <c r="C425" s="814"/>
      <c r="D425" s="814"/>
      <c r="E425" s="814"/>
      <c r="F425" s="814"/>
      <c r="G425" s="814"/>
      <c r="H425" s="814"/>
      <c r="I425" s="814"/>
      <c r="J425" s="817"/>
      <c r="K425" s="817"/>
      <c r="L425" s="817"/>
      <c r="M425" s="814"/>
      <c r="N425" s="817"/>
      <c r="O425" s="814"/>
      <c r="P425" s="814"/>
      <c r="Q425" s="814"/>
      <c r="R425" s="814"/>
      <c r="S425" s="818"/>
      <c r="T425" s="817"/>
      <c r="U425" s="818"/>
      <c r="V425" s="817"/>
      <c r="W425" s="814"/>
      <c r="X425" s="814"/>
      <c r="Y425" s="949"/>
    </row>
    <row r="426" spans="1:25" s="17" customFormat="1" ht="18.75" x14ac:dyDescent="0.2">
      <c r="A426" s="815">
        <v>102</v>
      </c>
      <c r="B426" s="814"/>
      <c r="C426" s="814"/>
      <c r="D426" s="814"/>
      <c r="E426" s="814"/>
      <c r="F426" s="814"/>
      <c r="G426" s="814"/>
      <c r="H426" s="814"/>
      <c r="I426" s="814"/>
      <c r="J426" s="817"/>
      <c r="K426" s="817"/>
      <c r="L426" s="817"/>
      <c r="M426" s="814"/>
      <c r="N426" s="817"/>
      <c r="O426" s="814"/>
      <c r="P426" s="814"/>
      <c r="Q426" s="814"/>
      <c r="R426" s="814"/>
      <c r="S426" s="818"/>
      <c r="T426" s="817"/>
      <c r="U426" s="818"/>
      <c r="V426" s="817"/>
      <c r="W426" s="814"/>
      <c r="X426" s="814"/>
      <c r="Y426" s="949"/>
    </row>
    <row r="427" spans="1:25" s="17" customFormat="1" ht="18.75" x14ac:dyDescent="0.2">
      <c r="A427" s="815"/>
      <c r="B427" s="814"/>
      <c r="C427" s="814"/>
      <c r="D427" s="814"/>
      <c r="E427" s="814"/>
      <c r="F427" s="814"/>
      <c r="G427" s="814"/>
      <c r="H427" s="814"/>
      <c r="I427" s="814"/>
      <c r="J427" s="817"/>
      <c r="K427" s="817"/>
      <c r="L427" s="817"/>
      <c r="M427" s="814"/>
      <c r="N427" s="817"/>
      <c r="O427" s="814">
        <v>1</v>
      </c>
      <c r="P427" s="814">
        <v>209</v>
      </c>
      <c r="Q427" s="793" t="s">
        <v>37</v>
      </c>
      <c r="R427" s="814" t="s">
        <v>35</v>
      </c>
      <c r="S427" s="818">
        <v>64</v>
      </c>
      <c r="T427" s="817"/>
      <c r="U427" s="818"/>
      <c r="V427" s="817">
        <v>64</v>
      </c>
      <c r="W427" s="814"/>
      <c r="X427" s="814">
        <v>5</v>
      </c>
      <c r="Y427" s="950" t="s">
        <v>93</v>
      </c>
    </row>
    <row r="428" spans="1:25" s="17" customFormat="1" ht="18.75" x14ac:dyDescent="0.2">
      <c r="A428" s="815"/>
      <c r="B428" s="814"/>
      <c r="C428" s="814"/>
      <c r="D428" s="814"/>
      <c r="E428" s="814"/>
      <c r="F428" s="814"/>
      <c r="G428" s="814"/>
      <c r="H428" s="814"/>
      <c r="I428" s="814"/>
      <c r="J428" s="817"/>
      <c r="K428" s="817"/>
      <c r="L428" s="817"/>
      <c r="M428" s="814"/>
      <c r="N428" s="817"/>
      <c r="O428" s="814"/>
      <c r="P428" s="814"/>
      <c r="Q428" s="814"/>
      <c r="R428" s="814"/>
      <c r="S428" s="818"/>
      <c r="T428" s="817"/>
      <c r="U428" s="818"/>
      <c r="V428" s="817"/>
      <c r="W428" s="814"/>
      <c r="X428" s="814"/>
      <c r="Y428" s="949"/>
    </row>
    <row r="429" spans="1:25" s="21" customFormat="1" ht="18.75" x14ac:dyDescent="0.2">
      <c r="A429" s="815">
        <v>103</v>
      </c>
      <c r="B429" s="814" t="s">
        <v>32</v>
      </c>
      <c r="C429" s="814">
        <v>18324</v>
      </c>
      <c r="D429" s="814">
        <v>288</v>
      </c>
      <c r="E429" s="814">
        <v>295</v>
      </c>
      <c r="F429" s="814" t="s">
        <v>136</v>
      </c>
      <c r="G429" s="814">
        <v>0</v>
      </c>
      <c r="H429" s="814">
        <v>3</v>
      </c>
      <c r="I429" s="814">
        <v>69</v>
      </c>
      <c r="J429" s="817"/>
      <c r="K429" s="817"/>
      <c r="L429" s="817"/>
      <c r="M429" s="814"/>
      <c r="N429" s="817">
        <v>369</v>
      </c>
      <c r="O429" s="814"/>
      <c r="P429" s="814"/>
      <c r="Q429" s="814"/>
      <c r="R429" s="814"/>
      <c r="S429" s="818"/>
      <c r="T429" s="817"/>
      <c r="U429" s="818"/>
      <c r="V429" s="843"/>
      <c r="W429" s="814"/>
      <c r="X429" s="814"/>
      <c r="Y429" s="949"/>
    </row>
    <row r="430" spans="1:25" s="21" customFormat="1" ht="18.75" x14ac:dyDescent="0.2">
      <c r="A430" s="815"/>
      <c r="B430" s="814" t="s">
        <v>32</v>
      </c>
      <c r="C430" s="814">
        <v>32183</v>
      </c>
      <c r="D430" s="814">
        <v>79</v>
      </c>
      <c r="E430" s="814">
        <v>594</v>
      </c>
      <c r="F430" s="814" t="s">
        <v>136</v>
      </c>
      <c r="G430" s="814">
        <v>6</v>
      </c>
      <c r="H430" s="814">
        <v>1</v>
      </c>
      <c r="I430" s="814">
        <v>62</v>
      </c>
      <c r="J430" s="817">
        <v>2562</v>
      </c>
      <c r="K430" s="817"/>
      <c r="L430" s="817"/>
      <c r="M430" s="814"/>
      <c r="N430" s="817"/>
      <c r="O430" s="814"/>
      <c r="P430" s="814"/>
      <c r="Q430" s="814"/>
      <c r="R430" s="814"/>
      <c r="S430" s="818"/>
      <c r="T430" s="817"/>
      <c r="U430" s="818"/>
      <c r="V430" s="843"/>
      <c r="W430" s="814"/>
      <c r="X430" s="814"/>
      <c r="Y430" s="949"/>
    </row>
    <row r="431" spans="1:25" s="21" customFormat="1" ht="18.75" x14ac:dyDescent="0.2">
      <c r="A431" s="815"/>
      <c r="B431" s="814" t="s">
        <v>32</v>
      </c>
      <c r="C431" s="814">
        <v>32176</v>
      </c>
      <c r="D431" s="814">
        <v>87</v>
      </c>
      <c r="E431" s="814">
        <v>2136</v>
      </c>
      <c r="F431" s="814" t="s">
        <v>136</v>
      </c>
      <c r="G431" s="814">
        <v>0</v>
      </c>
      <c r="H431" s="814">
        <v>2</v>
      </c>
      <c r="I431" s="814">
        <v>54</v>
      </c>
      <c r="J431" s="817">
        <v>254</v>
      </c>
      <c r="K431" s="817"/>
      <c r="L431" s="817"/>
      <c r="M431" s="814"/>
      <c r="N431" s="817"/>
      <c r="O431" s="814"/>
      <c r="P431" s="814"/>
      <c r="Q431" s="814"/>
      <c r="R431" s="814"/>
      <c r="S431" s="818"/>
      <c r="T431" s="817"/>
      <c r="U431" s="818"/>
      <c r="V431" s="843"/>
      <c r="W431" s="814"/>
      <c r="X431" s="814"/>
      <c r="Y431" s="949"/>
    </row>
    <row r="432" spans="1:25" s="21" customFormat="1" ht="18.75" x14ac:dyDescent="0.2">
      <c r="A432" s="815"/>
      <c r="B432" s="814" t="s">
        <v>155</v>
      </c>
      <c r="C432" s="814">
        <v>829</v>
      </c>
      <c r="D432" s="814">
        <v>133</v>
      </c>
      <c r="E432" s="814"/>
      <c r="F432" s="814" t="s">
        <v>136</v>
      </c>
      <c r="G432" s="814">
        <v>3</v>
      </c>
      <c r="H432" s="814">
        <v>1</v>
      </c>
      <c r="I432" s="814">
        <v>33</v>
      </c>
      <c r="J432" s="817">
        <v>1333</v>
      </c>
      <c r="K432" s="817"/>
      <c r="L432" s="817"/>
      <c r="M432" s="814"/>
      <c r="N432" s="817"/>
      <c r="O432" s="814"/>
      <c r="P432" s="814"/>
      <c r="Q432" s="814"/>
      <c r="R432" s="814"/>
      <c r="S432" s="818"/>
      <c r="T432" s="817"/>
      <c r="U432" s="818"/>
      <c r="V432" s="843"/>
      <c r="W432" s="814"/>
      <c r="X432" s="814"/>
      <c r="Y432" s="949"/>
    </row>
    <row r="433" spans="1:25" s="21" customFormat="1" ht="18.75" x14ac:dyDescent="0.2">
      <c r="A433" s="815"/>
      <c r="B433" s="814" t="s">
        <v>32</v>
      </c>
      <c r="C433" s="814">
        <v>62921</v>
      </c>
      <c r="D433" s="814">
        <v>72</v>
      </c>
      <c r="E433" s="814">
        <v>4237</v>
      </c>
      <c r="F433" s="814" t="s">
        <v>136</v>
      </c>
      <c r="G433" s="814">
        <v>3</v>
      </c>
      <c r="H433" s="814">
        <v>1</v>
      </c>
      <c r="I433" s="814">
        <v>12</v>
      </c>
      <c r="J433" s="817">
        <v>1312</v>
      </c>
      <c r="K433" s="817"/>
      <c r="L433" s="817"/>
      <c r="M433" s="814"/>
      <c r="N433" s="817"/>
      <c r="O433" s="814"/>
      <c r="P433" s="814"/>
      <c r="Q433" s="814"/>
      <c r="R433" s="814"/>
      <c r="S433" s="818"/>
      <c r="T433" s="817"/>
      <c r="U433" s="818"/>
      <c r="V433" s="817"/>
      <c r="W433" s="814"/>
      <c r="X433" s="814"/>
      <c r="Y433" s="949"/>
    </row>
    <row r="434" spans="1:25" s="21" customFormat="1" ht="18.75" x14ac:dyDescent="0.2">
      <c r="A434" s="815"/>
      <c r="B434" s="814"/>
      <c r="C434" s="814"/>
      <c r="D434" s="814"/>
      <c r="E434" s="814"/>
      <c r="F434" s="814"/>
      <c r="G434" s="814"/>
      <c r="H434" s="814"/>
      <c r="I434" s="814"/>
      <c r="J434" s="817"/>
      <c r="K434" s="817"/>
      <c r="L434" s="817"/>
      <c r="M434" s="814"/>
      <c r="N434" s="817"/>
      <c r="O434" s="814">
        <v>1</v>
      </c>
      <c r="P434" s="814"/>
      <c r="Q434" s="793" t="s">
        <v>156</v>
      </c>
      <c r="R434" s="814"/>
      <c r="S434" s="818">
        <v>5248</v>
      </c>
      <c r="T434" s="817"/>
      <c r="U434" s="818"/>
      <c r="V434" s="843">
        <v>5248</v>
      </c>
      <c r="W434" s="814"/>
      <c r="X434" s="814">
        <v>12</v>
      </c>
      <c r="Y434" s="950" t="s">
        <v>157</v>
      </c>
    </row>
    <row r="435" spans="1:25" s="21" customFormat="1" ht="18.75" x14ac:dyDescent="0.2">
      <c r="A435" s="815"/>
      <c r="B435" s="814" t="s">
        <v>32</v>
      </c>
      <c r="C435" s="814">
        <v>18927</v>
      </c>
      <c r="D435" s="814">
        <v>266</v>
      </c>
      <c r="E435" s="814">
        <v>200</v>
      </c>
      <c r="F435" s="814" t="s">
        <v>136</v>
      </c>
      <c r="G435" s="814">
        <v>1</v>
      </c>
      <c r="H435" s="814">
        <v>1</v>
      </c>
      <c r="I435" s="814">
        <v>77</v>
      </c>
      <c r="J435" s="817"/>
      <c r="K435" s="817"/>
      <c r="L435" s="817">
        <v>577</v>
      </c>
      <c r="M435" s="814"/>
      <c r="N435" s="817"/>
      <c r="O435" s="814"/>
      <c r="P435" s="814"/>
      <c r="Q435" s="814"/>
      <c r="R435" s="814"/>
      <c r="S435" s="818"/>
      <c r="T435" s="817"/>
      <c r="U435" s="818"/>
      <c r="V435" s="817"/>
      <c r="W435" s="814"/>
      <c r="X435" s="814"/>
      <c r="Y435" s="949"/>
    </row>
    <row r="436" spans="1:25" s="21" customFormat="1" ht="18.75" x14ac:dyDescent="0.2">
      <c r="A436" s="815"/>
      <c r="B436" s="814"/>
      <c r="C436" s="814"/>
      <c r="D436" s="814"/>
      <c r="E436" s="814"/>
      <c r="F436" s="814"/>
      <c r="G436" s="814"/>
      <c r="H436" s="814"/>
      <c r="I436" s="814"/>
      <c r="J436" s="817"/>
      <c r="K436" s="817"/>
      <c r="L436" s="817"/>
      <c r="M436" s="814"/>
      <c r="N436" s="817"/>
      <c r="O436" s="814">
        <v>2</v>
      </c>
      <c r="P436" s="814">
        <v>241</v>
      </c>
      <c r="Q436" s="814" t="s">
        <v>66</v>
      </c>
      <c r="R436" s="814" t="s">
        <v>35</v>
      </c>
      <c r="S436" s="818">
        <v>1500</v>
      </c>
      <c r="T436" s="817"/>
      <c r="U436" s="818"/>
      <c r="V436" s="817">
        <v>1500</v>
      </c>
      <c r="W436" s="814"/>
      <c r="X436" s="814">
        <v>32</v>
      </c>
      <c r="Y436" s="949" t="s">
        <v>48</v>
      </c>
    </row>
    <row r="437" spans="1:25" s="21" customFormat="1" ht="62.25" customHeight="1" x14ac:dyDescent="0.2">
      <c r="A437" s="815"/>
      <c r="B437" s="814"/>
      <c r="C437" s="814"/>
      <c r="D437" s="814"/>
      <c r="E437" s="814"/>
      <c r="F437" s="814"/>
      <c r="G437" s="814"/>
      <c r="H437" s="814"/>
      <c r="I437" s="814"/>
      <c r="J437" s="817"/>
      <c r="K437" s="817"/>
      <c r="L437" s="817"/>
      <c r="M437" s="814"/>
      <c r="N437" s="817"/>
      <c r="O437" s="814">
        <v>3</v>
      </c>
      <c r="P437" s="814">
        <v>241</v>
      </c>
      <c r="Q437" s="793" t="s">
        <v>55</v>
      </c>
      <c r="R437" s="814" t="s">
        <v>35</v>
      </c>
      <c r="S437" s="818">
        <v>408</v>
      </c>
      <c r="T437" s="817"/>
      <c r="U437" s="818"/>
      <c r="V437" s="817">
        <v>408</v>
      </c>
      <c r="W437" s="814"/>
      <c r="X437" s="814">
        <v>32</v>
      </c>
      <c r="Y437" s="950" t="s">
        <v>148</v>
      </c>
    </row>
    <row r="438" spans="1:25" s="21" customFormat="1" ht="18.75" x14ac:dyDescent="0.2">
      <c r="A438" s="815"/>
      <c r="B438" s="814"/>
      <c r="C438" s="814"/>
      <c r="D438" s="814"/>
      <c r="E438" s="814"/>
      <c r="F438" s="814"/>
      <c r="G438" s="814"/>
      <c r="H438" s="814"/>
      <c r="I438" s="814"/>
      <c r="J438" s="817"/>
      <c r="K438" s="817"/>
      <c r="L438" s="817"/>
      <c r="M438" s="814"/>
      <c r="N438" s="817"/>
      <c r="O438" s="814">
        <v>4</v>
      </c>
      <c r="P438" s="814">
        <v>241</v>
      </c>
      <c r="Q438" s="793" t="s">
        <v>37</v>
      </c>
      <c r="R438" s="814" t="s">
        <v>35</v>
      </c>
      <c r="S438" s="818">
        <v>400</v>
      </c>
      <c r="T438" s="817"/>
      <c r="U438" s="818"/>
      <c r="V438" s="817">
        <v>400</v>
      </c>
      <c r="W438" s="814"/>
      <c r="X438" s="814">
        <v>21</v>
      </c>
      <c r="Y438" s="950" t="s">
        <v>148</v>
      </c>
    </row>
    <row r="439" spans="1:25" s="17" customFormat="1" ht="18.75" x14ac:dyDescent="0.2">
      <c r="A439" s="815"/>
      <c r="B439" s="814"/>
      <c r="C439" s="814"/>
      <c r="D439" s="814"/>
      <c r="E439" s="814"/>
      <c r="F439" s="814"/>
      <c r="G439" s="814"/>
      <c r="H439" s="814"/>
      <c r="I439" s="814"/>
      <c r="J439" s="817"/>
      <c r="K439" s="817"/>
      <c r="L439" s="817"/>
      <c r="M439" s="814"/>
      <c r="N439" s="817"/>
      <c r="O439" s="814"/>
      <c r="P439" s="814"/>
      <c r="Q439" s="814"/>
      <c r="R439" s="814"/>
      <c r="S439" s="818"/>
      <c r="T439" s="817"/>
      <c r="U439" s="818"/>
      <c r="V439" s="817"/>
      <c r="W439" s="814"/>
      <c r="X439" s="814"/>
      <c r="Y439" s="949"/>
    </row>
    <row r="440" spans="1:25" s="17" customFormat="1" ht="18.75" x14ac:dyDescent="0.2">
      <c r="A440" s="815">
        <v>104</v>
      </c>
      <c r="B440" s="814" t="s">
        <v>32</v>
      </c>
      <c r="C440" s="814">
        <v>67229</v>
      </c>
      <c r="D440" s="814">
        <v>104</v>
      </c>
      <c r="E440" s="814">
        <v>4399</v>
      </c>
      <c r="F440" s="814" t="s">
        <v>136</v>
      </c>
      <c r="G440" s="814">
        <v>0</v>
      </c>
      <c r="H440" s="814">
        <v>0</v>
      </c>
      <c r="I440" s="814">
        <v>43</v>
      </c>
      <c r="J440" s="816">
        <v>43</v>
      </c>
      <c r="K440" s="817"/>
      <c r="L440" s="817"/>
      <c r="M440" s="814"/>
      <c r="N440" s="817"/>
      <c r="O440" s="814"/>
      <c r="P440" s="814"/>
      <c r="Q440" s="814"/>
      <c r="R440" s="814"/>
      <c r="S440" s="818"/>
      <c r="T440" s="817"/>
      <c r="U440" s="818"/>
      <c r="V440" s="817"/>
      <c r="W440" s="814"/>
      <c r="X440" s="814"/>
      <c r="Y440" s="949"/>
    </row>
    <row r="441" spans="1:25" s="17" customFormat="1" ht="18.75" x14ac:dyDescent="0.2">
      <c r="A441" s="815"/>
      <c r="B441" s="814" t="s">
        <v>32</v>
      </c>
      <c r="C441" s="814">
        <v>59844</v>
      </c>
      <c r="D441" s="814">
        <v>23</v>
      </c>
      <c r="E441" s="814">
        <v>4063</v>
      </c>
      <c r="F441" s="814" t="s">
        <v>136</v>
      </c>
      <c r="G441" s="814">
        <v>0</v>
      </c>
      <c r="H441" s="814">
        <v>1</v>
      </c>
      <c r="I441" s="814">
        <v>3</v>
      </c>
      <c r="J441" s="816">
        <v>103</v>
      </c>
      <c r="K441" s="817"/>
      <c r="L441" s="817"/>
      <c r="M441" s="814"/>
      <c r="N441" s="817"/>
      <c r="O441" s="814"/>
      <c r="P441" s="814"/>
      <c r="Q441" s="814"/>
      <c r="R441" s="814"/>
      <c r="S441" s="818"/>
      <c r="T441" s="817"/>
      <c r="U441" s="818"/>
      <c r="V441" s="817"/>
      <c r="W441" s="814"/>
      <c r="X441" s="814"/>
      <c r="Y441" s="949"/>
    </row>
    <row r="442" spans="1:25" s="17" customFormat="1" ht="18.75" x14ac:dyDescent="0.2">
      <c r="A442" s="815"/>
      <c r="B442" s="814" t="s">
        <v>32</v>
      </c>
      <c r="C442" s="814">
        <v>7661</v>
      </c>
      <c r="D442" s="814">
        <v>166</v>
      </c>
      <c r="E442" s="814">
        <v>298</v>
      </c>
      <c r="F442" s="814" t="s">
        <v>136</v>
      </c>
      <c r="G442" s="814">
        <v>5</v>
      </c>
      <c r="H442" s="814">
        <v>0</v>
      </c>
      <c r="I442" s="814">
        <v>51</v>
      </c>
      <c r="J442" s="816">
        <v>2051</v>
      </c>
      <c r="K442" s="817"/>
      <c r="L442" s="817"/>
      <c r="M442" s="814"/>
      <c r="N442" s="817"/>
      <c r="O442" s="814"/>
      <c r="P442" s="814"/>
      <c r="Q442" s="814"/>
      <c r="R442" s="814"/>
      <c r="S442" s="818"/>
      <c r="T442" s="817"/>
      <c r="U442" s="818"/>
      <c r="V442" s="817"/>
      <c r="W442" s="814"/>
      <c r="X442" s="814"/>
      <c r="Y442" s="949"/>
    </row>
    <row r="443" spans="1:25" s="17" customFormat="1" ht="18.75" x14ac:dyDescent="0.2">
      <c r="A443" s="815"/>
      <c r="B443" s="814" t="s">
        <v>32</v>
      </c>
      <c r="C443" s="814">
        <v>62918</v>
      </c>
      <c r="D443" s="814">
        <v>60</v>
      </c>
      <c r="E443" s="814">
        <v>4234</v>
      </c>
      <c r="F443" s="814" t="s">
        <v>136</v>
      </c>
      <c r="G443" s="814">
        <v>3</v>
      </c>
      <c r="H443" s="814">
        <v>2</v>
      </c>
      <c r="I443" s="814">
        <v>93</v>
      </c>
      <c r="J443" s="816">
        <v>1493</v>
      </c>
      <c r="K443" s="817"/>
      <c r="L443" s="817"/>
      <c r="M443" s="814"/>
      <c r="N443" s="817"/>
      <c r="O443" s="814"/>
      <c r="P443" s="814"/>
      <c r="Q443" s="814"/>
      <c r="R443" s="814"/>
      <c r="S443" s="814"/>
      <c r="T443" s="817"/>
      <c r="U443" s="814"/>
      <c r="V443" s="814"/>
      <c r="W443" s="814"/>
      <c r="X443" s="814"/>
      <c r="Y443" s="949"/>
    </row>
    <row r="444" spans="1:25" s="17" customFormat="1" ht="18.75" x14ac:dyDescent="0.2">
      <c r="A444" s="815"/>
      <c r="B444" s="814" t="s">
        <v>32</v>
      </c>
      <c r="C444" s="814">
        <v>59845</v>
      </c>
      <c r="D444" s="814">
        <v>24</v>
      </c>
      <c r="E444" s="814">
        <v>4064</v>
      </c>
      <c r="F444" s="814" t="s">
        <v>136</v>
      </c>
      <c r="G444" s="814">
        <v>0</v>
      </c>
      <c r="H444" s="814">
        <v>1</v>
      </c>
      <c r="I444" s="814">
        <v>72</v>
      </c>
      <c r="J444" s="816">
        <v>144</v>
      </c>
      <c r="K444" s="817"/>
      <c r="L444" s="817">
        <v>28</v>
      </c>
      <c r="M444" s="814"/>
      <c r="N444" s="817"/>
      <c r="O444" s="814"/>
      <c r="P444" s="814"/>
      <c r="Q444" s="814"/>
      <c r="R444" s="814"/>
      <c r="S444" s="818"/>
      <c r="T444" s="817"/>
      <c r="U444" s="818"/>
      <c r="V444" s="817"/>
      <c r="W444" s="814"/>
      <c r="X444" s="814"/>
      <c r="Y444" s="949"/>
    </row>
    <row r="445" spans="1:25" s="17" customFormat="1" ht="56.25" x14ac:dyDescent="0.2">
      <c r="A445" s="815"/>
      <c r="B445" s="814"/>
      <c r="C445" s="814"/>
      <c r="D445" s="814"/>
      <c r="E445" s="814"/>
      <c r="F445" s="814"/>
      <c r="G445" s="814"/>
      <c r="H445" s="814"/>
      <c r="I445" s="814"/>
      <c r="J445" s="817"/>
      <c r="K445" s="817"/>
      <c r="L445" s="817"/>
      <c r="M445" s="814"/>
      <c r="N445" s="817"/>
      <c r="O445" s="814">
        <v>1</v>
      </c>
      <c r="P445" s="814">
        <v>241</v>
      </c>
      <c r="Q445" s="793" t="s">
        <v>55</v>
      </c>
      <c r="R445" s="814" t="s">
        <v>35</v>
      </c>
      <c r="S445" s="818">
        <v>56</v>
      </c>
      <c r="T445" s="817"/>
      <c r="U445" s="818"/>
      <c r="V445" s="818">
        <v>56</v>
      </c>
      <c r="W445" s="814"/>
      <c r="X445" s="814">
        <v>17</v>
      </c>
      <c r="Y445" s="950" t="s">
        <v>158</v>
      </c>
    </row>
    <row r="446" spans="1:25" s="17" customFormat="1" ht="18.75" x14ac:dyDescent="0.2">
      <c r="A446" s="815"/>
      <c r="B446" s="814"/>
      <c r="C446" s="814"/>
      <c r="D446" s="814"/>
      <c r="E446" s="814"/>
      <c r="F446" s="814"/>
      <c r="G446" s="814"/>
      <c r="H446" s="814"/>
      <c r="I446" s="814"/>
      <c r="J446" s="817"/>
      <c r="K446" s="817"/>
      <c r="L446" s="817"/>
      <c r="M446" s="814"/>
      <c r="N446" s="817"/>
      <c r="O446" s="814">
        <v>2</v>
      </c>
      <c r="P446" s="814">
        <v>241</v>
      </c>
      <c r="Q446" s="793" t="s">
        <v>37</v>
      </c>
      <c r="R446" s="814" t="s">
        <v>35</v>
      </c>
      <c r="S446" s="818">
        <v>56</v>
      </c>
      <c r="T446" s="817"/>
      <c r="U446" s="818"/>
      <c r="V446" s="818">
        <v>56</v>
      </c>
      <c r="W446" s="814"/>
      <c r="X446" s="814">
        <v>17</v>
      </c>
      <c r="Y446" s="950" t="s">
        <v>36</v>
      </c>
    </row>
    <row r="447" spans="1:25" s="17" customFormat="1" ht="18.75" x14ac:dyDescent="0.2">
      <c r="A447" s="815"/>
      <c r="B447" s="814" t="s">
        <v>32</v>
      </c>
      <c r="C447" s="814">
        <v>18928</v>
      </c>
      <c r="D447" s="814">
        <v>267</v>
      </c>
      <c r="E447" s="814">
        <v>743</v>
      </c>
      <c r="F447" s="814" t="s">
        <v>136</v>
      </c>
      <c r="G447" s="814">
        <v>0</v>
      </c>
      <c r="H447" s="814">
        <v>3</v>
      </c>
      <c r="I447" s="814">
        <v>0</v>
      </c>
      <c r="J447" s="817"/>
      <c r="K447" s="817"/>
      <c r="L447" s="817">
        <v>300</v>
      </c>
      <c r="M447" s="814"/>
      <c r="N447" s="817"/>
      <c r="O447" s="814"/>
      <c r="P447" s="814"/>
      <c r="Q447" s="814"/>
      <c r="R447" s="814"/>
      <c r="S447" s="818"/>
      <c r="T447" s="817"/>
      <c r="U447" s="818"/>
      <c r="V447" s="817"/>
      <c r="W447" s="814"/>
      <c r="X447" s="814"/>
      <c r="Y447" s="949"/>
    </row>
    <row r="448" spans="1:25" s="17" customFormat="1" ht="18.75" x14ac:dyDescent="0.2">
      <c r="A448" s="815"/>
      <c r="B448" s="814"/>
      <c r="C448" s="814"/>
      <c r="D448" s="814"/>
      <c r="E448" s="814"/>
      <c r="F448" s="814"/>
      <c r="G448" s="814"/>
      <c r="H448" s="814"/>
      <c r="I448" s="814"/>
      <c r="J448" s="817"/>
      <c r="K448" s="817"/>
      <c r="L448" s="817"/>
      <c r="M448" s="814"/>
      <c r="N448" s="817"/>
      <c r="O448" s="814">
        <v>2</v>
      </c>
      <c r="P448" s="814">
        <v>241</v>
      </c>
      <c r="Q448" s="793" t="s">
        <v>37</v>
      </c>
      <c r="R448" s="814" t="s">
        <v>35</v>
      </c>
      <c r="S448" s="818">
        <v>1200</v>
      </c>
      <c r="T448" s="817"/>
      <c r="U448" s="818"/>
      <c r="V448" s="817">
        <v>1200</v>
      </c>
      <c r="W448" s="814"/>
      <c r="X448" s="814">
        <v>27</v>
      </c>
      <c r="Y448" s="950" t="s">
        <v>148</v>
      </c>
    </row>
    <row r="449" spans="1:25" s="17" customFormat="1" ht="18.75" x14ac:dyDescent="0.2">
      <c r="A449" s="815"/>
      <c r="B449" s="814"/>
      <c r="C449" s="814"/>
      <c r="D449" s="814"/>
      <c r="E449" s="814"/>
      <c r="F449" s="814"/>
      <c r="G449" s="814"/>
      <c r="H449" s="814"/>
      <c r="I449" s="814"/>
      <c r="J449" s="817"/>
      <c r="K449" s="817"/>
      <c r="L449" s="817"/>
      <c r="M449" s="814"/>
      <c r="N449" s="817"/>
      <c r="O449" s="814"/>
      <c r="P449" s="814"/>
      <c r="Q449" s="814"/>
      <c r="R449" s="814"/>
      <c r="S449" s="818"/>
      <c r="T449" s="817"/>
      <c r="U449" s="818"/>
      <c r="V449" s="817"/>
      <c r="W449" s="814"/>
      <c r="X449" s="814"/>
      <c r="Y449" s="949"/>
    </row>
    <row r="450" spans="1:25" s="17" customFormat="1" ht="18.75" x14ac:dyDescent="0.2">
      <c r="A450" s="815">
        <v>105</v>
      </c>
      <c r="B450" s="814" t="s">
        <v>32</v>
      </c>
      <c r="C450" s="814">
        <v>18522</v>
      </c>
      <c r="D450" s="814">
        <v>253</v>
      </c>
      <c r="E450" s="814">
        <v>2791</v>
      </c>
      <c r="F450" s="814" t="s">
        <v>136</v>
      </c>
      <c r="G450" s="814">
        <v>0</v>
      </c>
      <c r="H450" s="814">
        <v>1</v>
      </c>
      <c r="I450" s="814">
        <v>26</v>
      </c>
      <c r="J450" s="817">
        <v>119.75</v>
      </c>
      <c r="K450" s="817"/>
      <c r="L450" s="817">
        <v>6.25</v>
      </c>
      <c r="M450" s="814"/>
      <c r="N450" s="817"/>
      <c r="O450" s="814"/>
      <c r="P450" s="814"/>
      <c r="Q450" s="814"/>
      <c r="R450" s="814"/>
      <c r="S450" s="818"/>
      <c r="T450" s="817"/>
      <c r="U450" s="818"/>
      <c r="V450" s="817"/>
      <c r="W450" s="814"/>
      <c r="X450" s="814"/>
      <c r="Y450" s="949"/>
    </row>
    <row r="451" spans="1:25" s="17" customFormat="1" ht="56.25" x14ac:dyDescent="0.2">
      <c r="A451" s="815"/>
      <c r="B451" s="814"/>
      <c r="C451" s="814"/>
      <c r="D451" s="814"/>
      <c r="E451" s="814"/>
      <c r="F451" s="814"/>
      <c r="G451" s="814"/>
      <c r="H451" s="814"/>
      <c r="I451" s="814"/>
      <c r="J451" s="817"/>
      <c r="K451" s="817"/>
      <c r="L451" s="817"/>
      <c r="M451" s="814"/>
      <c r="N451" s="817"/>
      <c r="O451" s="814">
        <v>1</v>
      </c>
      <c r="P451" s="814">
        <v>131</v>
      </c>
      <c r="Q451" s="793" t="s">
        <v>55</v>
      </c>
      <c r="R451" s="793" t="s">
        <v>44</v>
      </c>
      <c r="S451" s="824">
        <v>25</v>
      </c>
      <c r="T451" s="822"/>
      <c r="U451" s="824"/>
      <c r="V451" s="822">
        <v>25</v>
      </c>
      <c r="W451" s="827"/>
      <c r="X451" s="814">
        <v>12</v>
      </c>
      <c r="Y451" s="949" t="s">
        <v>159</v>
      </c>
    </row>
    <row r="452" spans="1:25" s="17" customFormat="1" ht="18.75" x14ac:dyDescent="0.2">
      <c r="A452" s="815"/>
      <c r="B452" s="814"/>
      <c r="C452" s="814"/>
      <c r="D452" s="814"/>
      <c r="E452" s="814"/>
      <c r="F452" s="814"/>
      <c r="G452" s="814"/>
      <c r="H452" s="814"/>
      <c r="I452" s="814"/>
      <c r="J452" s="817"/>
      <c r="K452" s="817"/>
      <c r="L452" s="817"/>
      <c r="M452" s="814"/>
      <c r="N452" s="817"/>
      <c r="O452" s="814"/>
      <c r="P452" s="814"/>
      <c r="Q452" s="814"/>
      <c r="R452" s="814"/>
      <c r="S452" s="818"/>
      <c r="T452" s="817"/>
      <c r="U452" s="818"/>
      <c r="V452" s="817"/>
      <c r="W452" s="814"/>
      <c r="X452" s="814"/>
      <c r="Y452" s="949"/>
    </row>
    <row r="453" spans="1:25" s="17" customFormat="1" ht="18.75" x14ac:dyDescent="0.2">
      <c r="A453" s="815">
        <v>106</v>
      </c>
      <c r="B453" s="814" t="s">
        <v>32</v>
      </c>
      <c r="C453" s="814">
        <v>18522</v>
      </c>
      <c r="D453" s="814">
        <v>253</v>
      </c>
      <c r="E453" s="814">
        <v>2791</v>
      </c>
      <c r="F453" s="814" t="s">
        <v>136</v>
      </c>
      <c r="G453" s="814">
        <v>0</v>
      </c>
      <c r="H453" s="814">
        <v>1</v>
      </c>
      <c r="I453" s="814">
        <v>26</v>
      </c>
      <c r="J453" s="817">
        <v>123</v>
      </c>
      <c r="K453" s="817"/>
      <c r="L453" s="817">
        <v>3</v>
      </c>
      <c r="M453" s="814"/>
      <c r="N453" s="817"/>
      <c r="O453" s="814"/>
      <c r="P453" s="814"/>
      <c r="Q453" s="814"/>
      <c r="R453" s="814"/>
      <c r="S453" s="818"/>
      <c r="T453" s="817"/>
      <c r="U453" s="818"/>
      <c r="V453" s="817"/>
      <c r="W453" s="814"/>
      <c r="X453" s="814"/>
      <c r="Y453" s="949"/>
    </row>
    <row r="454" spans="1:25" s="17" customFormat="1" ht="37.5" x14ac:dyDescent="0.2">
      <c r="A454" s="815"/>
      <c r="B454" s="814"/>
      <c r="C454" s="814"/>
      <c r="D454" s="814"/>
      <c r="E454" s="814"/>
      <c r="F454" s="814"/>
      <c r="G454" s="814"/>
      <c r="H454" s="814"/>
      <c r="I454" s="814"/>
      <c r="J454" s="817"/>
      <c r="K454" s="817"/>
      <c r="L454" s="817"/>
      <c r="M454" s="814"/>
      <c r="N454" s="817"/>
      <c r="O454" s="814">
        <v>1</v>
      </c>
      <c r="P454" s="814">
        <v>80</v>
      </c>
      <c r="Q454" s="814" t="s">
        <v>37</v>
      </c>
      <c r="R454" s="793" t="s">
        <v>44</v>
      </c>
      <c r="S454" s="818">
        <v>12</v>
      </c>
      <c r="T454" s="817"/>
      <c r="U454" s="818"/>
      <c r="V454" s="817">
        <v>12</v>
      </c>
      <c r="W454" s="814"/>
      <c r="X454" s="814">
        <v>3</v>
      </c>
      <c r="Y454" s="950" t="s">
        <v>53</v>
      </c>
    </row>
    <row r="455" spans="1:25" s="17" customFormat="1" ht="18.75" x14ac:dyDescent="0.2">
      <c r="A455" s="815"/>
      <c r="B455" s="814"/>
      <c r="C455" s="814"/>
      <c r="D455" s="814"/>
      <c r="E455" s="814"/>
      <c r="F455" s="814"/>
      <c r="G455" s="814"/>
      <c r="H455" s="814"/>
      <c r="I455" s="814"/>
      <c r="J455" s="817"/>
      <c r="K455" s="817"/>
      <c r="L455" s="817"/>
      <c r="M455" s="814"/>
      <c r="N455" s="817"/>
      <c r="O455" s="814"/>
      <c r="P455" s="814"/>
      <c r="Q455" s="814"/>
      <c r="R455" s="814"/>
      <c r="S455" s="818"/>
      <c r="T455" s="817"/>
      <c r="U455" s="818"/>
      <c r="V455" s="817"/>
      <c r="W455" s="814"/>
      <c r="X455" s="814"/>
      <c r="Y455" s="949"/>
    </row>
    <row r="456" spans="1:25" s="17" customFormat="1" ht="18.75" x14ac:dyDescent="0.2">
      <c r="A456" s="815">
        <v>107</v>
      </c>
      <c r="B456" s="814"/>
      <c r="C456" s="814"/>
      <c r="D456" s="814"/>
      <c r="E456" s="814"/>
      <c r="F456" s="814" t="s">
        <v>136</v>
      </c>
      <c r="G456" s="814"/>
      <c r="H456" s="814"/>
      <c r="I456" s="814"/>
      <c r="J456" s="817"/>
      <c r="K456" s="817"/>
      <c r="L456" s="817">
        <v>10.5</v>
      </c>
      <c r="M456" s="814"/>
      <c r="N456" s="817"/>
      <c r="O456" s="814"/>
      <c r="P456" s="814"/>
      <c r="Q456" s="814"/>
      <c r="R456" s="814"/>
      <c r="S456" s="818"/>
      <c r="T456" s="817"/>
      <c r="U456" s="818"/>
      <c r="V456" s="817"/>
      <c r="W456" s="814"/>
      <c r="X456" s="814"/>
      <c r="Y456" s="949"/>
    </row>
    <row r="457" spans="1:25" s="17" customFormat="1" ht="18.75" x14ac:dyDescent="0.2">
      <c r="A457" s="815"/>
      <c r="B457" s="814"/>
      <c r="C457" s="814"/>
      <c r="D457" s="814"/>
      <c r="E457" s="814"/>
      <c r="F457" s="814"/>
      <c r="G457" s="814"/>
      <c r="H457" s="814"/>
      <c r="I457" s="814"/>
      <c r="J457" s="817"/>
      <c r="K457" s="817"/>
      <c r="L457" s="817"/>
      <c r="M457" s="814"/>
      <c r="N457" s="817"/>
      <c r="O457" s="814">
        <v>1</v>
      </c>
      <c r="P457" s="814">
        <v>70</v>
      </c>
      <c r="Q457" s="814" t="s">
        <v>37</v>
      </c>
      <c r="R457" s="814" t="s">
        <v>38</v>
      </c>
      <c r="S457" s="818">
        <v>14</v>
      </c>
      <c r="T457" s="817"/>
      <c r="U457" s="818"/>
      <c r="V457" s="817">
        <v>14</v>
      </c>
      <c r="W457" s="814"/>
      <c r="X457" s="814">
        <v>7</v>
      </c>
      <c r="Y457" s="950" t="s">
        <v>160</v>
      </c>
    </row>
    <row r="458" spans="1:25" s="17" customFormat="1" ht="56.25" x14ac:dyDescent="0.2">
      <c r="A458" s="815"/>
      <c r="B458" s="814"/>
      <c r="C458" s="814"/>
      <c r="D458" s="814"/>
      <c r="E458" s="814"/>
      <c r="F458" s="814"/>
      <c r="G458" s="814"/>
      <c r="H458" s="814"/>
      <c r="I458" s="814"/>
      <c r="J458" s="817"/>
      <c r="K458" s="817"/>
      <c r="L458" s="817"/>
      <c r="M458" s="814"/>
      <c r="N458" s="817"/>
      <c r="O458" s="814">
        <v>2</v>
      </c>
      <c r="P458" s="814">
        <v>70</v>
      </c>
      <c r="Q458" s="793" t="s">
        <v>55</v>
      </c>
      <c r="R458" s="814" t="s">
        <v>35</v>
      </c>
      <c r="S458" s="818">
        <v>28</v>
      </c>
      <c r="T458" s="817"/>
      <c r="U458" s="818"/>
      <c r="V458" s="817">
        <v>28</v>
      </c>
      <c r="W458" s="814"/>
      <c r="X458" s="814">
        <v>7</v>
      </c>
      <c r="Y458" s="950" t="s">
        <v>53</v>
      </c>
    </row>
    <row r="459" spans="1:25" s="17" customFormat="1" ht="18.75" x14ac:dyDescent="0.2">
      <c r="A459" s="815"/>
      <c r="B459" s="814"/>
      <c r="C459" s="814"/>
      <c r="D459" s="814"/>
      <c r="E459" s="814"/>
      <c r="F459" s="814"/>
      <c r="G459" s="814"/>
      <c r="H459" s="814"/>
      <c r="I459" s="814"/>
      <c r="J459" s="817"/>
      <c r="K459" s="817"/>
      <c r="L459" s="817"/>
      <c r="M459" s="814"/>
      <c r="N459" s="817"/>
      <c r="O459" s="814"/>
      <c r="P459" s="814"/>
      <c r="Q459" s="814"/>
      <c r="R459" s="814"/>
      <c r="S459" s="818"/>
      <c r="T459" s="817"/>
      <c r="U459" s="818"/>
      <c r="V459" s="817"/>
      <c r="W459" s="814"/>
      <c r="X459" s="814"/>
      <c r="Y459" s="949"/>
    </row>
    <row r="460" spans="1:25" s="17" customFormat="1" ht="18.75" x14ac:dyDescent="0.2">
      <c r="A460" s="815">
        <v>108</v>
      </c>
      <c r="B460" s="814" t="s">
        <v>32</v>
      </c>
      <c r="C460" s="814">
        <v>62937</v>
      </c>
      <c r="D460" s="814">
        <v>81</v>
      </c>
      <c r="E460" s="814">
        <v>4253</v>
      </c>
      <c r="F460" s="814" t="s">
        <v>136</v>
      </c>
      <c r="G460" s="814">
        <v>0</v>
      </c>
      <c r="H460" s="814">
        <v>2</v>
      </c>
      <c r="I460" s="814">
        <v>87</v>
      </c>
      <c r="J460" s="817">
        <v>188</v>
      </c>
      <c r="K460" s="817"/>
      <c r="L460" s="817">
        <v>99</v>
      </c>
      <c r="M460" s="814"/>
      <c r="N460" s="817"/>
      <c r="O460" s="814"/>
      <c r="P460" s="814"/>
      <c r="Q460" s="814"/>
      <c r="R460" s="814"/>
      <c r="S460" s="818"/>
      <c r="T460" s="817"/>
      <c r="U460" s="818"/>
      <c r="V460" s="817"/>
      <c r="W460" s="814"/>
      <c r="X460" s="814"/>
      <c r="Y460" s="949"/>
    </row>
    <row r="461" spans="1:25" s="17" customFormat="1" ht="18.75" x14ac:dyDescent="0.2">
      <c r="A461" s="815"/>
      <c r="B461" s="814"/>
      <c r="C461" s="814"/>
      <c r="D461" s="814"/>
      <c r="E461" s="814"/>
      <c r="F461" s="814"/>
      <c r="G461" s="814"/>
      <c r="H461" s="814"/>
      <c r="I461" s="814"/>
      <c r="J461" s="817"/>
      <c r="K461" s="817"/>
      <c r="L461" s="817"/>
      <c r="M461" s="814"/>
      <c r="N461" s="817"/>
      <c r="O461" s="814">
        <v>1</v>
      </c>
      <c r="P461" s="814" t="s">
        <v>161</v>
      </c>
      <c r="Q461" s="793" t="s">
        <v>151</v>
      </c>
      <c r="R461" s="814" t="s">
        <v>35</v>
      </c>
      <c r="S461" s="818">
        <v>200</v>
      </c>
      <c r="T461" s="817"/>
      <c r="U461" s="818"/>
      <c r="V461" s="817">
        <v>200</v>
      </c>
      <c r="W461" s="814"/>
      <c r="X461" s="814">
        <v>6</v>
      </c>
      <c r="Y461" s="949" t="s">
        <v>79</v>
      </c>
    </row>
    <row r="462" spans="1:25" s="17" customFormat="1" ht="18.75" x14ac:dyDescent="0.2">
      <c r="A462" s="815"/>
      <c r="B462" s="814"/>
      <c r="C462" s="814"/>
      <c r="D462" s="814"/>
      <c r="E462" s="814"/>
      <c r="F462" s="814"/>
      <c r="G462" s="814"/>
      <c r="H462" s="814"/>
      <c r="I462" s="814"/>
      <c r="J462" s="817"/>
      <c r="K462" s="817"/>
      <c r="L462" s="817"/>
      <c r="M462" s="814"/>
      <c r="N462" s="817"/>
      <c r="O462" s="814">
        <v>2</v>
      </c>
      <c r="P462" s="814" t="s">
        <v>161</v>
      </c>
      <c r="Q462" s="814" t="s">
        <v>37</v>
      </c>
      <c r="R462" s="814" t="s">
        <v>35</v>
      </c>
      <c r="S462" s="818">
        <v>196</v>
      </c>
      <c r="T462" s="817"/>
      <c r="U462" s="818"/>
      <c r="V462" s="817">
        <v>196</v>
      </c>
      <c r="W462" s="814"/>
      <c r="X462" s="814">
        <v>6</v>
      </c>
      <c r="Y462" s="949" t="s">
        <v>162</v>
      </c>
    </row>
    <row r="463" spans="1:25" s="17" customFormat="1" ht="18.75" x14ac:dyDescent="0.2">
      <c r="A463" s="815"/>
      <c r="B463" s="814"/>
      <c r="C463" s="814"/>
      <c r="D463" s="814"/>
      <c r="E463" s="814"/>
      <c r="F463" s="814"/>
      <c r="G463" s="814"/>
      <c r="H463" s="814"/>
      <c r="I463" s="814"/>
      <c r="J463" s="817"/>
      <c r="K463" s="817"/>
      <c r="L463" s="817"/>
      <c r="M463" s="814"/>
      <c r="N463" s="817"/>
      <c r="O463" s="814"/>
      <c r="P463" s="814"/>
      <c r="Q463" s="814"/>
      <c r="R463" s="814"/>
      <c r="S463" s="818"/>
      <c r="T463" s="817"/>
      <c r="U463" s="818"/>
      <c r="V463" s="817"/>
      <c r="W463" s="814"/>
      <c r="X463" s="814"/>
      <c r="Y463" s="949"/>
    </row>
    <row r="464" spans="1:25" s="17" customFormat="1" ht="18.75" x14ac:dyDescent="0.2">
      <c r="A464" s="815">
        <v>109</v>
      </c>
      <c r="B464" s="814" t="s">
        <v>32</v>
      </c>
      <c r="C464" s="814">
        <v>18898</v>
      </c>
      <c r="D464" s="814">
        <v>292</v>
      </c>
      <c r="E464" s="814">
        <v>2378</v>
      </c>
      <c r="F464" s="814" t="s">
        <v>136</v>
      </c>
      <c r="G464" s="814">
        <v>0</v>
      </c>
      <c r="H464" s="814">
        <v>3</v>
      </c>
      <c r="I464" s="814">
        <v>87</v>
      </c>
      <c r="J464" s="817">
        <v>384</v>
      </c>
      <c r="K464" s="817"/>
      <c r="L464" s="817">
        <v>3</v>
      </c>
      <c r="M464" s="814"/>
      <c r="N464" s="817"/>
      <c r="O464" s="814"/>
      <c r="P464" s="814"/>
      <c r="Q464" s="814"/>
      <c r="R464" s="814"/>
      <c r="S464" s="818"/>
      <c r="T464" s="817"/>
      <c r="U464" s="818"/>
      <c r="V464" s="817"/>
      <c r="W464" s="814"/>
      <c r="X464" s="814"/>
      <c r="Y464" s="949"/>
    </row>
    <row r="465" spans="1:25" s="17" customFormat="1" ht="56.25" x14ac:dyDescent="0.2">
      <c r="A465" s="815"/>
      <c r="B465" s="814"/>
      <c r="C465" s="814"/>
      <c r="D465" s="814"/>
      <c r="E465" s="814"/>
      <c r="F465" s="814"/>
      <c r="G465" s="814"/>
      <c r="H465" s="814"/>
      <c r="I465" s="814"/>
      <c r="J465" s="817"/>
      <c r="K465" s="817"/>
      <c r="L465" s="817"/>
      <c r="M465" s="814"/>
      <c r="N465" s="817"/>
      <c r="O465" s="814">
        <v>1</v>
      </c>
      <c r="P465" s="814" t="s">
        <v>163</v>
      </c>
      <c r="Q465" s="793" t="s">
        <v>55</v>
      </c>
      <c r="R465" s="814" t="s">
        <v>35</v>
      </c>
      <c r="S465" s="818">
        <v>12</v>
      </c>
      <c r="T465" s="817"/>
      <c r="U465" s="818"/>
      <c r="V465" s="817">
        <v>12</v>
      </c>
      <c r="W465" s="814"/>
      <c r="X465" s="814">
        <v>12</v>
      </c>
      <c r="Y465" s="950" t="s">
        <v>53</v>
      </c>
    </row>
    <row r="466" spans="1:25" s="17" customFormat="1" ht="18.75" x14ac:dyDescent="0.2">
      <c r="A466" s="815"/>
      <c r="B466" s="814"/>
      <c r="C466" s="814"/>
      <c r="D466" s="814"/>
      <c r="E466" s="814"/>
      <c r="F466" s="814"/>
      <c r="G466" s="814"/>
      <c r="H466" s="814"/>
      <c r="I466" s="814"/>
      <c r="J466" s="817"/>
      <c r="K466" s="817"/>
      <c r="L466" s="817"/>
      <c r="M466" s="814"/>
      <c r="N466" s="817"/>
      <c r="O466" s="814"/>
      <c r="P466" s="814"/>
      <c r="Q466" s="814"/>
      <c r="R466" s="814"/>
      <c r="S466" s="818"/>
      <c r="T466" s="817"/>
      <c r="U466" s="818"/>
      <c r="V466" s="817"/>
      <c r="W466" s="814"/>
      <c r="X466" s="814"/>
      <c r="Y466" s="949"/>
    </row>
    <row r="467" spans="1:25" s="17" customFormat="1" ht="18.75" x14ac:dyDescent="0.2">
      <c r="A467" s="815">
        <v>110</v>
      </c>
      <c r="B467" s="814"/>
      <c r="C467" s="814"/>
      <c r="D467" s="814"/>
      <c r="E467" s="814"/>
      <c r="F467" s="814" t="s">
        <v>136</v>
      </c>
      <c r="G467" s="814"/>
      <c r="H467" s="814"/>
      <c r="I467" s="814"/>
      <c r="J467" s="817"/>
      <c r="K467" s="817"/>
      <c r="L467" s="817">
        <v>4</v>
      </c>
      <c r="M467" s="814"/>
      <c r="N467" s="817"/>
      <c r="O467" s="814"/>
      <c r="P467" s="814"/>
      <c r="Q467" s="814"/>
      <c r="R467" s="814"/>
      <c r="S467" s="818"/>
      <c r="T467" s="817"/>
      <c r="U467" s="818"/>
      <c r="V467" s="817"/>
      <c r="W467" s="814"/>
      <c r="X467" s="814"/>
      <c r="Y467" s="949"/>
    </row>
    <row r="468" spans="1:25" s="17" customFormat="1" ht="37.5" x14ac:dyDescent="0.2">
      <c r="A468" s="815"/>
      <c r="B468" s="814"/>
      <c r="C468" s="814"/>
      <c r="D468" s="814"/>
      <c r="E468" s="814"/>
      <c r="F468" s="814"/>
      <c r="G468" s="814"/>
      <c r="H468" s="814"/>
      <c r="I468" s="814"/>
      <c r="J468" s="817"/>
      <c r="K468" s="817"/>
      <c r="L468" s="817"/>
      <c r="M468" s="814"/>
      <c r="N468" s="817"/>
      <c r="O468" s="814">
        <v>1</v>
      </c>
      <c r="P468" s="814">
        <v>113</v>
      </c>
      <c r="Q468" s="814" t="s">
        <v>37</v>
      </c>
      <c r="R468" s="814" t="s">
        <v>35</v>
      </c>
      <c r="S468" s="818">
        <v>16</v>
      </c>
      <c r="T468" s="817"/>
      <c r="U468" s="818"/>
      <c r="V468" s="817">
        <v>16</v>
      </c>
      <c r="W468" s="814"/>
      <c r="X468" s="814">
        <v>17</v>
      </c>
      <c r="Y468" s="950" t="s">
        <v>53</v>
      </c>
    </row>
    <row r="469" spans="1:25" s="17" customFormat="1" ht="18.75" x14ac:dyDescent="0.2">
      <c r="A469" s="815"/>
      <c r="B469" s="814"/>
      <c r="C469" s="814"/>
      <c r="D469" s="814"/>
      <c r="E469" s="814"/>
      <c r="F469" s="814"/>
      <c r="G469" s="814"/>
      <c r="H469" s="814"/>
      <c r="I469" s="814"/>
      <c r="J469" s="817"/>
      <c r="K469" s="817"/>
      <c r="L469" s="817"/>
      <c r="M469" s="814"/>
      <c r="N469" s="817"/>
      <c r="O469" s="814"/>
      <c r="P469" s="814"/>
      <c r="Q469" s="814"/>
      <c r="R469" s="814"/>
      <c r="S469" s="818"/>
      <c r="T469" s="817"/>
      <c r="U469" s="818"/>
      <c r="V469" s="817"/>
      <c r="W469" s="814"/>
      <c r="X469" s="814"/>
      <c r="Y469" s="949"/>
    </row>
    <row r="470" spans="1:25" s="34" customFormat="1" ht="63" customHeight="1" x14ac:dyDescent="0.2">
      <c r="A470" s="815">
        <v>111</v>
      </c>
      <c r="B470" s="814"/>
      <c r="C470" s="814"/>
      <c r="D470" s="814"/>
      <c r="E470" s="814"/>
      <c r="F470" s="814"/>
      <c r="G470" s="814"/>
      <c r="H470" s="814"/>
      <c r="I470" s="814"/>
      <c r="J470" s="817"/>
      <c r="K470" s="817"/>
      <c r="L470" s="817"/>
      <c r="M470" s="814"/>
      <c r="N470" s="817"/>
      <c r="O470" s="814">
        <v>1</v>
      </c>
      <c r="P470" s="814">
        <v>65</v>
      </c>
      <c r="Q470" s="793" t="s">
        <v>55</v>
      </c>
      <c r="R470" s="814" t="s">
        <v>38</v>
      </c>
      <c r="S470" s="818">
        <v>153</v>
      </c>
      <c r="T470" s="817"/>
      <c r="U470" s="818"/>
      <c r="V470" s="817">
        <v>153</v>
      </c>
      <c r="W470" s="814"/>
      <c r="X470" s="814">
        <v>2</v>
      </c>
      <c r="Y470" s="950" t="s">
        <v>165</v>
      </c>
    </row>
    <row r="471" spans="1:25" s="17" customFormat="1" ht="18.75" x14ac:dyDescent="0.2">
      <c r="A471" s="815"/>
      <c r="B471" s="814" t="s">
        <v>32</v>
      </c>
      <c r="C471" s="814">
        <v>18548</v>
      </c>
      <c r="D471" s="814">
        <v>235</v>
      </c>
      <c r="E471" s="814">
        <v>2348</v>
      </c>
      <c r="F471" s="814" t="s">
        <v>136</v>
      </c>
      <c r="G471" s="814">
        <v>0</v>
      </c>
      <c r="H471" s="814">
        <v>0</v>
      </c>
      <c r="I471" s="814">
        <v>97</v>
      </c>
      <c r="J471" s="817">
        <v>97</v>
      </c>
      <c r="K471" s="817"/>
      <c r="L471" s="817"/>
      <c r="M471" s="814"/>
      <c r="N471" s="817"/>
      <c r="O471" s="814"/>
      <c r="P471" s="814"/>
      <c r="Q471" s="814"/>
      <c r="R471" s="814"/>
      <c r="S471" s="818"/>
      <c r="T471" s="817"/>
      <c r="U471" s="818"/>
      <c r="V471" s="817"/>
      <c r="W471" s="814"/>
      <c r="X471" s="814"/>
      <c r="Y471" s="949"/>
    </row>
    <row r="472" spans="1:25" s="17" customFormat="1" ht="18.75" x14ac:dyDescent="0.2">
      <c r="A472" s="815"/>
      <c r="B472" s="814" t="s">
        <v>32</v>
      </c>
      <c r="C472" s="814">
        <v>7776</v>
      </c>
      <c r="D472" s="814">
        <v>140</v>
      </c>
      <c r="E472" s="814">
        <v>268</v>
      </c>
      <c r="F472" s="814" t="s">
        <v>136</v>
      </c>
      <c r="G472" s="814">
        <v>2</v>
      </c>
      <c r="H472" s="814">
        <v>0</v>
      </c>
      <c r="I472" s="814">
        <v>80</v>
      </c>
      <c r="J472" s="817">
        <v>880</v>
      </c>
      <c r="K472" s="817"/>
      <c r="L472" s="817"/>
      <c r="M472" s="814"/>
      <c r="N472" s="817"/>
      <c r="O472" s="814"/>
      <c r="P472" s="814"/>
      <c r="Q472" s="814"/>
      <c r="R472" s="814"/>
      <c r="S472" s="818"/>
      <c r="T472" s="817"/>
      <c r="U472" s="818"/>
      <c r="V472" s="817"/>
      <c r="W472" s="814"/>
      <c r="X472" s="814"/>
      <c r="Y472" s="949"/>
    </row>
    <row r="473" spans="1:25" s="17" customFormat="1" ht="18.75" x14ac:dyDescent="0.2">
      <c r="A473" s="815"/>
      <c r="B473" s="814"/>
      <c r="C473" s="814"/>
      <c r="D473" s="814"/>
      <c r="E473" s="814"/>
      <c r="F473" s="814"/>
      <c r="G473" s="814"/>
      <c r="H473" s="814"/>
      <c r="I473" s="814"/>
      <c r="J473" s="817"/>
      <c r="K473" s="817"/>
      <c r="L473" s="817"/>
      <c r="M473" s="814"/>
      <c r="N473" s="817"/>
      <c r="O473" s="814"/>
      <c r="P473" s="814"/>
      <c r="Q473" s="814"/>
      <c r="R473" s="814"/>
      <c r="S473" s="818"/>
      <c r="T473" s="817"/>
      <c r="U473" s="818"/>
      <c r="V473" s="817"/>
      <c r="W473" s="814"/>
      <c r="X473" s="814"/>
      <c r="Y473" s="949"/>
    </row>
    <row r="474" spans="1:25" s="17" customFormat="1" ht="18.75" x14ac:dyDescent="0.2">
      <c r="A474" s="815">
        <v>112</v>
      </c>
      <c r="B474" s="814" t="s">
        <v>32</v>
      </c>
      <c r="C474" s="814">
        <v>62928</v>
      </c>
      <c r="D474" s="814">
        <v>75</v>
      </c>
      <c r="E474" s="814">
        <v>4244</v>
      </c>
      <c r="F474" s="814" t="s">
        <v>136</v>
      </c>
      <c r="G474" s="814">
        <v>0</v>
      </c>
      <c r="H474" s="814">
        <v>0</v>
      </c>
      <c r="I474" s="814">
        <v>80</v>
      </c>
      <c r="J474" s="817">
        <v>73.75</v>
      </c>
      <c r="K474" s="817"/>
      <c r="L474" s="817">
        <v>6.25</v>
      </c>
      <c r="M474" s="814"/>
      <c r="N474" s="817"/>
      <c r="O474" s="814"/>
      <c r="P474" s="814"/>
      <c r="Q474" s="793"/>
      <c r="R474" s="814"/>
      <c r="S474" s="818"/>
      <c r="T474" s="817"/>
      <c r="U474" s="818"/>
      <c r="V474" s="817"/>
      <c r="W474" s="814"/>
      <c r="X474" s="814"/>
      <c r="Y474" s="949"/>
    </row>
    <row r="475" spans="1:25" s="17" customFormat="1" ht="56.25" x14ac:dyDescent="0.2">
      <c r="A475" s="815"/>
      <c r="B475" s="814"/>
      <c r="C475" s="814"/>
      <c r="D475" s="814"/>
      <c r="E475" s="814"/>
      <c r="F475" s="814"/>
      <c r="G475" s="814"/>
      <c r="H475" s="814"/>
      <c r="I475" s="814"/>
      <c r="J475" s="817"/>
      <c r="K475" s="817"/>
      <c r="L475" s="817"/>
      <c r="M475" s="814"/>
      <c r="N475" s="817"/>
      <c r="O475" s="814">
        <v>1</v>
      </c>
      <c r="P475" s="814">
        <v>34</v>
      </c>
      <c r="Q475" s="793" t="s">
        <v>55</v>
      </c>
      <c r="R475" s="814" t="s">
        <v>35</v>
      </c>
      <c r="S475" s="818">
        <v>25</v>
      </c>
      <c r="T475" s="817"/>
      <c r="U475" s="818"/>
      <c r="V475" s="817">
        <v>25</v>
      </c>
      <c r="W475" s="814"/>
      <c r="X475" s="814">
        <v>2</v>
      </c>
      <c r="Y475" s="949" t="s">
        <v>130</v>
      </c>
    </row>
    <row r="476" spans="1:25" s="17" customFormat="1" ht="18.75" x14ac:dyDescent="0.2">
      <c r="A476" s="815"/>
      <c r="B476" s="814"/>
      <c r="C476" s="814"/>
      <c r="D476" s="814"/>
      <c r="E476" s="814"/>
      <c r="F476" s="814"/>
      <c r="G476" s="814"/>
      <c r="H476" s="814"/>
      <c r="I476" s="814"/>
      <c r="J476" s="817"/>
      <c r="K476" s="817"/>
      <c r="L476" s="817"/>
      <c r="M476" s="814"/>
      <c r="N476" s="817"/>
      <c r="O476" s="814"/>
      <c r="P476" s="814"/>
      <c r="Q476" s="793"/>
      <c r="R476" s="814"/>
      <c r="S476" s="818"/>
      <c r="T476" s="817"/>
      <c r="U476" s="818"/>
      <c r="V476" s="817"/>
      <c r="W476" s="814"/>
      <c r="X476" s="814"/>
      <c r="Y476" s="949"/>
    </row>
    <row r="477" spans="1:25" s="17" customFormat="1" ht="18.75" x14ac:dyDescent="0.2">
      <c r="A477" s="815">
        <v>113</v>
      </c>
      <c r="B477" s="814" t="s">
        <v>32</v>
      </c>
      <c r="C477" s="814">
        <v>62933</v>
      </c>
      <c r="D477" s="814">
        <v>77</v>
      </c>
      <c r="E477" s="814">
        <v>4249</v>
      </c>
      <c r="F477" s="814" t="s">
        <v>136</v>
      </c>
      <c r="G477" s="814">
        <v>0</v>
      </c>
      <c r="H477" s="814">
        <v>0</v>
      </c>
      <c r="I477" s="814">
        <v>59</v>
      </c>
      <c r="J477" s="817"/>
      <c r="K477" s="817"/>
      <c r="L477" s="817">
        <v>4.875</v>
      </c>
      <c r="M477" s="814"/>
      <c r="N477" s="817">
        <v>54.12</v>
      </c>
      <c r="O477" s="814"/>
      <c r="P477" s="814"/>
      <c r="Q477" s="814"/>
      <c r="R477" s="814"/>
      <c r="S477" s="818"/>
      <c r="T477" s="817"/>
      <c r="U477" s="818"/>
      <c r="V477" s="817"/>
      <c r="W477" s="814"/>
      <c r="X477" s="814"/>
      <c r="Y477" s="949"/>
    </row>
    <row r="478" spans="1:25" s="17" customFormat="1" ht="56.25" x14ac:dyDescent="0.2">
      <c r="A478" s="815"/>
      <c r="B478" s="814"/>
      <c r="C478" s="814"/>
      <c r="D478" s="814"/>
      <c r="E478" s="814"/>
      <c r="F478" s="814"/>
      <c r="G478" s="814"/>
      <c r="H478" s="814"/>
      <c r="I478" s="814"/>
      <c r="J478" s="817"/>
      <c r="K478" s="817"/>
      <c r="L478" s="817"/>
      <c r="M478" s="814"/>
      <c r="N478" s="817"/>
      <c r="O478" s="814">
        <v>1</v>
      </c>
      <c r="P478" s="814">
        <v>290</v>
      </c>
      <c r="Q478" s="793" t="s">
        <v>55</v>
      </c>
      <c r="R478" s="793" t="s">
        <v>44</v>
      </c>
      <c r="S478" s="818">
        <v>19.5</v>
      </c>
      <c r="T478" s="817"/>
      <c r="U478" s="818"/>
      <c r="V478" s="817">
        <v>19.5</v>
      </c>
      <c r="W478" s="814"/>
      <c r="X478" s="814">
        <v>12</v>
      </c>
      <c r="Y478" s="950" t="s">
        <v>166</v>
      </c>
    </row>
    <row r="479" spans="1:25" s="17" customFormat="1" ht="18.75" x14ac:dyDescent="0.2">
      <c r="A479" s="815"/>
      <c r="B479" s="814"/>
      <c r="C479" s="814"/>
      <c r="D479" s="814"/>
      <c r="E479" s="814"/>
      <c r="F479" s="814"/>
      <c r="G479" s="814"/>
      <c r="H479" s="814"/>
      <c r="I479" s="814"/>
      <c r="J479" s="817"/>
      <c r="K479" s="817"/>
      <c r="L479" s="817"/>
      <c r="M479" s="814"/>
      <c r="N479" s="817"/>
      <c r="O479" s="814"/>
      <c r="P479" s="814"/>
      <c r="Q479" s="814"/>
      <c r="R479" s="814"/>
      <c r="S479" s="818"/>
      <c r="T479" s="817"/>
      <c r="U479" s="818"/>
      <c r="V479" s="817"/>
      <c r="W479" s="814"/>
      <c r="X479" s="814"/>
      <c r="Y479" s="949"/>
    </row>
    <row r="480" spans="1:25" s="17" customFormat="1" ht="18.75" x14ac:dyDescent="0.2">
      <c r="A480" s="815">
        <v>114</v>
      </c>
      <c r="B480" s="814" t="s">
        <v>32</v>
      </c>
      <c r="C480" s="814">
        <v>18929</v>
      </c>
      <c r="D480" s="814">
        <v>268</v>
      </c>
      <c r="E480" s="814">
        <v>744</v>
      </c>
      <c r="F480" s="814" t="s">
        <v>136</v>
      </c>
      <c r="G480" s="814">
        <v>0</v>
      </c>
      <c r="H480" s="814">
        <v>2</v>
      </c>
      <c r="I480" s="814">
        <v>88</v>
      </c>
      <c r="J480" s="817"/>
      <c r="K480" s="817">
        <v>63.88</v>
      </c>
      <c r="L480" s="817">
        <v>11.75</v>
      </c>
      <c r="M480" s="814"/>
      <c r="N480" s="817">
        <v>212.37</v>
      </c>
      <c r="O480" s="814"/>
      <c r="P480" s="814"/>
      <c r="Q480" s="814"/>
      <c r="R480" s="814"/>
      <c r="S480" s="818"/>
      <c r="T480" s="817"/>
      <c r="U480" s="818"/>
      <c r="V480" s="817"/>
      <c r="W480" s="814"/>
      <c r="X480" s="814"/>
      <c r="Y480" s="949"/>
    </row>
    <row r="481" spans="1:25" s="17" customFormat="1" ht="56.25" x14ac:dyDescent="0.2">
      <c r="A481" s="815"/>
      <c r="B481" s="814"/>
      <c r="C481" s="814"/>
      <c r="D481" s="814"/>
      <c r="E481" s="814"/>
      <c r="F481" s="814"/>
      <c r="G481" s="814"/>
      <c r="H481" s="814"/>
      <c r="I481" s="814"/>
      <c r="J481" s="817"/>
      <c r="K481" s="817"/>
      <c r="L481" s="817"/>
      <c r="M481" s="814"/>
      <c r="N481" s="817"/>
      <c r="O481" s="814">
        <v>1</v>
      </c>
      <c r="P481" s="814">
        <v>26</v>
      </c>
      <c r="Q481" s="793" t="s">
        <v>43</v>
      </c>
      <c r="R481" s="793" t="s">
        <v>122</v>
      </c>
      <c r="S481" s="818">
        <v>255.5</v>
      </c>
      <c r="T481" s="817"/>
      <c r="U481" s="818">
        <v>255.5</v>
      </c>
      <c r="V481" s="817"/>
      <c r="W481" s="814"/>
      <c r="X481" s="814">
        <v>33</v>
      </c>
      <c r="Y481" s="950" t="s">
        <v>167</v>
      </c>
    </row>
    <row r="482" spans="1:25" s="17" customFormat="1" ht="56.25" x14ac:dyDescent="0.2">
      <c r="A482" s="815"/>
      <c r="B482" s="814"/>
      <c r="C482" s="814"/>
      <c r="D482" s="814"/>
      <c r="E482" s="814"/>
      <c r="F482" s="814"/>
      <c r="G482" s="814"/>
      <c r="H482" s="814"/>
      <c r="I482" s="814"/>
      <c r="J482" s="817"/>
      <c r="K482" s="817"/>
      <c r="L482" s="817"/>
      <c r="M482" s="814"/>
      <c r="N482" s="817"/>
      <c r="O482" s="814">
        <v>2</v>
      </c>
      <c r="P482" s="814">
        <v>26</v>
      </c>
      <c r="Q482" s="793" t="s">
        <v>55</v>
      </c>
      <c r="R482" s="793" t="s">
        <v>122</v>
      </c>
      <c r="S482" s="818">
        <v>47</v>
      </c>
      <c r="T482" s="817"/>
      <c r="U482" s="818"/>
      <c r="V482" s="817">
        <v>47</v>
      </c>
      <c r="W482" s="814"/>
      <c r="X482" s="814">
        <v>33</v>
      </c>
      <c r="Y482" s="950" t="s">
        <v>53</v>
      </c>
    </row>
    <row r="483" spans="1:25" s="17" customFormat="1" ht="18.75" x14ac:dyDescent="0.2">
      <c r="A483" s="815"/>
      <c r="B483" s="814"/>
      <c r="C483" s="814"/>
      <c r="D483" s="814"/>
      <c r="E483" s="814"/>
      <c r="F483" s="814"/>
      <c r="G483" s="814"/>
      <c r="H483" s="814"/>
      <c r="I483" s="814"/>
      <c r="J483" s="817"/>
      <c r="K483" s="817"/>
      <c r="L483" s="817"/>
      <c r="M483" s="814"/>
      <c r="N483" s="817"/>
      <c r="O483" s="814"/>
      <c r="P483" s="814"/>
      <c r="Q483" s="814"/>
      <c r="R483" s="814"/>
      <c r="S483" s="818"/>
      <c r="T483" s="817"/>
      <c r="U483" s="818"/>
      <c r="V483" s="817"/>
      <c r="W483" s="814"/>
      <c r="X483" s="814"/>
      <c r="Y483" s="949"/>
    </row>
    <row r="484" spans="1:25" s="17" customFormat="1" ht="18.75" x14ac:dyDescent="0.2">
      <c r="A484" s="815">
        <v>115</v>
      </c>
      <c r="B484" s="814" t="s">
        <v>32</v>
      </c>
      <c r="C484" s="814">
        <v>18549</v>
      </c>
      <c r="D484" s="814">
        <v>236</v>
      </c>
      <c r="E484" s="814">
        <v>1467</v>
      </c>
      <c r="F484" s="814" t="s">
        <v>136</v>
      </c>
      <c r="G484" s="814">
        <v>0</v>
      </c>
      <c r="H484" s="814">
        <v>1</v>
      </c>
      <c r="I484" s="814">
        <v>58</v>
      </c>
      <c r="J484" s="817"/>
      <c r="K484" s="817"/>
      <c r="L484" s="817">
        <v>10</v>
      </c>
      <c r="M484" s="814"/>
      <c r="N484" s="817">
        <v>148</v>
      </c>
      <c r="O484" s="814"/>
      <c r="P484" s="814"/>
      <c r="Q484" s="814"/>
      <c r="R484" s="814"/>
      <c r="S484" s="818"/>
      <c r="T484" s="817"/>
      <c r="U484" s="818"/>
      <c r="V484" s="817"/>
      <c r="W484" s="814"/>
      <c r="X484" s="814"/>
      <c r="Y484" s="949"/>
    </row>
    <row r="485" spans="1:25" s="17" customFormat="1" ht="18.75" x14ac:dyDescent="0.2">
      <c r="A485" s="815"/>
      <c r="B485" s="814"/>
      <c r="C485" s="814"/>
      <c r="D485" s="814"/>
      <c r="E485" s="814"/>
      <c r="F485" s="814"/>
      <c r="G485" s="814"/>
      <c r="H485" s="814"/>
      <c r="I485" s="814"/>
      <c r="J485" s="817"/>
      <c r="K485" s="817"/>
      <c r="L485" s="817"/>
      <c r="M485" s="814"/>
      <c r="N485" s="817"/>
      <c r="O485" s="814">
        <v>1</v>
      </c>
      <c r="P485" s="814">
        <v>31</v>
      </c>
      <c r="Q485" s="814" t="s">
        <v>37</v>
      </c>
      <c r="R485" s="814" t="s">
        <v>38</v>
      </c>
      <c r="S485" s="818">
        <v>40</v>
      </c>
      <c r="T485" s="817"/>
      <c r="U485" s="818"/>
      <c r="V485" s="817">
        <v>40</v>
      </c>
      <c r="W485" s="814"/>
      <c r="X485" s="814">
        <v>17</v>
      </c>
      <c r="Y485" s="950" t="s">
        <v>168</v>
      </c>
    </row>
    <row r="486" spans="1:25" s="17" customFormat="1" ht="18.75" x14ac:dyDescent="0.2">
      <c r="A486" s="815"/>
      <c r="B486" s="814"/>
      <c r="C486" s="814"/>
      <c r="D486" s="814"/>
      <c r="E486" s="814"/>
      <c r="F486" s="814"/>
      <c r="G486" s="814"/>
      <c r="H486" s="814"/>
      <c r="I486" s="814"/>
      <c r="J486" s="817"/>
      <c r="K486" s="817"/>
      <c r="L486" s="817"/>
      <c r="M486" s="814"/>
      <c r="N486" s="817"/>
      <c r="O486" s="814"/>
      <c r="P486" s="814"/>
      <c r="Q486" s="814"/>
      <c r="R486" s="814"/>
      <c r="S486" s="818"/>
      <c r="T486" s="817"/>
      <c r="U486" s="818"/>
      <c r="V486" s="817"/>
      <c r="W486" s="814"/>
      <c r="X486" s="814"/>
      <c r="Y486" s="949"/>
    </row>
    <row r="487" spans="1:25" s="17" customFormat="1" ht="18.75" x14ac:dyDescent="0.2">
      <c r="A487" s="815">
        <v>116</v>
      </c>
      <c r="B487" s="814" t="s">
        <v>32</v>
      </c>
      <c r="C487" s="814">
        <v>32185</v>
      </c>
      <c r="D487" s="814">
        <v>243</v>
      </c>
      <c r="E487" s="814">
        <v>2354</v>
      </c>
      <c r="F487" s="814" t="s">
        <v>136</v>
      </c>
      <c r="G487" s="814">
        <v>0</v>
      </c>
      <c r="H487" s="814">
        <v>1</v>
      </c>
      <c r="I487" s="814">
        <v>0</v>
      </c>
      <c r="J487" s="817"/>
      <c r="K487" s="817"/>
      <c r="L487" s="817">
        <v>4</v>
      </c>
      <c r="M487" s="814"/>
      <c r="N487" s="817">
        <v>96</v>
      </c>
      <c r="O487" s="814"/>
      <c r="P487" s="814"/>
      <c r="Q487" s="814"/>
      <c r="R487" s="814"/>
      <c r="S487" s="818"/>
      <c r="T487" s="817"/>
      <c r="U487" s="818"/>
      <c r="V487" s="817"/>
      <c r="W487" s="814"/>
      <c r="X487" s="814"/>
      <c r="Y487" s="949"/>
    </row>
    <row r="488" spans="1:25" s="17" customFormat="1" ht="56.25" x14ac:dyDescent="0.2">
      <c r="A488" s="815"/>
      <c r="B488" s="814"/>
      <c r="C488" s="814"/>
      <c r="D488" s="814"/>
      <c r="E488" s="814"/>
      <c r="F488" s="814"/>
      <c r="G488" s="814"/>
      <c r="H488" s="814"/>
      <c r="I488" s="814"/>
      <c r="J488" s="817"/>
      <c r="K488" s="817"/>
      <c r="L488" s="817"/>
      <c r="M488" s="814"/>
      <c r="N488" s="817"/>
      <c r="O488" s="814">
        <v>1</v>
      </c>
      <c r="P488" s="814" t="s">
        <v>169</v>
      </c>
      <c r="Q488" s="793" t="s">
        <v>55</v>
      </c>
      <c r="R488" s="814" t="s">
        <v>35</v>
      </c>
      <c r="S488" s="818">
        <v>16</v>
      </c>
      <c r="T488" s="817"/>
      <c r="U488" s="818"/>
      <c r="V488" s="817">
        <v>16</v>
      </c>
      <c r="W488" s="814"/>
      <c r="X488" s="814">
        <v>12</v>
      </c>
      <c r="Y488" s="950" t="s">
        <v>53</v>
      </c>
    </row>
    <row r="489" spans="1:25" s="17" customFormat="1" ht="18.75" x14ac:dyDescent="0.2">
      <c r="A489" s="815"/>
      <c r="B489" s="814" t="s">
        <v>32</v>
      </c>
      <c r="C489" s="814">
        <v>18536</v>
      </c>
      <c r="D489" s="814">
        <v>244</v>
      </c>
      <c r="E489" s="814">
        <v>640</v>
      </c>
      <c r="F489" s="814" t="s">
        <v>136</v>
      </c>
      <c r="G489" s="814">
        <v>1</v>
      </c>
      <c r="H489" s="814">
        <v>0</v>
      </c>
      <c r="I489" s="814">
        <v>95</v>
      </c>
      <c r="J489" s="817">
        <v>195</v>
      </c>
      <c r="K489" s="817"/>
      <c r="L489" s="817"/>
      <c r="M489" s="814"/>
      <c r="N489" s="817"/>
      <c r="O489" s="814"/>
      <c r="P489" s="814"/>
      <c r="Q489" s="814"/>
      <c r="R489" s="814"/>
      <c r="S489" s="818"/>
      <c r="T489" s="817"/>
      <c r="U489" s="818"/>
      <c r="V489" s="817"/>
      <c r="W489" s="814"/>
      <c r="X489" s="814"/>
      <c r="Y489" s="949"/>
    </row>
    <row r="490" spans="1:25" s="17" customFormat="1" ht="18.75" x14ac:dyDescent="0.2">
      <c r="A490" s="815"/>
      <c r="B490" s="814"/>
      <c r="C490" s="814"/>
      <c r="D490" s="814"/>
      <c r="E490" s="814"/>
      <c r="F490" s="814"/>
      <c r="G490" s="814"/>
      <c r="H490" s="814"/>
      <c r="I490" s="814"/>
      <c r="J490" s="817"/>
      <c r="K490" s="817"/>
      <c r="L490" s="817"/>
      <c r="M490" s="814"/>
      <c r="N490" s="817"/>
      <c r="O490" s="814"/>
      <c r="P490" s="814"/>
      <c r="Q490" s="814"/>
      <c r="R490" s="814"/>
      <c r="S490" s="818"/>
      <c r="T490" s="817"/>
      <c r="U490" s="818"/>
      <c r="V490" s="817"/>
      <c r="W490" s="814"/>
      <c r="X490" s="814"/>
      <c r="Y490" s="949"/>
    </row>
    <row r="491" spans="1:25" s="30" customFormat="1" ht="25.5" customHeight="1" x14ac:dyDescent="0.2">
      <c r="A491" s="820">
        <v>117</v>
      </c>
      <c r="B491" s="821" t="s">
        <v>39</v>
      </c>
      <c r="C491" s="821"/>
      <c r="D491" s="821"/>
      <c r="E491" s="821"/>
      <c r="F491" s="821" t="s">
        <v>170</v>
      </c>
      <c r="G491" s="821"/>
      <c r="H491" s="821"/>
      <c r="I491" s="821"/>
      <c r="J491" s="822"/>
      <c r="K491" s="822"/>
      <c r="L491" s="822">
        <v>32</v>
      </c>
      <c r="M491" s="821"/>
      <c r="N491" s="822"/>
      <c r="O491" s="821"/>
      <c r="P491" s="821"/>
      <c r="Q491" s="821"/>
      <c r="R491" s="821"/>
      <c r="S491" s="824"/>
      <c r="T491" s="822"/>
      <c r="U491" s="824"/>
      <c r="V491" s="822"/>
      <c r="W491" s="821"/>
      <c r="X491" s="821"/>
      <c r="Y491" s="951"/>
    </row>
    <row r="492" spans="1:25" s="30" customFormat="1" ht="56.25" x14ac:dyDescent="0.2">
      <c r="A492" s="820"/>
      <c r="B492" s="821"/>
      <c r="C492" s="821"/>
      <c r="D492" s="821"/>
      <c r="E492" s="821"/>
      <c r="F492" s="821"/>
      <c r="G492" s="821"/>
      <c r="H492" s="821"/>
      <c r="I492" s="821"/>
      <c r="J492" s="822"/>
      <c r="K492" s="822"/>
      <c r="L492" s="822"/>
      <c r="M492" s="821"/>
      <c r="N492" s="822"/>
      <c r="O492" s="821">
        <v>1</v>
      </c>
      <c r="P492" s="821">
        <v>25</v>
      </c>
      <c r="Q492" s="825" t="s">
        <v>55</v>
      </c>
      <c r="R492" s="821" t="s">
        <v>35</v>
      </c>
      <c r="S492" s="824">
        <v>128</v>
      </c>
      <c r="T492" s="822"/>
      <c r="U492" s="824"/>
      <c r="V492" s="822">
        <v>64</v>
      </c>
      <c r="W492" s="821"/>
      <c r="X492" s="821">
        <v>11</v>
      </c>
      <c r="Y492" s="952" t="s">
        <v>53</v>
      </c>
    </row>
    <row r="493" spans="1:25" s="30" customFormat="1" ht="25.5" customHeight="1" x14ac:dyDescent="0.2">
      <c r="A493" s="820"/>
      <c r="B493" s="821"/>
      <c r="C493" s="821"/>
      <c r="D493" s="821"/>
      <c r="E493" s="821"/>
      <c r="F493" s="821"/>
      <c r="G493" s="821"/>
      <c r="H493" s="821"/>
      <c r="I493" s="821"/>
      <c r="J493" s="822"/>
      <c r="K493" s="822"/>
      <c r="L493" s="822"/>
      <c r="M493" s="821"/>
      <c r="N493" s="822"/>
      <c r="O493" s="821"/>
      <c r="P493" s="821"/>
      <c r="Q493" s="821"/>
      <c r="R493" s="821"/>
      <c r="S493" s="824"/>
      <c r="T493" s="822"/>
      <c r="U493" s="824"/>
      <c r="V493" s="822"/>
      <c r="W493" s="821"/>
      <c r="X493" s="821"/>
      <c r="Y493" s="951"/>
    </row>
    <row r="494" spans="1:25" s="30" customFormat="1" ht="25.5" customHeight="1" x14ac:dyDescent="0.2">
      <c r="A494" s="820">
        <v>118</v>
      </c>
      <c r="B494" s="821" t="s">
        <v>39</v>
      </c>
      <c r="C494" s="821"/>
      <c r="D494" s="821"/>
      <c r="E494" s="821"/>
      <c r="F494" s="821" t="s">
        <v>170</v>
      </c>
      <c r="G494" s="821"/>
      <c r="H494" s="821"/>
      <c r="I494" s="821"/>
      <c r="J494" s="822"/>
      <c r="K494" s="822"/>
      <c r="L494" s="822">
        <v>3</v>
      </c>
      <c r="M494" s="821"/>
      <c r="N494" s="822"/>
      <c r="O494" s="821"/>
      <c r="P494" s="821"/>
      <c r="Q494" s="821"/>
      <c r="R494" s="821"/>
      <c r="S494" s="824"/>
      <c r="T494" s="822"/>
      <c r="U494" s="824"/>
      <c r="V494" s="822"/>
      <c r="W494" s="821"/>
      <c r="X494" s="821"/>
      <c r="Y494" s="951"/>
    </row>
    <row r="495" spans="1:25" s="30" customFormat="1" ht="39" customHeight="1" x14ac:dyDescent="0.2">
      <c r="A495" s="820"/>
      <c r="B495" s="821"/>
      <c r="C495" s="821"/>
      <c r="D495" s="821"/>
      <c r="E495" s="821"/>
      <c r="F495" s="821"/>
      <c r="G495" s="821"/>
      <c r="H495" s="821"/>
      <c r="I495" s="821"/>
      <c r="J495" s="822"/>
      <c r="K495" s="822"/>
      <c r="L495" s="822"/>
      <c r="M495" s="821"/>
      <c r="N495" s="822"/>
      <c r="O495" s="821">
        <v>1</v>
      </c>
      <c r="P495" s="821">
        <v>2</v>
      </c>
      <c r="Q495" s="825" t="s">
        <v>37</v>
      </c>
      <c r="R495" s="821" t="s">
        <v>38</v>
      </c>
      <c r="S495" s="824">
        <v>12</v>
      </c>
      <c r="T495" s="822"/>
      <c r="U495" s="824"/>
      <c r="V495" s="822">
        <v>12</v>
      </c>
      <c r="W495" s="821"/>
      <c r="X495" s="821">
        <v>7</v>
      </c>
      <c r="Y495" s="952" t="s">
        <v>171</v>
      </c>
    </row>
    <row r="496" spans="1:25" s="30" customFormat="1" ht="25.5" customHeight="1" x14ac:dyDescent="0.2">
      <c r="A496" s="820"/>
      <c r="B496" s="821"/>
      <c r="C496" s="821"/>
      <c r="D496" s="821"/>
      <c r="E496" s="821"/>
      <c r="F496" s="821"/>
      <c r="G496" s="821"/>
      <c r="H496" s="821"/>
      <c r="I496" s="821"/>
      <c r="J496" s="822"/>
      <c r="K496" s="822"/>
      <c r="L496" s="822"/>
      <c r="M496" s="821"/>
      <c r="N496" s="822"/>
      <c r="O496" s="821"/>
      <c r="P496" s="821"/>
      <c r="Q496" s="821"/>
      <c r="R496" s="821"/>
      <c r="S496" s="824"/>
      <c r="T496" s="822"/>
      <c r="U496" s="824"/>
      <c r="V496" s="822"/>
      <c r="W496" s="821"/>
      <c r="X496" s="821"/>
      <c r="Y496" s="951"/>
    </row>
    <row r="497" spans="1:25" s="30" customFormat="1" ht="25.5" customHeight="1" x14ac:dyDescent="0.2">
      <c r="A497" s="820">
        <v>119</v>
      </c>
      <c r="B497" s="821" t="s">
        <v>39</v>
      </c>
      <c r="C497" s="821"/>
      <c r="D497" s="821"/>
      <c r="E497" s="821"/>
      <c r="F497" s="821" t="s">
        <v>170</v>
      </c>
      <c r="G497" s="821"/>
      <c r="H497" s="821"/>
      <c r="I497" s="821"/>
      <c r="J497" s="822"/>
      <c r="K497" s="822"/>
      <c r="L497" s="822">
        <v>5</v>
      </c>
      <c r="M497" s="821"/>
      <c r="N497" s="822"/>
      <c r="O497" s="821"/>
      <c r="P497" s="821"/>
      <c r="Q497" s="821"/>
      <c r="R497" s="821"/>
      <c r="S497" s="824"/>
      <c r="T497" s="822"/>
      <c r="U497" s="824"/>
      <c r="V497" s="822"/>
      <c r="W497" s="821"/>
      <c r="X497" s="821"/>
      <c r="Y497" s="951"/>
    </row>
    <row r="498" spans="1:25" s="30" customFormat="1" ht="66" customHeight="1" x14ac:dyDescent="0.2">
      <c r="A498" s="820"/>
      <c r="B498" s="821"/>
      <c r="C498" s="821"/>
      <c r="D498" s="821"/>
      <c r="E498" s="821"/>
      <c r="F498" s="821"/>
      <c r="G498" s="821"/>
      <c r="H498" s="821"/>
      <c r="I498" s="821"/>
      <c r="J498" s="822"/>
      <c r="K498" s="822"/>
      <c r="L498" s="822"/>
      <c r="M498" s="821"/>
      <c r="N498" s="822"/>
      <c r="O498" s="821">
        <v>1</v>
      </c>
      <c r="P498" s="821">
        <v>123</v>
      </c>
      <c r="Q498" s="821" t="s">
        <v>37</v>
      </c>
      <c r="R498" s="821" t="s">
        <v>35</v>
      </c>
      <c r="S498" s="824">
        <v>20</v>
      </c>
      <c r="T498" s="822"/>
      <c r="U498" s="824"/>
      <c r="V498" s="822">
        <v>20</v>
      </c>
      <c r="W498" s="821"/>
      <c r="X498" s="821">
        <v>15</v>
      </c>
      <c r="Y498" s="952" t="s">
        <v>147</v>
      </c>
    </row>
    <row r="499" spans="1:25" s="30" customFormat="1" ht="25.5" customHeight="1" x14ac:dyDescent="0.2">
      <c r="A499" s="820"/>
      <c r="B499" s="821"/>
      <c r="C499" s="821"/>
      <c r="D499" s="821"/>
      <c r="E499" s="821"/>
      <c r="F499" s="821"/>
      <c r="G499" s="821"/>
      <c r="H499" s="821"/>
      <c r="I499" s="821"/>
      <c r="J499" s="822"/>
      <c r="K499" s="822"/>
      <c r="L499" s="822"/>
      <c r="M499" s="821"/>
      <c r="N499" s="822"/>
      <c r="O499" s="821"/>
      <c r="P499" s="821"/>
      <c r="Q499" s="821"/>
      <c r="R499" s="821"/>
      <c r="S499" s="824"/>
      <c r="T499" s="822"/>
      <c r="U499" s="824"/>
      <c r="V499" s="822"/>
      <c r="W499" s="821"/>
      <c r="X499" s="821"/>
      <c r="Y499" s="951"/>
    </row>
    <row r="500" spans="1:25" s="30" customFormat="1" ht="25.5" customHeight="1" x14ac:dyDescent="0.2">
      <c r="A500" s="820">
        <v>120</v>
      </c>
      <c r="B500" s="821" t="s">
        <v>70</v>
      </c>
      <c r="C500" s="821"/>
      <c r="D500" s="821">
        <v>2</v>
      </c>
      <c r="E500" s="821"/>
      <c r="F500" s="821" t="s">
        <v>170</v>
      </c>
      <c r="G500" s="821">
        <v>13</v>
      </c>
      <c r="H500" s="821">
        <v>1</v>
      </c>
      <c r="I500" s="821">
        <v>12</v>
      </c>
      <c r="J500" s="822"/>
      <c r="K500" s="822"/>
      <c r="L500" s="822">
        <v>12</v>
      </c>
      <c r="M500" s="821"/>
      <c r="N500" s="822">
        <v>5300</v>
      </c>
      <c r="O500" s="821"/>
      <c r="P500" s="821"/>
      <c r="Q500" s="821"/>
      <c r="R500" s="821"/>
      <c r="S500" s="824"/>
      <c r="T500" s="822"/>
      <c r="U500" s="824"/>
      <c r="V500" s="822"/>
      <c r="W500" s="821"/>
      <c r="X500" s="821"/>
      <c r="Y500" s="951"/>
    </row>
    <row r="501" spans="1:25" s="30" customFormat="1" ht="25.5" customHeight="1" x14ac:dyDescent="0.2">
      <c r="A501" s="820"/>
      <c r="B501" s="821"/>
      <c r="C501" s="821"/>
      <c r="D501" s="821"/>
      <c r="E501" s="821"/>
      <c r="F501" s="821"/>
      <c r="G501" s="821"/>
      <c r="H501" s="821"/>
      <c r="I501" s="821"/>
      <c r="J501" s="822"/>
      <c r="K501" s="822"/>
      <c r="L501" s="822"/>
      <c r="M501" s="821"/>
      <c r="N501" s="822"/>
      <c r="O501" s="821">
        <v>1</v>
      </c>
      <c r="P501" s="821">
        <v>123</v>
      </c>
      <c r="Q501" s="821" t="s">
        <v>37</v>
      </c>
      <c r="R501" s="821" t="s">
        <v>35</v>
      </c>
      <c r="S501" s="824">
        <v>24</v>
      </c>
      <c r="T501" s="822"/>
      <c r="U501" s="824"/>
      <c r="V501" s="822">
        <v>24</v>
      </c>
      <c r="W501" s="821"/>
      <c r="X501" s="821">
        <v>12</v>
      </c>
      <c r="Y501" s="951" t="s">
        <v>162</v>
      </c>
    </row>
    <row r="502" spans="1:25" s="30" customFormat="1" ht="57.75" customHeight="1" x14ac:dyDescent="0.2">
      <c r="A502" s="820"/>
      <c r="B502" s="821"/>
      <c r="C502" s="821"/>
      <c r="D502" s="821"/>
      <c r="E502" s="821"/>
      <c r="F502" s="821"/>
      <c r="G502" s="821"/>
      <c r="H502" s="821"/>
      <c r="I502" s="821"/>
      <c r="J502" s="822"/>
      <c r="K502" s="822"/>
      <c r="L502" s="822"/>
      <c r="M502" s="821"/>
      <c r="N502" s="822"/>
      <c r="O502" s="821">
        <v>2</v>
      </c>
      <c r="P502" s="821">
        <v>123</v>
      </c>
      <c r="Q502" s="825" t="s">
        <v>1049</v>
      </c>
      <c r="R502" s="821" t="s">
        <v>35</v>
      </c>
      <c r="S502" s="824">
        <v>24</v>
      </c>
      <c r="T502" s="822"/>
      <c r="U502" s="824"/>
      <c r="V502" s="822">
        <v>24</v>
      </c>
      <c r="W502" s="821"/>
      <c r="X502" s="821">
        <v>12</v>
      </c>
      <c r="Y502" s="952" t="s">
        <v>36</v>
      </c>
    </row>
    <row r="503" spans="1:25" s="30" customFormat="1" ht="25.5" customHeight="1" x14ac:dyDescent="0.2">
      <c r="A503" s="820"/>
      <c r="B503" s="821"/>
      <c r="C503" s="821"/>
      <c r="D503" s="821"/>
      <c r="E503" s="821"/>
      <c r="F503" s="821"/>
      <c r="G503" s="821"/>
      <c r="H503" s="821"/>
      <c r="I503" s="821"/>
      <c r="J503" s="822"/>
      <c r="K503" s="822"/>
      <c r="L503" s="822"/>
      <c r="M503" s="821"/>
      <c r="N503" s="822"/>
      <c r="O503" s="821"/>
      <c r="P503" s="821"/>
      <c r="Q503" s="821"/>
      <c r="R503" s="821"/>
      <c r="S503" s="824"/>
      <c r="T503" s="822"/>
      <c r="U503" s="824"/>
      <c r="V503" s="822"/>
      <c r="W503" s="821"/>
      <c r="X503" s="821"/>
      <c r="Y503" s="951"/>
    </row>
    <row r="504" spans="1:25" s="30" customFormat="1" ht="25.5" customHeight="1" x14ac:dyDescent="0.2">
      <c r="A504" s="820">
        <v>121</v>
      </c>
      <c r="B504" s="821"/>
      <c r="C504" s="821"/>
      <c r="D504" s="821"/>
      <c r="E504" s="821"/>
      <c r="F504" s="821" t="s">
        <v>170</v>
      </c>
      <c r="G504" s="821"/>
      <c r="H504" s="821"/>
      <c r="I504" s="821"/>
      <c r="J504" s="822"/>
      <c r="K504" s="822"/>
      <c r="L504" s="822"/>
      <c r="M504" s="821"/>
      <c r="N504" s="822"/>
      <c r="O504" s="821"/>
      <c r="P504" s="821"/>
      <c r="Q504" s="821"/>
      <c r="R504" s="821"/>
      <c r="S504" s="824"/>
      <c r="T504" s="822"/>
      <c r="U504" s="824"/>
      <c r="V504" s="822"/>
      <c r="W504" s="821"/>
      <c r="X504" s="821"/>
      <c r="Y504" s="951"/>
    </row>
    <row r="505" spans="1:25" s="30" customFormat="1" ht="44.25" customHeight="1" x14ac:dyDescent="0.2">
      <c r="A505" s="820"/>
      <c r="B505" s="821"/>
      <c r="C505" s="821"/>
      <c r="D505" s="821"/>
      <c r="E505" s="821"/>
      <c r="F505" s="821"/>
      <c r="G505" s="821"/>
      <c r="H505" s="821"/>
      <c r="I505" s="821"/>
      <c r="J505" s="822"/>
      <c r="K505" s="822"/>
      <c r="L505" s="822"/>
      <c r="M505" s="821"/>
      <c r="N505" s="822"/>
      <c r="O505" s="821">
        <v>1</v>
      </c>
      <c r="P505" s="821">
        <v>7</v>
      </c>
      <c r="Q505" s="825" t="s">
        <v>37</v>
      </c>
      <c r="R505" s="821" t="s">
        <v>35</v>
      </c>
      <c r="S505" s="824">
        <v>72</v>
      </c>
      <c r="T505" s="822"/>
      <c r="U505" s="824"/>
      <c r="V505" s="822">
        <v>72</v>
      </c>
      <c r="W505" s="821"/>
      <c r="X505" s="821">
        <v>17</v>
      </c>
      <c r="Y505" s="952" t="s">
        <v>160</v>
      </c>
    </row>
    <row r="506" spans="1:25" s="30" customFormat="1" ht="36.75" customHeight="1" x14ac:dyDescent="0.2">
      <c r="A506" s="820"/>
      <c r="B506" s="821"/>
      <c r="C506" s="821"/>
      <c r="D506" s="821"/>
      <c r="E506" s="821"/>
      <c r="F506" s="821"/>
      <c r="G506" s="821"/>
      <c r="H506" s="821"/>
      <c r="I506" s="821"/>
      <c r="J506" s="822"/>
      <c r="K506" s="822"/>
      <c r="L506" s="822"/>
      <c r="M506" s="821"/>
      <c r="N506" s="822"/>
      <c r="O506" s="821">
        <v>2</v>
      </c>
      <c r="P506" s="821">
        <v>7</v>
      </c>
      <c r="Q506" s="825" t="s">
        <v>151</v>
      </c>
      <c r="R506" s="821" t="s">
        <v>35</v>
      </c>
      <c r="S506" s="824">
        <v>120</v>
      </c>
      <c r="T506" s="822"/>
      <c r="U506" s="824"/>
      <c r="V506" s="822">
        <v>120</v>
      </c>
      <c r="W506" s="821"/>
      <c r="X506" s="821">
        <v>12</v>
      </c>
      <c r="Y506" s="951" t="s">
        <v>79</v>
      </c>
    </row>
    <row r="507" spans="1:25" s="30" customFormat="1" ht="36" customHeight="1" x14ac:dyDescent="0.2">
      <c r="A507" s="820"/>
      <c r="B507" s="821"/>
      <c r="C507" s="821"/>
      <c r="D507" s="821"/>
      <c r="E507" s="821"/>
      <c r="F507" s="821"/>
      <c r="G507" s="821"/>
      <c r="H507" s="821"/>
      <c r="I507" s="821"/>
      <c r="J507" s="822"/>
      <c r="K507" s="822"/>
      <c r="L507" s="822"/>
      <c r="M507" s="821"/>
      <c r="N507" s="822"/>
      <c r="O507" s="821">
        <v>3</v>
      </c>
      <c r="P507" s="821">
        <v>7</v>
      </c>
      <c r="Q507" s="825" t="s">
        <v>151</v>
      </c>
      <c r="R507" s="821" t="s">
        <v>35</v>
      </c>
      <c r="S507" s="824">
        <v>24</v>
      </c>
      <c r="T507" s="822"/>
      <c r="U507" s="824"/>
      <c r="V507" s="822">
        <v>24</v>
      </c>
      <c r="W507" s="821"/>
      <c r="X507" s="821">
        <v>12</v>
      </c>
      <c r="Y507" s="951" t="s">
        <v>79</v>
      </c>
    </row>
    <row r="508" spans="1:25" s="30" customFormat="1" ht="25.5" customHeight="1" x14ac:dyDescent="0.2">
      <c r="A508" s="820"/>
      <c r="B508" s="821"/>
      <c r="C508" s="821"/>
      <c r="D508" s="821"/>
      <c r="E508" s="821"/>
      <c r="F508" s="821"/>
      <c r="G508" s="821"/>
      <c r="H508" s="821"/>
      <c r="I508" s="821"/>
      <c r="J508" s="822"/>
      <c r="K508" s="822"/>
      <c r="L508" s="822"/>
      <c r="M508" s="821"/>
      <c r="N508" s="822"/>
      <c r="O508" s="821"/>
      <c r="P508" s="821"/>
      <c r="Q508" s="821"/>
      <c r="R508" s="821"/>
      <c r="S508" s="824"/>
      <c r="T508" s="822"/>
      <c r="U508" s="824"/>
      <c r="V508" s="822"/>
      <c r="W508" s="821"/>
      <c r="X508" s="821"/>
      <c r="Y508" s="951"/>
    </row>
    <row r="509" spans="1:25" s="30" customFormat="1" ht="25.5" customHeight="1" x14ac:dyDescent="0.2">
      <c r="A509" s="820">
        <v>122</v>
      </c>
      <c r="B509" s="821" t="s">
        <v>70</v>
      </c>
      <c r="C509" s="821"/>
      <c r="D509" s="821">
        <v>22</v>
      </c>
      <c r="E509" s="821"/>
      <c r="F509" s="821" t="s">
        <v>170</v>
      </c>
      <c r="G509" s="821">
        <v>0</v>
      </c>
      <c r="H509" s="821">
        <v>2</v>
      </c>
      <c r="I509" s="821">
        <v>1</v>
      </c>
      <c r="J509" s="822"/>
      <c r="K509" s="822"/>
      <c r="L509" s="822">
        <v>6</v>
      </c>
      <c r="M509" s="821"/>
      <c r="N509" s="822">
        <v>195</v>
      </c>
      <c r="O509" s="821"/>
      <c r="P509" s="821"/>
      <c r="Q509" s="821"/>
      <c r="R509" s="821"/>
      <c r="S509" s="824"/>
      <c r="T509" s="822"/>
      <c r="U509" s="824"/>
      <c r="V509" s="822"/>
      <c r="W509" s="821"/>
      <c r="X509" s="821"/>
      <c r="Y509" s="951"/>
    </row>
    <row r="510" spans="1:25" s="30" customFormat="1" ht="62.25" customHeight="1" x14ac:dyDescent="0.2">
      <c r="A510" s="820"/>
      <c r="B510" s="821"/>
      <c r="C510" s="821"/>
      <c r="D510" s="821"/>
      <c r="E510" s="821"/>
      <c r="F510" s="821"/>
      <c r="G510" s="821"/>
      <c r="H510" s="821"/>
      <c r="I510" s="821"/>
      <c r="J510" s="822"/>
      <c r="K510" s="822"/>
      <c r="L510" s="822"/>
      <c r="M510" s="821"/>
      <c r="N510" s="822"/>
      <c r="O510" s="821">
        <v>1</v>
      </c>
      <c r="P510" s="821">
        <v>241</v>
      </c>
      <c r="Q510" s="825" t="s">
        <v>37</v>
      </c>
      <c r="R510" s="825" t="s">
        <v>122</v>
      </c>
      <c r="S510" s="824">
        <v>15</v>
      </c>
      <c r="T510" s="822"/>
      <c r="U510" s="824"/>
      <c r="V510" s="822">
        <v>15</v>
      </c>
      <c r="W510" s="821"/>
      <c r="X510" s="821">
        <v>22</v>
      </c>
      <c r="Y510" s="952" t="s">
        <v>36</v>
      </c>
    </row>
    <row r="511" spans="1:25" s="30" customFormat="1" ht="60.75" customHeight="1" x14ac:dyDescent="0.2">
      <c r="A511" s="820"/>
      <c r="B511" s="821"/>
      <c r="C511" s="821"/>
      <c r="D511" s="821"/>
      <c r="E511" s="821"/>
      <c r="F511" s="821"/>
      <c r="G511" s="821"/>
      <c r="H511" s="821"/>
      <c r="I511" s="821"/>
      <c r="J511" s="822"/>
      <c r="K511" s="822"/>
      <c r="L511" s="822"/>
      <c r="M511" s="821"/>
      <c r="N511" s="822"/>
      <c r="O511" s="821">
        <v>2</v>
      </c>
      <c r="P511" s="821">
        <v>241</v>
      </c>
      <c r="Q511" s="825" t="s">
        <v>37</v>
      </c>
      <c r="R511" s="825" t="s">
        <v>122</v>
      </c>
      <c r="S511" s="824">
        <v>9</v>
      </c>
      <c r="T511" s="822"/>
      <c r="U511" s="824"/>
      <c r="V511" s="822">
        <v>9</v>
      </c>
      <c r="W511" s="821"/>
      <c r="X511" s="821">
        <v>22</v>
      </c>
      <c r="Y511" s="952" t="s">
        <v>172</v>
      </c>
    </row>
    <row r="512" spans="1:25" s="30" customFormat="1" ht="25.5" customHeight="1" x14ac:dyDescent="0.2">
      <c r="A512" s="820"/>
      <c r="B512" s="821"/>
      <c r="C512" s="821"/>
      <c r="D512" s="821"/>
      <c r="E512" s="821"/>
      <c r="F512" s="821"/>
      <c r="G512" s="821"/>
      <c r="H512" s="821"/>
      <c r="I512" s="821"/>
      <c r="J512" s="822"/>
      <c r="K512" s="822"/>
      <c r="L512" s="822"/>
      <c r="M512" s="821"/>
      <c r="N512" s="822"/>
      <c r="O512" s="821"/>
      <c r="P512" s="821"/>
      <c r="Q512" s="821"/>
      <c r="R512" s="821"/>
      <c r="S512" s="824"/>
      <c r="T512" s="822"/>
      <c r="U512" s="824"/>
      <c r="V512" s="822"/>
      <c r="W512" s="821"/>
      <c r="X512" s="821"/>
      <c r="Y512" s="951"/>
    </row>
    <row r="513" spans="1:25" s="30" customFormat="1" ht="25.5" customHeight="1" x14ac:dyDescent="0.2">
      <c r="A513" s="820">
        <v>123</v>
      </c>
      <c r="B513" s="821" t="s">
        <v>70</v>
      </c>
      <c r="C513" s="821"/>
      <c r="D513" s="821"/>
      <c r="E513" s="821"/>
      <c r="F513" s="821" t="s">
        <v>170</v>
      </c>
      <c r="G513" s="821">
        <v>0</v>
      </c>
      <c r="H513" s="821">
        <v>3</v>
      </c>
      <c r="I513" s="821">
        <v>31</v>
      </c>
      <c r="J513" s="822"/>
      <c r="K513" s="822"/>
      <c r="L513" s="822">
        <v>4.5</v>
      </c>
      <c r="M513" s="821"/>
      <c r="N513" s="822">
        <v>326</v>
      </c>
      <c r="O513" s="821"/>
      <c r="P513" s="821"/>
      <c r="Q513" s="821"/>
      <c r="R513" s="821"/>
      <c r="S513" s="824"/>
      <c r="T513" s="822"/>
      <c r="U513" s="824"/>
      <c r="V513" s="822"/>
      <c r="W513" s="821"/>
      <c r="X513" s="821"/>
      <c r="Y513" s="951"/>
    </row>
    <row r="514" spans="1:25" s="30" customFormat="1" ht="38.25" customHeight="1" x14ac:dyDescent="0.2">
      <c r="A514" s="820"/>
      <c r="B514" s="821"/>
      <c r="C514" s="821"/>
      <c r="D514" s="821"/>
      <c r="E514" s="821"/>
      <c r="F514" s="821"/>
      <c r="G514" s="821"/>
      <c r="H514" s="821"/>
      <c r="I514" s="821"/>
      <c r="J514" s="822"/>
      <c r="K514" s="822"/>
      <c r="L514" s="822"/>
      <c r="M514" s="821"/>
      <c r="N514" s="822"/>
      <c r="O514" s="821">
        <v>1</v>
      </c>
      <c r="P514" s="821">
        <v>243</v>
      </c>
      <c r="Q514" s="825" t="s">
        <v>43</v>
      </c>
      <c r="R514" s="821" t="s">
        <v>35</v>
      </c>
      <c r="S514" s="824">
        <v>18</v>
      </c>
      <c r="T514" s="822"/>
      <c r="U514" s="824"/>
      <c r="V514" s="822">
        <v>18</v>
      </c>
      <c r="W514" s="821"/>
      <c r="X514" s="821">
        <v>32</v>
      </c>
      <c r="Y514" s="952" t="s">
        <v>36</v>
      </c>
    </row>
    <row r="515" spans="1:25" s="30" customFormat="1" ht="25.5" customHeight="1" x14ac:dyDescent="0.2">
      <c r="A515" s="820"/>
      <c r="B515" s="821" t="s">
        <v>155</v>
      </c>
      <c r="C515" s="821">
        <v>2029</v>
      </c>
      <c r="D515" s="821">
        <v>2</v>
      </c>
      <c r="E515" s="821"/>
      <c r="F515" s="821" t="s">
        <v>170</v>
      </c>
      <c r="G515" s="821">
        <v>4</v>
      </c>
      <c r="H515" s="821">
        <v>3</v>
      </c>
      <c r="I515" s="821">
        <v>31</v>
      </c>
      <c r="J515" s="822">
        <v>1931</v>
      </c>
      <c r="K515" s="822"/>
      <c r="L515" s="822"/>
      <c r="M515" s="821"/>
      <c r="N515" s="822"/>
      <c r="O515" s="821"/>
      <c r="P515" s="821"/>
      <c r="Q515" s="821"/>
      <c r="R515" s="821"/>
      <c r="S515" s="824"/>
      <c r="T515" s="822"/>
      <c r="U515" s="824"/>
      <c r="V515" s="822"/>
      <c r="W515" s="821"/>
      <c r="X515" s="821"/>
      <c r="Y515" s="951"/>
    </row>
    <row r="516" spans="1:25" s="30" customFormat="1" ht="25.5" customHeight="1" x14ac:dyDescent="0.2">
      <c r="A516" s="820"/>
      <c r="B516" s="821"/>
      <c r="C516" s="821"/>
      <c r="D516" s="821"/>
      <c r="E516" s="821"/>
      <c r="F516" s="821"/>
      <c r="G516" s="821"/>
      <c r="H516" s="821"/>
      <c r="I516" s="821"/>
      <c r="J516" s="822"/>
      <c r="K516" s="822"/>
      <c r="L516" s="822"/>
      <c r="M516" s="821"/>
      <c r="N516" s="822"/>
      <c r="O516" s="821"/>
      <c r="P516" s="821"/>
      <c r="Q516" s="821"/>
      <c r="R516" s="821"/>
      <c r="S516" s="824"/>
      <c r="T516" s="822"/>
      <c r="U516" s="824"/>
      <c r="V516" s="822"/>
      <c r="W516" s="821"/>
      <c r="X516" s="821"/>
      <c r="Y516" s="951"/>
    </row>
    <row r="517" spans="1:25" s="30" customFormat="1" ht="25.5" customHeight="1" x14ac:dyDescent="0.2">
      <c r="A517" s="820">
        <v>124</v>
      </c>
      <c r="B517" s="821" t="s">
        <v>39</v>
      </c>
      <c r="C517" s="821"/>
      <c r="D517" s="821"/>
      <c r="E517" s="821"/>
      <c r="F517" s="821"/>
      <c r="G517" s="821"/>
      <c r="H517" s="821"/>
      <c r="I517" s="821"/>
      <c r="J517" s="822"/>
      <c r="K517" s="822"/>
      <c r="L517" s="822">
        <v>24.75</v>
      </c>
      <c r="M517" s="821"/>
      <c r="N517" s="822"/>
      <c r="O517" s="821"/>
      <c r="P517" s="821"/>
      <c r="Q517" s="821"/>
      <c r="R517" s="821"/>
      <c r="S517" s="824"/>
      <c r="T517" s="822"/>
      <c r="U517" s="824"/>
      <c r="V517" s="822"/>
      <c r="W517" s="821"/>
      <c r="X517" s="821"/>
      <c r="Y517" s="951"/>
    </row>
    <row r="518" spans="1:25" s="30" customFormat="1" ht="76.5" customHeight="1" x14ac:dyDescent="0.2">
      <c r="A518" s="820"/>
      <c r="B518" s="821"/>
      <c r="C518" s="821"/>
      <c r="D518" s="821"/>
      <c r="E518" s="821"/>
      <c r="F518" s="821"/>
      <c r="G518" s="821"/>
      <c r="H518" s="821"/>
      <c r="I518" s="821"/>
      <c r="J518" s="822"/>
      <c r="K518" s="822"/>
      <c r="L518" s="822"/>
      <c r="M518" s="821"/>
      <c r="N518" s="822"/>
      <c r="O518" s="821">
        <v>1</v>
      </c>
      <c r="P518" s="821">
        <v>103</v>
      </c>
      <c r="Q518" s="825" t="s">
        <v>49</v>
      </c>
      <c r="R518" s="821" t="s">
        <v>35</v>
      </c>
      <c r="S518" s="824">
        <v>36</v>
      </c>
      <c r="T518" s="822"/>
      <c r="U518" s="824"/>
      <c r="V518" s="822">
        <v>36</v>
      </c>
      <c r="W518" s="821"/>
      <c r="X518" s="821">
        <v>42</v>
      </c>
      <c r="Y518" s="952" t="s">
        <v>148</v>
      </c>
    </row>
    <row r="519" spans="1:25" s="30" customFormat="1" ht="36" customHeight="1" x14ac:dyDescent="0.2">
      <c r="A519" s="820"/>
      <c r="B519" s="821"/>
      <c r="C519" s="821"/>
      <c r="D519" s="821"/>
      <c r="E519" s="821"/>
      <c r="F519" s="821"/>
      <c r="G519" s="821"/>
      <c r="H519" s="821"/>
      <c r="I519" s="821"/>
      <c r="J519" s="822"/>
      <c r="K519" s="822"/>
      <c r="L519" s="822"/>
      <c r="M519" s="821"/>
      <c r="N519" s="822"/>
      <c r="O519" s="821">
        <v>2</v>
      </c>
      <c r="P519" s="821">
        <v>103</v>
      </c>
      <c r="Q519" s="825" t="s">
        <v>43</v>
      </c>
      <c r="R519" s="821" t="s">
        <v>35</v>
      </c>
      <c r="S519" s="824">
        <v>18</v>
      </c>
      <c r="T519" s="822"/>
      <c r="U519" s="824"/>
      <c r="V519" s="822">
        <v>18</v>
      </c>
      <c r="W519" s="821"/>
      <c r="X519" s="821">
        <v>45</v>
      </c>
      <c r="Y519" s="952" t="s">
        <v>36</v>
      </c>
    </row>
    <row r="520" spans="1:25" s="30" customFormat="1" ht="37.5" customHeight="1" x14ac:dyDescent="0.2">
      <c r="A520" s="820"/>
      <c r="B520" s="821"/>
      <c r="C520" s="821"/>
      <c r="D520" s="821"/>
      <c r="E520" s="821"/>
      <c r="F520" s="821"/>
      <c r="G520" s="821"/>
      <c r="H520" s="821"/>
      <c r="I520" s="821"/>
      <c r="J520" s="822"/>
      <c r="K520" s="822"/>
      <c r="L520" s="822"/>
      <c r="M520" s="821"/>
      <c r="N520" s="822"/>
      <c r="O520" s="821">
        <v>3</v>
      </c>
      <c r="P520" s="821">
        <v>103</v>
      </c>
      <c r="Q520" s="825" t="s">
        <v>37</v>
      </c>
      <c r="R520" s="821" t="s">
        <v>35</v>
      </c>
      <c r="S520" s="824">
        <v>45</v>
      </c>
      <c r="T520" s="822"/>
      <c r="U520" s="824"/>
      <c r="V520" s="822">
        <v>45</v>
      </c>
      <c r="W520" s="821"/>
      <c r="X520" s="821">
        <v>42</v>
      </c>
      <c r="Y520" s="951" t="s">
        <v>173</v>
      </c>
    </row>
    <row r="521" spans="1:25" s="30" customFormat="1" ht="25.5" customHeight="1" x14ac:dyDescent="0.2">
      <c r="A521" s="820"/>
      <c r="B521" s="821" t="s">
        <v>32</v>
      </c>
      <c r="C521" s="821">
        <v>76983</v>
      </c>
      <c r="D521" s="821">
        <v>514</v>
      </c>
      <c r="E521" s="821">
        <v>5522</v>
      </c>
      <c r="F521" s="821" t="s">
        <v>170</v>
      </c>
      <c r="G521" s="821">
        <v>2</v>
      </c>
      <c r="H521" s="821">
        <v>0</v>
      </c>
      <c r="I521" s="821">
        <v>0</v>
      </c>
      <c r="J521" s="822">
        <v>800</v>
      </c>
      <c r="K521" s="822"/>
      <c r="L521" s="822"/>
      <c r="M521" s="821"/>
      <c r="N521" s="822"/>
      <c r="O521" s="821"/>
      <c r="P521" s="821"/>
      <c r="Q521" s="821"/>
      <c r="R521" s="821"/>
      <c r="S521" s="824"/>
      <c r="T521" s="822"/>
      <c r="U521" s="824"/>
      <c r="V521" s="822"/>
      <c r="W521" s="821"/>
      <c r="X521" s="821"/>
      <c r="Y521" s="951"/>
    </row>
    <row r="522" spans="1:25" s="30" customFormat="1" ht="25.5" customHeight="1" x14ac:dyDescent="0.2">
      <c r="A522" s="820"/>
      <c r="B522" s="821"/>
      <c r="C522" s="821"/>
      <c r="D522" s="821"/>
      <c r="E522" s="821"/>
      <c r="F522" s="821"/>
      <c r="G522" s="821"/>
      <c r="H522" s="821"/>
      <c r="I522" s="821"/>
      <c r="J522" s="822"/>
      <c r="K522" s="822"/>
      <c r="L522" s="822"/>
      <c r="M522" s="821"/>
      <c r="N522" s="822"/>
      <c r="O522" s="821"/>
      <c r="P522" s="821"/>
      <c r="Q522" s="821"/>
      <c r="R522" s="821"/>
      <c r="S522" s="824"/>
      <c r="T522" s="822"/>
      <c r="U522" s="824"/>
      <c r="V522" s="822"/>
      <c r="W522" s="821"/>
      <c r="X522" s="821"/>
      <c r="Y522" s="951"/>
    </row>
    <row r="523" spans="1:25" s="30" customFormat="1" ht="25.5" customHeight="1" x14ac:dyDescent="0.2">
      <c r="A523" s="820">
        <v>125</v>
      </c>
      <c r="B523" s="821" t="s">
        <v>70</v>
      </c>
      <c r="C523" s="849"/>
      <c r="D523" s="821">
        <v>30</v>
      </c>
      <c r="E523" s="821"/>
      <c r="F523" s="821" t="s">
        <v>170</v>
      </c>
      <c r="G523" s="821">
        <v>2</v>
      </c>
      <c r="H523" s="821">
        <v>3</v>
      </c>
      <c r="I523" s="821">
        <v>89</v>
      </c>
      <c r="J523" s="822"/>
      <c r="K523" s="822"/>
      <c r="L523" s="822">
        <v>108.06</v>
      </c>
      <c r="M523" s="821"/>
      <c r="N523" s="822">
        <v>1080.94</v>
      </c>
      <c r="O523" s="821"/>
      <c r="P523" s="821"/>
      <c r="Q523" s="821"/>
      <c r="R523" s="821"/>
      <c r="S523" s="824"/>
      <c r="T523" s="822"/>
      <c r="U523" s="824"/>
      <c r="V523" s="822"/>
      <c r="W523" s="821"/>
      <c r="X523" s="821"/>
      <c r="Y523" s="951"/>
    </row>
    <row r="524" spans="1:25" s="30" customFormat="1" ht="82.5" customHeight="1" x14ac:dyDescent="0.2">
      <c r="A524" s="820"/>
      <c r="B524" s="821"/>
      <c r="C524" s="821"/>
      <c r="D524" s="821"/>
      <c r="E524" s="821"/>
      <c r="F524" s="821"/>
      <c r="G524" s="821"/>
      <c r="H524" s="821"/>
      <c r="I524" s="821"/>
      <c r="J524" s="822"/>
      <c r="K524" s="822"/>
      <c r="L524" s="822"/>
      <c r="M524" s="821"/>
      <c r="N524" s="822"/>
      <c r="O524" s="821">
        <v>1</v>
      </c>
      <c r="P524" s="821">
        <v>50</v>
      </c>
      <c r="Q524" s="825" t="s">
        <v>49</v>
      </c>
      <c r="R524" s="821" t="s">
        <v>35</v>
      </c>
      <c r="S524" s="824">
        <v>120</v>
      </c>
      <c r="T524" s="822"/>
      <c r="U524" s="824"/>
      <c r="V524" s="822">
        <v>120</v>
      </c>
      <c r="W524" s="821"/>
      <c r="X524" s="821">
        <v>12</v>
      </c>
      <c r="Y524" s="952" t="s">
        <v>148</v>
      </c>
    </row>
    <row r="525" spans="1:25" s="30" customFormat="1" ht="42.75" customHeight="1" x14ac:dyDescent="0.2">
      <c r="A525" s="820"/>
      <c r="B525" s="821"/>
      <c r="C525" s="821"/>
      <c r="D525" s="821"/>
      <c r="E525" s="821"/>
      <c r="F525" s="821"/>
      <c r="G525" s="821"/>
      <c r="H525" s="821"/>
      <c r="I525" s="821"/>
      <c r="J525" s="822"/>
      <c r="K525" s="822"/>
      <c r="L525" s="822"/>
      <c r="M525" s="821"/>
      <c r="N525" s="822"/>
      <c r="O525" s="821">
        <v>2</v>
      </c>
      <c r="P525" s="821">
        <v>50</v>
      </c>
      <c r="Q525" s="825" t="s">
        <v>37</v>
      </c>
      <c r="R525" s="821" t="s">
        <v>35</v>
      </c>
      <c r="S525" s="824">
        <v>100</v>
      </c>
      <c r="T525" s="822"/>
      <c r="U525" s="824"/>
      <c r="V525" s="822">
        <v>100</v>
      </c>
      <c r="W525" s="821"/>
      <c r="X525" s="821">
        <v>12</v>
      </c>
      <c r="Y525" s="952" t="s">
        <v>162</v>
      </c>
    </row>
    <row r="526" spans="1:25" s="30" customFormat="1" ht="57.75" customHeight="1" x14ac:dyDescent="0.2">
      <c r="A526" s="820"/>
      <c r="B526" s="821"/>
      <c r="C526" s="821"/>
      <c r="D526" s="821"/>
      <c r="E526" s="821"/>
      <c r="F526" s="821"/>
      <c r="G526" s="821"/>
      <c r="H526" s="821"/>
      <c r="I526" s="821"/>
      <c r="J526" s="822"/>
      <c r="K526" s="822"/>
      <c r="L526" s="822"/>
      <c r="M526" s="821"/>
      <c r="N526" s="822"/>
      <c r="O526" s="821">
        <v>3</v>
      </c>
      <c r="P526" s="821">
        <v>50</v>
      </c>
      <c r="Q526" s="825" t="s">
        <v>49</v>
      </c>
      <c r="R526" s="821" t="s">
        <v>35</v>
      </c>
      <c r="S526" s="824">
        <v>200</v>
      </c>
      <c r="T526" s="822"/>
      <c r="U526" s="824"/>
      <c r="V526" s="822">
        <v>200</v>
      </c>
      <c r="W526" s="821"/>
      <c r="X526" s="821">
        <v>12</v>
      </c>
      <c r="Y526" s="952" t="s">
        <v>148</v>
      </c>
    </row>
    <row r="527" spans="1:25" s="30" customFormat="1" ht="39" customHeight="1" x14ac:dyDescent="0.2">
      <c r="A527" s="820"/>
      <c r="B527" s="821"/>
      <c r="C527" s="821"/>
      <c r="D527" s="821"/>
      <c r="E527" s="821"/>
      <c r="F527" s="821"/>
      <c r="G527" s="821"/>
      <c r="H527" s="821"/>
      <c r="I527" s="821"/>
      <c r="J527" s="822"/>
      <c r="K527" s="822"/>
      <c r="L527" s="822"/>
      <c r="M527" s="821"/>
      <c r="N527" s="822"/>
      <c r="O527" s="821">
        <v>4</v>
      </c>
      <c r="P527" s="821">
        <v>50</v>
      </c>
      <c r="Q527" s="825" t="s">
        <v>52</v>
      </c>
      <c r="R527" s="821" t="s">
        <v>35</v>
      </c>
      <c r="S527" s="824">
        <v>12.25</v>
      </c>
      <c r="T527" s="822"/>
      <c r="U527" s="824"/>
      <c r="V527" s="822">
        <v>12.25</v>
      </c>
      <c r="W527" s="821"/>
      <c r="X527" s="821">
        <v>1</v>
      </c>
      <c r="Y527" s="951" t="s">
        <v>79</v>
      </c>
    </row>
    <row r="528" spans="1:25" s="766" customFormat="1" ht="27" customHeight="1" x14ac:dyDescent="0.2">
      <c r="A528" s="820"/>
      <c r="B528" s="821"/>
      <c r="C528" s="821"/>
      <c r="D528" s="821"/>
      <c r="E528" s="821"/>
      <c r="F528" s="821"/>
      <c r="G528" s="821"/>
      <c r="H528" s="821"/>
      <c r="I528" s="821"/>
      <c r="J528" s="822"/>
      <c r="K528" s="822"/>
      <c r="L528" s="822"/>
      <c r="M528" s="821"/>
      <c r="N528" s="822"/>
      <c r="O528" s="821"/>
      <c r="P528" s="821"/>
      <c r="Q528" s="825"/>
      <c r="R528" s="821"/>
      <c r="S528" s="824"/>
      <c r="T528" s="822"/>
      <c r="U528" s="824"/>
      <c r="V528" s="822"/>
      <c r="W528" s="821"/>
      <c r="X528" s="821"/>
      <c r="Y528" s="951"/>
    </row>
    <row r="529" spans="1:25" s="35" customFormat="1" ht="25.5" customHeight="1" x14ac:dyDescent="0.2">
      <c r="A529" s="815">
        <v>126</v>
      </c>
      <c r="B529" s="814"/>
      <c r="C529" s="814"/>
      <c r="D529" s="814"/>
      <c r="E529" s="814"/>
      <c r="F529" s="814" t="s">
        <v>170</v>
      </c>
      <c r="G529" s="814"/>
      <c r="H529" s="814"/>
      <c r="I529" s="814"/>
      <c r="J529" s="817"/>
      <c r="K529" s="817"/>
      <c r="L529" s="817">
        <v>36</v>
      </c>
      <c r="M529" s="814"/>
      <c r="N529" s="817"/>
      <c r="O529" s="814"/>
      <c r="P529" s="814"/>
      <c r="Q529" s="814"/>
      <c r="R529" s="814"/>
      <c r="S529" s="818"/>
      <c r="T529" s="817"/>
      <c r="U529" s="818"/>
      <c r="V529" s="843"/>
      <c r="W529" s="814"/>
      <c r="X529" s="814"/>
      <c r="Y529" s="949"/>
    </row>
    <row r="530" spans="1:25" s="35" customFormat="1" ht="57.75" customHeight="1" x14ac:dyDescent="0.2">
      <c r="A530" s="815"/>
      <c r="B530" s="814"/>
      <c r="C530" s="814"/>
      <c r="D530" s="814"/>
      <c r="E530" s="814"/>
      <c r="F530" s="814"/>
      <c r="G530" s="814"/>
      <c r="H530" s="814"/>
      <c r="I530" s="814"/>
      <c r="J530" s="817"/>
      <c r="K530" s="817"/>
      <c r="L530" s="817"/>
      <c r="M530" s="814"/>
      <c r="N530" s="817"/>
      <c r="O530" s="814">
        <v>1</v>
      </c>
      <c r="P530" s="814">
        <v>16</v>
      </c>
      <c r="Q530" s="793" t="s">
        <v>151</v>
      </c>
      <c r="R530" s="814" t="s">
        <v>35</v>
      </c>
      <c r="S530" s="818">
        <v>72</v>
      </c>
      <c r="T530" s="817"/>
      <c r="U530" s="818"/>
      <c r="V530" s="843">
        <v>72</v>
      </c>
      <c r="W530" s="814"/>
      <c r="X530" s="821">
        <v>12</v>
      </c>
      <c r="Y530" s="949" t="s">
        <v>79</v>
      </c>
    </row>
    <row r="531" spans="1:25" s="35" customFormat="1" ht="45" customHeight="1" x14ac:dyDescent="0.2">
      <c r="A531" s="815"/>
      <c r="B531" s="814"/>
      <c r="C531" s="814"/>
      <c r="D531" s="814"/>
      <c r="E531" s="814"/>
      <c r="F531" s="814"/>
      <c r="G531" s="814"/>
      <c r="H531" s="814"/>
      <c r="I531" s="814"/>
      <c r="J531" s="817"/>
      <c r="K531" s="817"/>
      <c r="L531" s="817"/>
      <c r="M531" s="814"/>
      <c r="N531" s="817"/>
      <c r="O531" s="814">
        <v>2</v>
      </c>
      <c r="P531" s="814">
        <v>16</v>
      </c>
      <c r="Q531" s="793" t="s">
        <v>151</v>
      </c>
      <c r="R531" s="814" t="s">
        <v>35</v>
      </c>
      <c r="S531" s="818">
        <v>72</v>
      </c>
      <c r="T531" s="817"/>
      <c r="U531" s="818"/>
      <c r="V531" s="843">
        <v>72</v>
      </c>
      <c r="W531" s="814"/>
      <c r="X531" s="821">
        <v>12</v>
      </c>
      <c r="Y531" s="949" t="s">
        <v>79</v>
      </c>
    </row>
    <row r="532" spans="1:25" s="35" customFormat="1" ht="25.5" customHeight="1" x14ac:dyDescent="0.2">
      <c r="A532" s="815"/>
      <c r="B532" s="814"/>
      <c r="C532" s="814"/>
      <c r="D532" s="814"/>
      <c r="E532" s="814"/>
      <c r="F532" s="814"/>
      <c r="G532" s="814"/>
      <c r="H532" s="814"/>
      <c r="I532" s="814"/>
      <c r="J532" s="817"/>
      <c r="K532" s="817"/>
      <c r="L532" s="817"/>
      <c r="M532" s="814"/>
      <c r="N532" s="817"/>
      <c r="O532" s="814"/>
      <c r="P532" s="814"/>
      <c r="Q532" s="814"/>
      <c r="R532" s="814"/>
      <c r="S532" s="818"/>
      <c r="T532" s="817"/>
      <c r="U532" s="818"/>
      <c r="V532" s="843"/>
      <c r="W532" s="814"/>
      <c r="X532" s="814"/>
      <c r="Y532" s="949"/>
    </row>
    <row r="533" spans="1:25" s="30" customFormat="1" ht="36.75" customHeight="1" x14ac:dyDescent="0.2">
      <c r="A533" s="820">
        <v>127</v>
      </c>
      <c r="B533" s="821"/>
      <c r="C533" s="821"/>
      <c r="D533" s="821"/>
      <c r="E533" s="821"/>
      <c r="F533" s="821"/>
      <c r="G533" s="821"/>
      <c r="H533" s="821"/>
      <c r="I533" s="821"/>
      <c r="J533" s="822"/>
      <c r="K533" s="822"/>
      <c r="L533" s="822"/>
      <c r="M533" s="821"/>
      <c r="N533" s="822"/>
      <c r="O533" s="821">
        <v>1</v>
      </c>
      <c r="P533" s="821">
        <v>31</v>
      </c>
      <c r="Q533" s="821" t="s">
        <v>66</v>
      </c>
      <c r="R533" s="821" t="s">
        <v>35</v>
      </c>
      <c r="S533" s="824">
        <v>240</v>
      </c>
      <c r="T533" s="822"/>
      <c r="U533" s="824"/>
      <c r="V533" s="822">
        <v>240</v>
      </c>
      <c r="W533" s="821"/>
      <c r="X533" s="821">
        <v>12</v>
      </c>
      <c r="Y533" s="952" t="s">
        <v>174</v>
      </c>
    </row>
    <row r="534" spans="1:25" s="30" customFormat="1" ht="25.5" customHeight="1" x14ac:dyDescent="0.2">
      <c r="A534" s="820"/>
      <c r="B534" s="821"/>
      <c r="C534" s="821"/>
      <c r="D534" s="821"/>
      <c r="E534" s="821"/>
      <c r="F534" s="821"/>
      <c r="G534" s="821"/>
      <c r="H534" s="821"/>
      <c r="I534" s="821"/>
      <c r="J534" s="822"/>
      <c r="K534" s="822"/>
      <c r="L534" s="822"/>
      <c r="M534" s="821"/>
      <c r="N534" s="822"/>
      <c r="O534" s="821">
        <v>2</v>
      </c>
      <c r="P534" s="821">
        <v>31</v>
      </c>
      <c r="Q534" s="825" t="s">
        <v>37</v>
      </c>
      <c r="R534" s="821" t="s">
        <v>35</v>
      </c>
      <c r="S534" s="824">
        <v>36</v>
      </c>
      <c r="T534" s="822"/>
      <c r="U534" s="824"/>
      <c r="V534" s="822">
        <v>36</v>
      </c>
      <c r="W534" s="821"/>
      <c r="X534" s="821">
        <v>7</v>
      </c>
      <c r="Y534" s="952" t="s">
        <v>162</v>
      </c>
    </row>
    <row r="535" spans="1:25" s="30" customFormat="1" ht="25.5" customHeight="1" x14ac:dyDescent="0.2">
      <c r="A535" s="820"/>
      <c r="B535" s="821"/>
      <c r="C535" s="821"/>
      <c r="D535" s="821"/>
      <c r="E535" s="821"/>
      <c r="F535" s="821"/>
      <c r="G535" s="821"/>
      <c r="H535" s="821"/>
      <c r="I535" s="821"/>
      <c r="J535" s="822"/>
      <c r="K535" s="822"/>
      <c r="L535" s="822"/>
      <c r="M535" s="821"/>
      <c r="N535" s="822"/>
      <c r="O535" s="821"/>
      <c r="P535" s="821"/>
      <c r="Q535" s="821"/>
      <c r="R535" s="821"/>
      <c r="S535" s="824"/>
      <c r="T535" s="822"/>
      <c r="U535" s="824"/>
      <c r="V535" s="822"/>
      <c r="W535" s="821"/>
      <c r="X535" s="821"/>
      <c r="Y535" s="951"/>
    </row>
    <row r="536" spans="1:25" s="30" customFormat="1" ht="29.25" customHeight="1" x14ac:dyDescent="0.2">
      <c r="A536" s="820">
        <v>128</v>
      </c>
      <c r="B536" s="821" t="s">
        <v>39</v>
      </c>
      <c r="C536" s="821"/>
      <c r="D536" s="821"/>
      <c r="E536" s="821"/>
      <c r="F536" s="821" t="s">
        <v>170</v>
      </c>
      <c r="G536" s="821"/>
      <c r="H536" s="821"/>
      <c r="I536" s="821"/>
      <c r="J536" s="822"/>
      <c r="K536" s="822"/>
      <c r="L536" s="822">
        <v>8</v>
      </c>
      <c r="M536" s="821"/>
      <c r="N536" s="822"/>
      <c r="O536" s="821"/>
      <c r="P536" s="821"/>
      <c r="Q536" s="821"/>
      <c r="R536" s="821"/>
      <c r="S536" s="824"/>
      <c r="T536" s="822"/>
      <c r="U536" s="824"/>
      <c r="V536" s="822"/>
      <c r="W536" s="821"/>
      <c r="X536" s="821"/>
      <c r="Y536" s="951"/>
    </row>
    <row r="537" spans="1:25" s="30" customFormat="1" ht="38.25" customHeight="1" x14ac:dyDescent="0.2">
      <c r="A537" s="820"/>
      <c r="B537" s="821"/>
      <c r="C537" s="821"/>
      <c r="D537" s="821"/>
      <c r="E537" s="821"/>
      <c r="F537" s="821"/>
      <c r="G537" s="821"/>
      <c r="H537" s="821"/>
      <c r="I537" s="821"/>
      <c r="J537" s="822"/>
      <c r="K537" s="822"/>
      <c r="L537" s="822"/>
      <c r="M537" s="821"/>
      <c r="N537" s="822"/>
      <c r="O537" s="821">
        <v>1</v>
      </c>
      <c r="P537" s="821">
        <v>88</v>
      </c>
      <c r="Q537" s="825" t="s">
        <v>49</v>
      </c>
      <c r="R537" s="821" t="s">
        <v>38</v>
      </c>
      <c r="S537" s="824">
        <v>18</v>
      </c>
      <c r="T537" s="822"/>
      <c r="U537" s="824"/>
      <c r="V537" s="822">
        <v>18</v>
      </c>
      <c r="W537" s="821"/>
      <c r="X537" s="821">
        <v>7</v>
      </c>
      <c r="Y537" s="952" t="s">
        <v>130</v>
      </c>
    </row>
    <row r="538" spans="1:25" s="30" customFormat="1" ht="60" customHeight="1" x14ac:dyDescent="0.2">
      <c r="A538" s="820"/>
      <c r="B538" s="821"/>
      <c r="C538" s="821"/>
      <c r="D538" s="821"/>
      <c r="E538" s="821"/>
      <c r="F538" s="821"/>
      <c r="G538" s="821"/>
      <c r="H538" s="821"/>
      <c r="I538" s="821"/>
      <c r="J538" s="822"/>
      <c r="K538" s="822"/>
      <c r="L538" s="822"/>
      <c r="M538" s="821"/>
      <c r="N538" s="822"/>
      <c r="O538" s="821">
        <v>2</v>
      </c>
      <c r="P538" s="821">
        <v>88</v>
      </c>
      <c r="Q538" s="825" t="s">
        <v>43</v>
      </c>
      <c r="R538" s="821" t="s">
        <v>35</v>
      </c>
      <c r="S538" s="824">
        <v>14</v>
      </c>
      <c r="T538" s="822"/>
      <c r="U538" s="824"/>
      <c r="V538" s="822">
        <v>14</v>
      </c>
      <c r="W538" s="821"/>
      <c r="X538" s="821">
        <v>11</v>
      </c>
      <c r="Y538" s="951" t="s">
        <v>175</v>
      </c>
    </row>
    <row r="539" spans="1:25" s="30" customFormat="1" ht="25.5" customHeight="1" x14ac:dyDescent="0.2">
      <c r="A539" s="820"/>
      <c r="B539" s="821"/>
      <c r="C539" s="821"/>
      <c r="D539" s="821"/>
      <c r="E539" s="821"/>
      <c r="F539" s="821"/>
      <c r="G539" s="821"/>
      <c r="H539" s="821"/>
      <c r="I539" s="821"/>
      <c r="J539" s="822"/>
      <c r="K539" s="822"/>
      <c r="L539" s="822"/>
      <c r="M539" s="821"/>
      <c r="N539" s="822"/>
      <c r="O539" s="821"/>
      <c r="P539" s="821"/>
      <c r="Q539" s="821"/>
      <c r="R539" s="821"/>
      <c r="S539" s="824"/>
      <c r="T539" s="822"/>
      <c r="U539" s="824"/>
      <c r="V539" s="822"/>
      <c r="W539" s="821"/>
      <c r="X539" s="821"/>
      <c r="Y539" s="951"/>
    </row>
    <row r="540" spans="1:25" s="30" customFormat="1" ht="29.25" customHeight="1" x14ac:dyDescent="0.2">
      <c r="A540" s="820">
        <v>129</v>
      </c>
      <c r="B540" s="821" t="s">
        <v>39</v>
      </c>
      <c r="C540" s="821"/>
      <c r="D540" s="821"/>
      <c r="E540" s="821"/>
      <c r="F540" s="821" t="s">
        <v>170</v>
      </c>
      <c r="G540" s="821"/>
      <c r="H540" s="821"/>
      <c r="I540" s="821"/>
      <c r="J540" s="822"/>
      <c r="K540" s="822"/>
      <c r="L540" s="822">
        <v>2.25</v>
      </c>
      <c r="M540" s="821"/>
      <c r="N540" s="822"/>
      <c r="O540" s="821"/>
      <c r="P540" s="821"/>
      <c r="Q540" s="821"/>
      <c r="R540" s="821"/>
      <c r="S540" s="824"/>
      <c r="T540" s="822"/>
      <c r="U540" s="824"/>
      <c r="V540" s="822"/>
      <c r="W540" s="821"/>
      <c r="X540" s="821"/>
      <c r="Y540" s="951"/>
    </row>
    <row r="541" spans="1:25" s="30" customFormat="1" ht="38.25" customHeight="1" x14ac:dyDescent="0.2">
      <c r="A541" s="820"/>
      <c r="B541" s="821"/>
      <c r="C541" s="821"/>
      <c r="D541" s="821"/>
      <c r="E541" s="821"/>
      <c r="F541" s="821"/>
      <c r="G541" s="821"/>
      <c r="H541" s="821"/>
      <c r="I541" s="821"/>
      <c r="J541" s="822"/>
      <c r="K541" s="822"/>
      <c r="L541" s="822"/>
      <c r="M541" s="821"/>
      <c r="N541" s="822"/>
      <c r="O541" s="821">
        <v>1</v>
      </c>
      <c r="P541" s="821">
        <v>247</v>
      </c>
      <c r="Q541" s="825" t="s">
        <v>52</v>
      </c>
      <c r="R541" s="821" t="s">
        <v>44</v>
      </c>
      <c r="S541" s="824">
        <v>9</v>
      </c>
      <c r="T541" s="822"/>
      <c r="U541" s="824"/>
      <c r="V541" s="822">
        <v>9</v>
      </c>
      <c r="W541" s="821"/>
      <c r="X541" s="821">
        <v>17</v>
      </c>
      <c r="Y541" s="952" t="s">
        <v>53</v>
      </c>
    </row>
    <row r="542" spans="1:25" s="766" customFormat="1" ht="27" customHeight="1" x14ac:dyDescent="0.2">
      <c r="A542" s="820"/>
      <c r="B542" s="821"/>
      <c r="C542" s="821"/>
      <c r="D542" s="821"/>
      <c r="E542" s="821"/>
      <c r="F542" s="821"/>
      <c r="G542" s="821"/>
      <c r="H542" s="821"/>
      <c r="I542" s="821"/>
      <c r="J542" s="822"/>
      <c r="K542" s="822"/>
      <c r="L542" s="822"/>
      <c r="M542" s="821"/>
      <c r="N542" s="822"/>
      <c r="O542" s="821"/>
      <c r="P542" s="821"/>
      <c r="Q542" s="825"/>
      <c r="R542" s="821"/>
      <c r="S542" s="824"/>
      <c r="T542" s="822"/>
      <c r="U542" s="824"/>
      <c r="V542" s="822"/>
      <c r="W542" s="821"/>
      <c r="X542" s="821"/>
      <c r="Y542" s="952"/>
    </row>
    <row r="543" spans="1:25" s="30" customFormat="1" ht="18.75" x14ac:dyDescent="0.2">
      <c r="A543" s="815">
        <v>130</v>
      </c>
      <c r="B543" s="814" t="s">
        <v>32</v>
      </c>
      <c r="C543" s="844" t="s">
        <v>176</v>
      </c>
      <c r="D543" s="814">
        <v>117</v>
      </c>
      <c r="E543" s="814">
        <v>5725</v>
      </c>
      <c r="F543" s="814" t="s">
        <v>136</v>
      </c>
      <c r="G543" s="814">
        <v>4</v>
      </c>
      <c r="H543" s="814">
        <v>2</v>
      </c>
      <c r="I543" s="814">
        <v>31.9</v>
      </c>
      <c r="J543" s="818">
        <v>1831.9</v>
      </c>
      <c r="K543" s="817"/>
      <c r="L543" s="817">
        <v>46.38</v>
      </c>
      <c r="M543" s="814"/>
      <c r="N543" s="817"/>
      <c r="O543" s="814"/>
      <c r="P543" s="787"/>
      <c r="Q543" s="793"/>
      <c r="R543" s="814"/>
      <c r="S543" s="818"/>
      <c r="T543" s="816"/>
      <c r="U543" s="818"/>
      <c r="V543" s="818"/>
      <c r="W543" s="814"/>
      <c r="X543" s="814"/>
      <c r="Y543" s="949"/>
    </row>
    <row r="544" spans="1:25" s="30" customFormat="1" ht="56.25" x14ac:dyDescent="0.2">
      <c r="A544" s="815"/>
      <c r="B544" s="814"/>
      <c r="C544" s="844"/>
      <c r="D544" s="814"/>
      <c r="E544" s="814"/>
      <c r="F544" s="814"/>
      <c r="G544" s="814"/>
      <c r="H544" s="814"/>
      <c r="I544" s="814"/>
      <c r="J544" s="817"/>
      <c r="K544" s="817"/>
      <c r="L544" s="817"/>
      <c r="M544" s="842"/>
      <c r="N544" s="817"/>
      <c r="O544" s="814">
        <v>1</v>
      </c>
      <c r="P544" s="787">
        <v>168</v>
      </c>
      <c r="Q544" s="793" t="s">
        <v>55</v>
      </c>
      <c r="R544" s="814" t="s">
        <v>35</v>
      </c>
      <c r="S544" s="818">
        <v>175.5</v>
      </c>
      <c r="T544" s="816"/>
      <c r="U544" s="818"/>
      <c r="V544" s="818">
        <v>175.5</v>
      </c>
      <c r="W544" s="814"/>
      <c r="X544" s="814">
        <v>2</v>
      </c>
      <c r="Y544" s="950" t="s">
        <v>64</v>
      </c>
    </row>
    <row r="545" spans="1:25" s="30" customFormat="1" ht="25.5" customHeight="1" x14ac:dyDescent="0.2">
      <c r="A545" s="815"/>
      <c r="B545" s="814"/>
      <c r="C545" s="844"/>
      <c r="D545" s="814"/>
      <c r="E545" s="814"/>
      <c r="F545" s="814"/>
      <c r="G545" s="814"/>
      <c r="H545" s="814"/>
      <c r="I545" s="814"/>
      <c r="J545" s="817"/>
      <c r="K545" s="817"/>
      <c r="L545" s="817"/>
      <c r="M545" s="842"/>
      <c r="N545" s="817"/>
      <c r="O545" s="814">
        <v>2</v>
      </c>
      <c r="P545" s="787">
        <v>168</v>
      </c>
      <c r="Q545" s="814" t="s">
        <v>37</v>
      </c>
      <c r="R545" s="814" t="s">
        <v>35</v>
      </c>
      <c r="S545" s="818">
        <v>10</v>
      </c>
      <c r="T545" s="816"/>
      <c r="U545" s="818"/>
      <c r="V545" s="818">
        <v>10</v>
      </c>
      <c r="W545" s="814"/>
      <c r="X545" s="814">
        <v>2</v>
      </c>
      <c r="Y545" s="949" t="s">
        <v>130</v>
      </c>
    </row>
    <row r="546" spans="1:25" s="30" customFormat="1" ht="25.5" customHeight="1" x14ac:dyDescent="0.2">
      <c r="A546" s="815"/>
      <c r="B546" s="814"/>
      <c r="C546" s="844"/>
      <c r="D546" s="814"/>
      <c r="E546" s="814"/>
      <c r="F546" s="814"/>
      <c r="G546" s="814"/>
      <c r="H546" s="814"/>
      <c r="I546" s="814"/>
      <c r="J546" s="817"/>
      <c r="K546" s="817"/>
      <c r="L546" s="817"/>
      <c r="M546" s="814"/>
      <c r="N546" s="817"/>
      <c r="O546" s="814"/>
      <c r="P546" s="787"/>
      <c r="Q546" s="814"/>
      <c r="R546" s="814"/>
      <c r="S546" s="818"/>
      <c r="T546" s="816"/>
      <c r="U546" s="818"/>
      <c r="V546" s="816"/>
      <c r="W546" s="814"/>
      <c r="X546" s="814"/>
      <c r="Y546" s="949"/>
    </row>
    <row r="547" spans="1:25" s="36" customFormat="1" ht="18.75" x14ac:dyDescent="0.4">
      <c r="A547" s="815">
        <v>131</v>
      </c>
      <c r="B547" s="814" t="s">
        <v>32</v>
      </c>
      <c r="C547" s="844" t="s">
        <v>177</v>
      </c>
      <c r="D547" s="814">
        <v>87</v>
      </c>
      <c r="E547" s="814">
        <v>276</v>
      </c>
      <c r="F547" s="814" t="s">
        <v>178</v>
      </c>
      <c r="G547" s="814">
        <v>22</v>
      </c>
      <c r="H547" s="814">
        <v>2</v>
      </c>
      <c r="I547" s="814">
        <v>24</v>
      </c>
      <c r="J547" s="817">
        <v>9023</v>
      </c>
      <c r="K547" s="817"/>
      <c r="L547" s="817">
        <v>1</v>
      </c>
      <c r="M547" s="814"/>
      <c r="N547" s="817"/>
      <c r="O547" s="814"/>
      <c r="P547" s="787"/>
      <c r="Q547" s="814"/>
      <c r="R547" s="814"/>
      <c r="S547" s="818"/>
      <c r="T547" s="816"/>
      <c r="U547" s="818"/>
      <c r="V547" s="818"/>
      <c r="W547" s="814"/>
      <c r="X547" s="814"/>
      <c r="Y547" s="949"/>
    </row>
    <row r="548" spans="1:25" s="30" customFormat="1" ht="37.5" x14ac:dyDescent="0.2">
      <c r="A548" s="815"/>
      <c r="B548" s="814"/>
      <c r="C548" s="844"/>
      <c r="D548" s="814"/>
      <c r="E548" s="814"/>
      <c r="F548" s="814"/>
      <c r="G548" s="814"/>
      <c r="H548" s="814"/>
      <c r="I548" s="814"/>
      <c r="J548" s="817"/>
      <c r="K548" s="817"/>
      <c r="L548" s="817"/>
      <c r="M548" s="814"/>
      <c r="N548" s="817"/>
      <c r="O548" s="814">
        <v>1</v>
      </c>
      <c r="P548" s="787">
        <v>168</v>
      </c>
      <c r="Q548" s="793" t="s">
        <v>37</v>
      </c>
      <c r="R548" s="814" t="s">
        <v>38</v>
      </c>
      <c r="S548" s="818">
        <v>4</v>
      </c>
      <c r="T548" s="816"/>
      <c r="U548" s="818"/>
      <c r="V548" s="818">
        <v>4</v>
      </c>
      <c r="W548" s="814"/>
      <c r="X548" s="814">
        <v>20</v>
      </c>
      <c r="Y548" s="950" t="s">
        <v>53</v>
      </c>
    </row>
    <row r="549" spans="1:25" s="30" customFormat="1" ht="18.75" x14ac:dyDescent="0.2">
      <c r="A549" s="815"/>
      <c r="B549" s="814" t="s">
        <v>32</v>
      </c>
      <c r="C549" s="844" t="s">
        <v>179</v>
      </c>
      <c r="D549" s="814">
        <v>88</v>
      </c>
      <c r="E549" s="814">
        <v>866</v>
      </c>
      <c r="F549" s="814" t="s">
        <v>178</v>
      </c>
      <c r="G549" s="814">
        <v>1</v>
      </c>
      <c r="H549" s="814">
        <v>1</v>
      </c>
      <c r="I549" s="814">
        <v>27</v>
      </c>
      <c r="J549" s="817">
        <v>527</v>
      </c>
      <c r="K549" s="817"/>
      <c r="L549" s="817"/>
      <c r="M549" s="814"/>
      <c r="N549" s="817"/>
      <c r="O549" s="814"/>
      <c r="P549" s="787"/>
      <c r="Q549" s="793"/>
      <c r="R549" s="814"/>
      <c r="S549" s="818"/>
      <c r="T549" s="816"/>
      <c r="U549" s="818"/>
      <c r="V549" s="818"/>
      <c r="W549" s="814"/>
      <c r="X549" s="814"/>
      <c r="Y549" s="949"/>
    </row>
    <row r="550" spans="1:25" s="30" customFormat="1" ht="25.5" customHeight="1" x14ac:dyDescent="0.2">
      <c r="A550" s="815"/>
      <c r="B550" s="814" t="s">
        <v>32</v>
      </c>
      <c r="C550" s="844" t="s">
        <v>180</v>
      </c>
      <c r="D550" s="814">
        <v>311</v>
      </c>
      <c r="E550" s="814">
        <v>4946</v>
      </c>
      <c r="F550" s="814" t="s">
        <v>178</v>
      </c>
      <c r="G550" s="814">
        <v>2</v>
      </c>
      <c r="H550" s="814">
        <v>0</v>
      </c>
      <c r="I550" s="814">
        <v>20</v>
      </c>
      <c r="J550" s="817">
        <v>820</v>
      </c>
      <c r="K550" s="817"/>
      <c r="L550" s="817"/>
      <c r="M550" s="814"/>
      <c r="N550" s="817"/>
      <c r="O550" s="814"/>
      <c r="P550" s="787"/>
      <c r="Q550" s="814"/>
      <c r="R550" s="814"/>
      <c r="S550" s="818"/>
      <c r="T550" s="816"/>
      <c r="U550" s="818"/>
      <c r="V550" s="818"/>
      <c r="W550" s="814"/>
      <c r="X550" s="814"/>
      <c r="Y550" s="949"/>
    </row>
    <row r="551" spans="1:25" s="766" customFormat="1" ht="25.5" customHeight="1" x14ac:dyDescent="0.2">
      <c r="A551" s="815"/>
      <c r="B551" s="814"/>
      <c r="C551" s="844"/>
      <c r="D551" s="814"/>
      <c r="E551" s="814"/>
      <c r="F551" s="814"/>
      <c r="G551" s="814"/>
      <c r="H551" s="814"/>
      <c r="I551" s="814"/>
      <c r="J551" s="817"/>
      <c r="K551" s="817"/>
      <c r="L551" s="817"/>
      <c r="M551" s="814"/>
      <c r="N551" s="817"/>
      <c r="O551" s="814"/>
      <c r="P551" s="787"/>
      <c r="Q551" s="814"/>
      <c r="R551" s="814"/>
      <c r="S551" s="818"/>
      <c r="T551" s="816"/>
      <c r="U551" s="818"/>
      <c r="V551" s="818"/>
      <c r="W551" s="814"/>
      <c r="X551" s="814"/>
      <c r="Y551" s="949"/>
    </row>
    <row r="552" spans="1:25" s="17" customFormat="1" ht="25.5" customHeight="1" x14ac:dyDescent="0.2">
      <c r="A552" s="815">
        <v>132</v>
      </c>
      <c r="B552" s="814" t="s">
        <v>32</v>
      </c>
      <c r="C552" s="814">
        <v>18293</v>
      </c>
      <c r="D552" s="814">
        <v>75</v>
      </c>
      <c r="E552" s="814">
        <v>1821</v>
      </c>
      <c r="F552" s="814" t="s">
        <v>181</v>
      </c>
      <c r="G552" s="814">
        <v>0</v>
      </c>
      <c r="H552" s="814">
        <v>2</v>
      </c>
      <c r="I552" s="814">
        <v>6</v>
      </c>
      <c r="J552" s="816">
        <v>203.25</v>
      </c>
      <c r="K552" s="817"/>
      <c r="L552" s="817">
        <v>2.75</v>
      </c>
      <c r="M552" s="814"/>
      <c r="N552" s="817"/>
      <c r="O552" s="814"/>
      <c r="P552" s="814"/>
      <c r="Q552" s="814"/>
      <c r="R552" s="814"/>
      <c r="S552" s="818"/>
      <c r="T552" s="814"/>
      <c r="U552" s="818"/>
      <c r="V552" s="819"/>
      <c r="W552" s="814"/>
      <c r="X552" s="814"/>
      <c r="Y552" s="949"/>
    </row>
    <row r="553" spans="1:25" s="17" customFormat="1" ht="56.25" x14ac:dyDescent="0.2">
      <c r="A553" s="815"/>
      <c r="B553" s="814"/>
      <c r="C553" s="814"/>
      <c r="D553" s="814"/>
      <c r="E553" s="814"/>
      <c r="F553" s="814"/>
      <c r="G553" s="814"/>
      <c r="H553" s="814"/>
      <c r="I553" s="814"/>
      <c r="J553" s="816"/>
      <c r="K553" s="817"/>
      <c r="L553" s="817"/>
      <c r="M553" s="814"/>
      <c r="N553" s="817"/>
      <c r="O553" s="814"/>
      <c r="P553" s="814">
        <v>73</v>
      </c>
      <c r="Q553" s="793" t="s">
        <v>55</v>
      </c>
      <c r="R553" s="814" t="s">
        <v>56</v>
      </c>
      <c r="S553" s="818">
        <v>11</v>
      </c>
      <c r="T553" s="814"/>
      <c r="U553" s="818"/>
      <c r="V553" s="817">
        <v>11</v>
      </c>
      <c r="W553" s="814"/>
      <c r="X553" s="814">
        <v>4</v>
      </c>
      <c r="Y553" s="950" t="s">
        <v>53</v>
      </c>
    </row>
    <row r="554" spans="1:25" s="17" customFormat="1" ht="25.5" customHeight="1" x14ac:dyDescent="0.2">
      <c r="A554" s="815"/>
      <c r="B554" s="814"/>
      <c r="C554" s="814"/>
      <c r="D554" s="814"/>
      <c r="E554" s="814"/>
      <c r="F554" s="814"/>
      <c r="G554" s="814"/>
      <c r="H554" s="814"/>
      <c r="I554" s="814"/>
      <c r="J554" s="816"/>
      <c r="K554" s="817"/>
      <c r="L554" s="817"/>
      <c r="M554" s="814"/>
      <c r="N554" s="817"/>
      <c r="O554" s="814"/>
      <c r="P554" s="814"/>
      <c r="Q554" s="814"/>
      <c r="R554" s="814"/>
      <c r="S554" s="818" t="s">
        <v>86</v>
      </c>
      <c r="T554" s="814"/>
      <c r="U554" s="818"/>
      <c r="V554" s="819"/>
      <c r="W554" s="814"/>
      <c r="X554" s="814"/>
      <c r="Y554" s="949"/>
    </row>
    <row r="555" spans="1:25" s="17" customFormat="1" ht="25.5" customHeight="1" x14ac:dyDescent="0.2">
      <c r="A555" s="815">
        <v>133</v>
      </c>
      <c r="B555" s="814" t="s">
        <v>32</v>
      </c>
      <c r="C555" s="814">
        <v>50303</v>
      </c>
      <c r="D555" s="814">
        <v>180</v>
      </c>
      <c r="E555" s="814">
        <v>3542</v>
      </c>
      <c r="F555" s="814" t="s">
        <v>181</v>
      </c>
      <c r="G555" s="814">
        <v>0</v>
      </c>
      <c r="H555" s="814">
        <v>0</v>
      </c>
      <c r="I555" s="814">
        <v>66</v>
      </c>
      <c r="J555" s="817">
        <v>59.5</v>
      </c>
      <c r="K555" s="817"/>
      <c r="L555" s="817">
        <v>6.5</v>
      </c>
      <c r="M555" s="814"/>
      <c r="N555" s="817"/>
      <c r="O555" s="814"/>
      <c r="P555" s="814"/>
      <c r="Q555" s="814"/>
      <c r="R555" s="814"/>
      <c r="S555" s="818"/>
      <c r="T555" s="814"/>
      <c r="U555" s="814"/>
      <c r="V555" s="818"/>
      <c r="W555" s="814"/>
      <c r="X555" s="814"/>
      <c r="Y555" s="949"/>
    </row>
    <row r="556" spans="1:25" s="17" customFormat="1" ht="56.25" x14ac:dyDescent="0.2">
      <c r="A556" s="815"/>
      <c r="B556" s="814"/>
      <c r="C556" s="814"/>
      <c r="D556" s="814"/>
      <c r="E556" s="814"/>
      <c r="F556" s="814"/>
      <c r="G556" s="814"/>
      <c r="H556" s="814"/>
      <c r="I556" s="814"/>
      <c r="J556" s="816"/>
      <c r="K556" s="817"/>
      <c r="L556" s="817"/>
      <c r="M556" s="814"/>
      <c r="N556" s="817"/>
      <c r="O556" s="814">
        <v>1</v>
      </c>
      <c r="P556" s="814">
        <v>290</v>
      </c>
      <c r="Q556" s="793" t="s">
        <v>55</v>
      </c>
      <c r="R556" s="814" t="s">
        <v>35</v>
      </c>
      <c r="S556" s="818">
        <v>26</v>
      </c>
      <c r="T556" s="814"/>
      <c r="U556" s="814"/>
      <c r="V556" s="818">
        <v>26</v>
      </c>
      <c r="W556" s="814"/>
      <c r="X556" s="814">
        <v>18</v>
      </c>
      <c r="Y556" s="950" t="s">
        <v>53</v>
      </c>
    </row>
    <row r="557" spans="1:25" s="17" customFormat="1" ht="25.5" customHeight="1" x14ac:dyDescent="0.2">
      <c r="A557" s="815"/>
      <c r="B557" s="814"/>
      <c r="C557" s="814"/>
      <c r="D557" s="814"/>
      <c r="E557" s="814"/>
      <c r="F557" s="814"/>
      <c r="G557" s="814"/>
      <c r="H557" s="814"/>
      <c r="I557" s="814"/>
      <c r="J557" s="816"/>
      <c r="K557" s="817"/>
      <c r="L557" s="817"/>
      <c r="M557" s="814"/>
      <c r="N557" s="817"/>
      <c r="O557" s="814"/>
      <c r="P557" s="814"/>
      <c r="Q557" s="814"/>
      <c r="R557" s="814"/>
      <c r="S557" s="818"/>
      <c r="T557" s="814"/>
      <c r="U557" s="818"/>
      <c r="V557" s="818"/>
      <c r="W557" s="814"/>
      <c r="X557" s="814"/>
      <c r="Y557" s="949"/>
    </row>
    <row r="558" spans="1:25" s="17" customFormat="1" ht="22.5" customHeight="1" x14ac:dyDescent="0.2">
      <c r="A558" s="815">
        <v>134</v>
      </c>
      <c r="B558" s="814" t="s">
        <v>70</v>
      </c>
      <c r="C558" s="814">
        <v>11</v>
      </c>
      <c r="D558" s="814"/>
      <c r="E558" s="814"/>
      <c r="F558" s="814" t="s">
        <v>33</v>
      </c>
      <c r="G558" s="814">
        <v>7</v>
      </c>
      <c r="H558" s="814">
        <v>1</v>
      </c>
      <c r="I558" s="814">
        <v>32</v>
      </c>
      <c r="J558" s="816">
        <v>2932</v>
      </c>
      <c r="K558" s="817"/>
      <c r="L558" s="817"/>
      <c r="M558" s="814"/>
      <c r="N558" s="817"/>
      <c r="O558" s="814"/>
      <c r="P558" s="814"/>
      <c r="Q558" s="814"/>
      <c r="R558" s="814"/>
      <c r="S558" s="818"/>
      <c r="T558" s="814"/>
      <c r="U558" s="818"/>
      <c r="V558" s="818"/>
      <c r="W558" s="814"/>
      <c r="X558" s="814"/>
      <c r="Y558" s="949"/>
    </row>
    <row r="559" spans="1:25" s="17" customFormat="1" ht="22.5" customHeight="1" x14ac:dyDescent="0.2">
      <c r="A559" s="815"/>
      <c r="B559" s="814" t="s">
        <v>70</v>
      </c>
      <c r="C559" s="814">
        <v>3</v>
      </c>
      <c r="D559" s="814"/>
      <c r="E559" s="814"/>
      <c r="F559" s="814" t="s">
        <v>33</v>
      </c>
      <c r="G559" s="814">
        <v>28</v>
      </c>
      <c r="H559" s="814">
        <v>1</v>
      </c>
      <c r="I559" s="814">
        <v>99</v>
      </c>
      <c r="J559" s="816">
        <v>11399</v>
      </c>
      <c r="K559" s="817"/>
      <c r="L559" s="817"/>
      <c r="M559" s="814"/>
      <c r="N559" s="817"/>
      <c r="O559" s="814"/>
      <c r="P559" s="814"/>
      <c r="Q559" s="814"/>
      <c r="R559" s="814"/>
      <c r="S559" s="818"/>
      <c r="T559" s="814"/>
      <c r="U559" s="818"/>
      <c r="V559" s="818"/>
      <c r="W559" s="814"/>
      <c r="X559" s="814"/>
      <c r="Y559" s="949"/>
    </row>
    <row r="560" spans="1:25" s="17" customFormat="1" ht="22.5" customHeight="1" x14ac:dyDescent="0.2">
      <c r="A560" s="815"/>
      <c r="B560" s="814" t="s">
        <v>70</v>
      </c>
      <c r="C560" s="814">
        <v>4</v>
      </c>
      <c r="D560" s="814"/>
      <c r="E560" s="814"/>
      <c r="F560" s="814" t="s">
        <v>88</v>
      </c>
      <c r="G560" s="814">
        <v>1</v>
      </c>
      <c r="H560" s="814">
        <v>0</v>
      </c>
      <c r="I560" s="814">
        <v>16</v>
      </c>
      <c r="J560" s="816">
        <v>416</v>
      </c>
      <c r="K560" s="817"/>
      <c r="L560" s="817"/>
      <c r="M560" s="814"/>
      <c r="N560" s="817"/>
      <c r="O560" s="814"/>
      <c r="P560" s="814"/>
      <c r="Q560" s="814"/>
      <c r="R560" s="814"/>
      <c r="S560" s="818"/>
      <c r="T560" s="814"/>
      <c r="U560" s="818"/>
      <c r="V560" s="818"/>
      <c r="W560" s="814"/>
      <c r="X560" s="814"/>
      <c r="Y560" s="949"/>
    </row>
    <row r="561" spans="1:25" s="17" customFormat="1" ht="22.5" customHeight="1" x14ac:dyDescent="0.2">
      <c r="A561" s="815"/>
      <c r="B561" s="814" t="s">
        <v>32</v>
      </c>
      <c r="C561" s="814">
        <v>31578</v>
      </c>
      <c r="D561" s="814">
        <v>12</v>
      </c>
      <c r="E561" s="814">
        <v>373</v>
      </c>
      <c r="F561" s="814" t="s">
        <v>182</v>
      </c>
      <c r="G561" s="814">
        <v>7</v>
      </c>
      <c r="H561" s="814">
        <v>1</v>
      </c>
      <c r="I561" s="814">
        <v>11</v>
      </c>
      <c r="J561" s="816">
        <v>2911</v>
      </c>
      <c r="K561" s="817"/>
      <c r="L561" s="817"/>
      <c r="M561" s="814"/>
      <c r="N561" s="817"/>
      <c r="O561" s="814"/>
      <c r="P561" s="814"/>
      <c r="Q561" s="814"/>
      <c r="R561" s="814"/>
      <c r="S561" s="818"/>
      <c r="T561" s="814"/>
      <c r="U561" s="818"/>
      <c r="V561" s="818"/>
      <c r="W561" s="814"/>
      <c r="X561" s="814"/>
      <c r="Y561" s="949"/>
    </row>
    <row r="562" spans="1:25" s="17" customFormat="1" ht="22.5" customHeight="1" x14ac:dyDescent="0.2">
      <c r="A562" s="815"/>
      <c r="B562" s="814" t="s">
        <v>32</v>
      </c>
      <c r="C562" s="814">
        <v>47705</v>
      </c>
      <c r="D562" s="814">
        <v>27</v>
      </c>
      <c r="E562" s="814">
        <v>3208</v>
      </c>
      <c r="F562" s="814" t="s">
        <v>170</v>
      </c>
      <c r="G562" s="814">
        <v>20</v>
      </c>
      <c r="H562" s="814">
        <v>1</v>
      </c>
      <c r="I562" s="814">
        <v>56</v>
      </c>
      <c r="J562" s="816">
        <v>8156</v>
      </c>
      <c r="K562" s="817"/>
      <c r="L562" s="817"/>
      <c r="M562" s="814"/>
      <c r="N562" s="817"/>
      <c r="O562" s="814"/>
      <c r="P562" s="814"/>
      <c r="Q562" s="814"/>
      <c r="R562" s="814"/>
      <c r="S562" s="818"/>
      <c r="T562" s="814"/>
      <c r="U562" s="818"/>
      <c r="V562" s="818"/>
      <c r="W562" s="814"/>
      <c r="X562" s="814"/>
      <c r="Y562" s="949"/>
    </row>
    <row r="563" spans="1:25" s="17" customFormat="1" ht="22.5" customHeight="1" x14ac:dyDescent="0.2">
      <c r="A563" s="815"/>
      <c r="B563" s="814" t="s">
        <v>32</v>
      </c>
      <c r="C563" s="814">
        <v>48247</v>
      </c>
      <c r="D563" s="814">
        <v>96</v>
      </c>
      <c r="E563" s="814">
        <v>3335</v>
      </c>
      <c r="F563" s="814" t="s">
        <v>181</v>
      </c>
      <c r="G563" s="814">
        <v>2</v>
      </c>
      <c r="H563" s="814">
        <v>0</v>
      </c>
      <c r="I563" s="814">
        <v>25</v>
      </c>
      <c r="J563" s="816">
        <v>825</v>
      </c>
      <c r="K563" s="817"/>
      <c r="L563" s="817"/>
      <c r="M563" s="814"/>
      <c r="N563" s="817"/>
      <c r="O563" s="814"/>
      <c r="P563" s="814"/>
      <c r="Q563" s="814"/>
      <c r="R563" s="814"/>
      <c r="S563" s="818"/>
      <c r="T563" s="814"/>
      <c r="U563" s="818"/>
      <c r="V563" s="818"/>
      <c r="W563" s="814"/>
      <c r="X563" s="814"/>
      <c r="Y563" s="949"/>
    </row>
    <row r="564" spans="1:25" s="17" customFormat="1" ht="22.5" customHeight="1" x14ac:dyDescent="0.2">
      <c r="A564" s="815"/>
      <c r="B564" s="814" t="s">
        <v>32</v>
      </c>
      <c r="C564" s="814">
        <v>31579</v>
      </c>
      <c r="D564" s="814">
        <v>11</v>
      </c>
      <c r="E564" s="814">
        <v>372</v>
      </c>
      <c r="F564" s="814" t="s">
        <v>182</v>
      </c>
      <c r="G564" s="814">
        <v>6</v>
      </c>
      <c r="H564" s="814">
        <v>3</v>
      </c>
      <c r="I564" s="814">
        <v>61</v>
      </c>
      <c r="J564" s="816">
        <v>2761</v>
      </c>
      <c r="K564" s="817"/>
      <c r="L564" s="817"/>
      <c r="M564" s="814"/>
      <c r="N564" s="817"/>
      <c r="O564" s="814"/>
      <c r="P564" s="814"/>
      <c r="Q564" s="814"/>
      <c r="R564" s="814"/>
      <c r="S564" s="818"/>
      <c r="T564" s="814"/>
      <c r="U564" s="818"/>
      <c r="V564" s="818"/>
      <c r="W564" s="814"/>
      <c r="X564" s="814"/>
      <c r="Y564" s="949"/>
    </row>
    <row r="565" spans="1:25" s="17" customFormat="1" ht="22.5" customHeight="1" x14ac:dyDescent="0.2">
      <c r="A565" s="815"/>
      <c r="B565" s="814" t="s">
        <v>32</v>
      </c>
      <c r="C565" s="814">
        <v>31572</v>
      </c>
      <c r="D565" s="814">
        <v>21</v>
      </c>
      <c r="E565" s="814">
        <v>1642</v>
      </c>
      <c r="F565" s="814" t="s">
        <v>182</v>
      </c>
      <c r="G565" s="814">
        <v>9</v>
      </c>
      <c r="H565" s="814">
        <v>2</v>
      </c>
      <c r="I565" s="814">
        <v>33</v>
      </c>
      <c r="J565" s="816">
        <v>3833</v>
      </c>
      <c r="K565" s="817"/>
      <c r="L565" s="817"/>
      <c r="M565" s="814"/>
      <c r="N565" s="817"/>
      <c r="O565" s="814"/>
      <c r="P565" s="814"/>
      <c r="Q565" s="814"/>
      <c r="R565" s="814"/>
      <c r="S565" s="818"/>
      <c r="T565" s="814"/>
      <c r="U565" s="818"/>
      <c r="V565" s="818"/>
      <c r="W565" s="814"/>
      <c r="X565" s="814"/>
      <c r="Y565" s="949"/>
    </row>
    <row r="566" spans="1:25" s="17" customFormat="1" ht="22.5" customHeight="1" x14ac:dyDescent="0.2">
      <c r="A566" s="815"/>
      <c r="B566" s="814" t="s">
        <v>32</v>
      </c>
      <c r="C566" s="814">
        <v>9288</v>
      </c>
      <c r="D566" s="814">
        <v>69</v>
      </c>
      <c r="E566" s="814">
        <v>2054</v>
      </c>
      <c r="F566" s="814" t="s">
        <v>178</v>
      </c>
      <c r="G566" s="814">
        <v>3</v>
      </c>
      <c r="H566" s="814">
        <v>0</v>
      </c>
      <c r="I566" s="814">
        <v>30</v>
      </c>
      <c r="J566" s="816">
        <v>1230</v>
      </c>
      <c r="K566" s="817"/>
      <c r="L566" s="817"/>
      <c r="M566" s="814"/>
      <c r="N566" s="817"/>
      <c r="O566" s="814"/>
      <c r="P566" s="814"/>
      <c r="Q566" s="814"/>
      <c r="R566" s="814"/>
      <c r="S566" s="818"/>
      <c r="T566" s="814"/>
      <c r="U566" s="818"/>
      <c r="V566" s="818"/>
      <c r="W566" s="814"/>
      <c r="X566" s="814"/>
      <c r="Y566" s="949"/>
    </row>
    <row r="567" spans="1:25" s="17" customFormat="1" ht="22.5" customHeight="1" x14ac:dyDescent="0.2">
      <c r="A567" s="815"/>
      <c r="B567" s="814" t="s">
        <v>32</v>
      </c>
      <c r="C567" s="814">
        <v>9289</v>
      </c>
      <c r="D567" s="814">
        <v>75</v>
      </c>
      <c r="E567" s="814">
        <v>2057</v>
      </c>
      <c r="F567" s="814" t="s">
        <v>178</v>
      </c>
      <c r="G567" s="814">
        <v>4</v>
      </c>
      <c r="H567" s="814">
        <v>2</v>
      </c>
      <c r="I567" s="814">
        <v>79</v>
      </c>
      <c r="J567" s="816">
        <v>1879</v>
      </c>
      <c r="K567" s="817"/>
      <c r="L567" s="817"/>
      <c r="M567" s="814"/>
      <c r="N567" s="817"/>
      <c r="O567" s="814"/>
      <c r="P567" s="814"/>
      <c r="Q567" s="814"/>
      <c r="R567" s="814"/>
      <c r="S567" s="818"/>
      <c r="T567" s="814"/>
      <c r="U567" s="818"/>
      <c r="V567" s="818"/>
      <c r="W567" s="814"/>
      <c r="X567" s="814"/>
      <c r="Y567" s="949"/>
    </row>
    <row r="568" spans="1:25" s="17" customFormat="1" ht="22.5" customHeight="1" x14ac:dyDescent="0.2">
      <c r="A568" s="815"/>
      <c r="B568" s="814" t="s">
        <v>32</v>
      </c>
      <c r="C568" s="814">
        <v>32060</v>
      </c>
      <c r="D568" s="814">
        <v>35</v>
      </c>
      <c r="E568" s="814">
        <v>1789</v>
      </c>
      <c r="F568" s="814" t="s">
        <v>181</v>
      </c>
      <c r="G568" s="814">
        <v>0</v>
      </c>
      <c r="H568" s="814">
        <v>1</v>
      </c>
      <c r="I568" s="814">
        <v>12</v>
      </c>
      <c r="J568" s="816"/>
      <c r="K568" s="817"/>
      <c r="L568" s="817"/>
      <c r="M568" s="814"/>
      <c r="N568" s="817">
        <v>112</v>
      </c>
      <c r="O568" s="814"/>
      <c r="P568" s="814"/>
      <c r="Q568" s="814"/>
      <c r="R568" s="814"/>
      <c r="S568" s="818"/>
      <c r="T568" s="814"/>
      <c r="U568" s="818"/>
      <c r="V568" s="818"/>
      <c r="W568" s="814"/>
      <c r="X568" s="814"/>
      <c r="Y568" s="949"/>
    </row>
    <row r="569" spans="1:25" s="17" customFormat="1" ht="22.5" customHeight="1" x14ac:dyDescent="0.2">
      <c r="A569" s="815"/>
      <c r="B569" s="814" t="s">
        <v>32</v>
      </c>
      <c r="C569" s="814">
        <v>32056</v>
      </c>
      <c r="D569" s="814">
        <v>39</v>
      </c>
      <c r="E569" s="814">
        <v>1793</v>
      </c>
      <c r="F569" s="814" t="s">
        <v>181</v>
      </c>
      <c r="G569" s="814">
        <v>0</v>
      </c>
      <c r="H569" s="814">
        <v>0</v>
      </c>
      <c r="I569" s="814">
        <v>74</v>
      </c>
      <c r="J569" s="816">
        <v>70.5</v>
      </c>
      <c r="K569" s="817"/>
      <c r="L569" s="817"/>
      <c r="M569" s="814">
        <v>3.5</v>
      </c>
      <c r="N569" s="817"/>
      <c r="O569" s="814"/>
      <c r="P569" s="814"/>
      <c r="Q569" s="814"/>
      <c r="R569" s="814"/>
      <c r="S569" s="818"/>
      <c r="T569" s="814"/>
      <c r="U569" s="818"/>
      <c r="V569" s="818"/>
      <c r="W569" s="814"/>
      <c r="X569" s="814"/>
      <c r="Y569" s="949"/>
    </row>
    <row r="570" spans="1:25" s="17" customFormat="1" ht="56.25" x14ac:dyDescent="0.2">
      <c r="A570" s="815"/>
      <c r="B570" s="814"/>
      <c r="C570" s="814"/>
      <c r="D570" s="814"/>
      <c r="E570" s="814"/>
      <c r="F570" s="814"/>
      <c r="G570" s="814"/>
      <c r="H570" s="814"/>
      <c r="I570" s="814"/>
      <c r="J570" s="816"/>
      <c r="K570" s="817"/>
      <c r="L570" s="817"/>
      <c r="M570" s="814"/>
      <c r="N570" s="817"/>
      <c r="O570" s="814">
        <v>1</v>
      </c>
      <c r="P570" s="814">
        <v>279</v>
      </c>
      <c r="Q570" s="793" t="s">
        <v>55</v>
      </c>
      <c r="R570" s="793" t="s">
        <v>122</v>
      </c>
      <c r="S570" s="818">
        <v>14</v>
      </c>
      <c r="T570" s="814"/>
      <c r="U570" s="818"/>
      <c r="V570" s="818">
        <v>14</v>
      </c>
      <c r="W570" s="814"/>
      <c r="X570" s="814">
        <v>51</v>
      </c>
      <c r="Y570" s="950" t="s">
        <v>53</v>
      </c>
    </row>
    <row r="571" spans="1:25" s="17" customFormat="1" ht="25.5" customHeight="1" x14ac:dyDescent="0.2">
      <c r="A571" s="815"/>
      <c r="B571" s="814"/>
      <c r="C571" s="814"/>
      <c r="D571" s="814"/>
      <c r="E571" s="814"/>
      <c r="F571" s="814"/>
      <c r="G571" s="814"/>
      <c r="H571" s="814"/>
      <c r="I571" s="814"/>
      <c r="J571" s="816"/>
      <c r="K571" s="817"/>
      <c r="L571" s="817"/>
      <c r="M571" s="814"/>
      <c r="N571" s="817"/>
      <c r="O571" s="814"/>
      <c r="P571" s="814"/>
      <c r="Q571" s="814"/>
      <c r="R571" s="814"/>
      <c r="S571" s="818"/>
      <c r="T571" s="814"/>
      <c r="U571" s="818"/>
      <c r="V571" s="818"/>
      <c r="W571" s="814"/>
      <c r="X571" s="814"/>
      <c r="Y571" s="949"/>
    </row>
    <row r="572" spans="1:25" s="17" customFormat="1" ht="25.5" customHeight="1" x14ac:dyDescent="0.2">
      <c r="A572" s="815">
        <v>135</v>
      </c>
      <c r="B572" s="814" t="s">
        <v>39</v>
      </c>
      <c r="C572" s="814"/>
      <c r="D572" s="814"/>
      <c r="E572" s="814"/>
      <c r="F572" s="814" t="s">
        <v>181</v>
      </c>
      <c r="G572" s="814">
        <v>0</v>
      </c>
      <c r="H572" s="814">
        <v>0</v>
      </c>
      <c r="I572" s="814">
        <v>5.69</v>
      </c>
      <c r="J572" s="816"/>
      <c r="K572" s="817"/>
      <c r="L572" s="817">
        <v>5.6875</v>
      </c>
      <c r="M572" s="814"/>
      <c r="N572" s="817"/>
      <c r="O572" s="814"/>
      <c r="P572" s="814"/>
      <c r="Q572" s="814"/>
      <c r="R572" s="814"/>
      <c r="S572" s="818"/>
      <c r="T572" s="814"/>
      <c r="U572" s="818"/>
      <c r="V572" s="818"/>
      <c r="W572" s="814"/>
      <c r="X572" s="814"/>
      <c r="Y572" s="949"/>
    </row>
    <row r="573" spans="1:25" s="17" customFormat="1" ht="56.25" x14ac:dyDescent="0.2">
      <c r="A573" s="815"/>
      <c r="B573" s="814"/>
      <c r="C573" s="814"/>
      <c r="D573" s="814"/>
      <c r="E573" s="814"/>
      <c r="F573" s="814"/>
      <c r="G573" s="814"/>
      <c r="H573" s="814"/>
      <c r="I573" s="814"/>
      <c r="J573" s="816"/>
      <c r="K573" s="817"/>
      <c r="L573" s="817"/>
      <c r="M573" s="814"/>
      <c r="N573" s="817"/>
      <c r="O573" s="814">
        <v>1</v>
      </c>
      <c r="P573" s="814">
        <v>301</v>
      </c>
      <c r="Q573" s="793" t="s">
        <v>55</v>
      </c>
      <c r="R573" s="814" t="s">
        <v>56</v>
      </c>
      <c r="S573" s="818">
        <v>22.75</v>
      </c>
      <c r="T573" s="814"/>
      <c r="U573" s="818"/>
      <c r="V573" s="818">
        <v>22.75</v>
      </c>
      <c r="W573" s="814"/>
      <c r="X573" s="814">
        <v>22</v>
      </c>
      <c r="Y573" s="950" t="s">
        <v>53</v>
      </c>
    </row>
    <row r="574" spans="1:25" s="17" customFormat="1" ht="25.5" customHeight="1" x14ac:dyDescent="0.2">
      <c r="A574" s="815"/>
      <c r="B574" s="814"/>
      <c r="C574" s="814"/>
      <c r="D574" s="814"/>
      <c r="E574" s="814"/>
      <c r="F574" s="814"/>
      <c r="G574" s="814"/>
      <c r="H574" s="814"/>
      <c r="I574" s="814"/>
      <c r="J574" s="816"/>
      <c r="K574" s="817"/>
      <c r="L574" s="817"/>
      <c r="M574" s="814"/>
      <c r="N574" s="817"/>
      <c r="O574" s="814"/>
      <c r="P574" s="814"/>
      <c r="Q574" s="814"/>
      <c r="R574" s="814"/>
      <c r="S574" s="818"/>
      <c r="T574" s="814"/>
      <c r="U574" s="818"/>
      <c r="V574" s="818"/>
      <c r="W574" s="814"/>
      <c r="X574" s="814"/>
      <c r="Y574" s="949"/>
    </row>
    <row r="575" spans="1:25" s="17" customFormat="1" ht="37.5" x14ac:dyDescent="0.2">
      <c r="A575" s="815">
        <v>136</v>
      </c>
      <c r="B575" s="814"/>
      <c r="C575" s="814"/>
      <c r="D575" s="814"/>
      <c r="E575" s="814"/>
      <c r="F575" s="814"/>
      <c r="G575" s="814"/>
      <c r="H575" s="814"/>
      <c r="I575" s="814"/>
      <c r="J575" s="816"/>
      <c r="K575" s="817"/>
      <c r="L575" s="817"/>
      <c r="M575" s="814"/>
      <c r="N575" s="817"/>
      <c r="O575" s="814">
        <v>1</v>
      </c>
      <c r="P575" s="814">
        <v>2</v>
      </c>
      <c r="Q575" s="814" t="s">
        <v>37</v>
      </c>
      <c r="R575" s="814" t="s">
        <v>35</v>
      </c>
      <c r="S575" s="818">
        <v>27</v>
      </c>
      <c r="T575" s="814"/>
      <c r="U575" s="818"/>
      <c r="V575" s="818">
        <v>27</v>
      </c>
      <c r="W575" s="814"/>
      <c r="X575" s="814">
        <v>3</v>
      </c>
      <c r="Y575" s="950" t="s">
        <v>127</v>
      </c>
    </row>
    <row r="576" spans="1:25" s="17" customFormat="1" ht="25.5" customHeight="1" x14ac:dyDescent="0.2">
      <c r="A576" s="815"/>
      <c r="B576" s="814" t="s">
        <v>32</v>
      </c>
      <c r="C576" s="814">
        <v>39861</v>
      </c>
      <c r="D576" s="814">
        <v>157</v>
      </c>
      <c r="E576" s="814">
        <v>2899</v>
      </c>
      <c r="F576" s="814" t="s">
        <v>181</v>
      </c>
      <c r="G576" s="814">
        <v>0</v>
      </c>
      <c r="H576" s="814">
        <v>1</v>
      </c>
      <c r="I576" s="814">
        <v>55</v>
      </c>
      <c r="J576" s="816"/>
      <c r="K576" s="817"/>
      <c r="L576" s="817"/>
      <c r="M576" s="814"/>
      <c r="N576" s="817">
        <v>155</v>
      </c>
      <c r="O576" s="814"/>
      <c r="P576" s="814"/>
      <c r="Q576" s="814"/>
      <c r="R576" s="814"/>
      <c r="S576" s="818"/>
      <c r="T576" s="814"/>
      <c r="U576" s="818"/>
      <c r="V576" s="818"/>
      <c r="W576" s="814"/>
      <c r="X576" s="814"/>
      <c r="Y576" s="949"/>
    </row>
    <row r="577" spans="1:25" s="17" customFormat="1" ht="25.5" customHeight="1" x14ac:dyDescent="0.2">
      <c r="A577" s="815"/>
      <c r="B577" s="814" t="s">
        <v>32</v>
      </c>
      <c r="C577" s="814">
        <v>57441</v>
      </c>
      <c r="D577" s="814">
        <v>108</v>
      </c>
      <c r="E577" s="814">
        <v>4003</v>
      </c>
      <c r="F577" s="814" t="s">
        <v>181</v>
      </c>
      <c r="G577" s="814">
        <v>5</v>
      </c>
      <c r="H577" s="814">
        <v>3</v>
      </c>
      <c r="I577" s="814">
        <v>12</v>
      </c>
      <c r="J577" s="816">
        <v>2312</v>
      </c>
      <c r="K577" s="817"/>
      <c r="L577" s="817"/>
      <c r="M577" s="814"/>
      <c r="N577" s="817"/>
      <c r="O577" s="814"/>
      <c r="P577" s="814"/>
      <c r="Q577" s="814"/>
      <c r="R577" s="814"/>
      <c r="S577" s="818"/>
      <c r="T577" s="814"/>
      <c r="U577" s="818"/>
      <c r="V577" s="818"/>
      <c r="W577" s="814"/>
      <c r="X577" s="814"/>
      <c r="Y577" s="949"/>
    </row>
    <row r="578" spans="1:25" s="17" customFormat="1" ht="25.5" customHeight="1" x14ac:dyDescent="0.2">
      <c r="A578" s="815"/>
      <c r="B578" s="814"/>
      <c r="C578" s="814"/>
      <c r="D578" s="814"/>
      <c r="E578" s="814"/>
      <c r="F578" s="814"/>
      <c r="G578" s="814"/>
      <c r="H578" s="814"/>
      <c r="I578" s="814"/>
      <c r="J578" s="816"/>
      <c r="K578" s="817"/>
      <c r="L578" s="817"/>
      <c r="M578" s="814"/>
      <c r="N578" s="817"/>
      <c r="O578" s="814"/>
      <c r="P578" s="814"/>
      <c r="Q578" s="814"/>
      <c r="R578" s="814"/>
      <c r="S578" s="818"/>
      <c r="T578" s="814"/>
      <c r="U578" s="818"/>
      <c r="V578" s="818"/>
      <c r="W578" s="814"/>
      <c r="X578" s="814"/>
      <c r="Y578" s="949"/>
    </row>
    <row r="579" spans="1:25" s="17" customFormat="1" ht="25.5" customHeight="1" x14ac:dyDescent="0.2">
      <c r="A579" s="815">
        <v>137</v>
      </c>
      <c r="B579" s="814" t="s">
        <v>32</v>
      </c>
      <c r="C579" s="814">
        <v>18990</v>
      </c>
      <c r="D579" s="814">
        <v>67</v>
      </c>
      <c r="E579" s="814">
        <v>1816</v>
      </c>
      <c r="F579" s="814" t="s">
        <v>181</v>
      </c>
      <c r="G579" s="814">
        <v>0</v>
      </c>
      <c r="H579" s="814">
        <v>3</v>
      </c>
      <c r="I579" s="814">
        <v>15</v>
      </c>
      <c r="J579" s="816"/>
      <c r="K579" s="817"/>
      <c r="L579" s="817">
        <v>41.25</v>
      </c>
      <c r="M579" s="814"/>
      <c r="N579" s="817">
        <v>273.75</v>
      </c>
      <c r="O579" s="814"/>
      <c r="P579" s="814"/>
      <c r="Q579" s="814"/>
      <c r="R579" s="814"/>
      <c r="S579" s="818"/>
      <c r="T579" s="814"/>
      <c r="U579" s="818"/>
      <c r="V579" s="818"/>
      <c r="W579" s="814"/>
      <c r="X579" s="814"/>
      <c r="Y579" s="949"/>
    </row>
    <row r="580" spans="1:25" s="17" customFormat="1" ht="56.25" x14ac:dyDescent="0.2">
      <c r="A580" s="815"/>
      <c r="B580" s="814"/>
      <c r="C580" s="814"/>
      <c r="D580" s="814"/>
      <c r="E580" s="814"/>
      <c r="F580" s="814"/>
      <c r="G580" s="814"/>
      <c r="H580" s="814"/>
      <c r="I580" s="814"/>
      <c r="J580" s="816"/>
      <c r="K580" s="817"/>
      <c r="L580" s="817"/>
      <c r="M580" s="814"/>
      <c r="N580" s="817"/>
      <c r="O580" s="814">
        <v>1</v>
      </c>
      <c r="P580" s="814">
        <v>257</v>
      </c>
      <c r="Q580" s="793" t="s">
        <v>55</v>
      </c>
      <c r="R580" s="814" t="s">
        <v>38</v>
      </c>
      <c r="S580" s="818">
        <v>165</v>
      </c>
      <c r="T580" s="818"/>
      <c r="U580" s="818"/>
      <c r="V580" s="818">
        <v>165</v>
      </c>
      <c r="W580" s="814"/>
      <c r="X580" s="814">
        <v>16</v>
      </c>
      <c r="Y580" s="949" t="s">
        <v>48</v>
      </c>
    </row>
    <row r="581" spans="1:25" s="17" customFormat="1" ht="25.5" customHeight="1" x14ac:dyDescent="0.2">
      <c r="A581" s="815"/>
      <c r="B581" s="814" t="s">
        <v>32</v>
      </c>
      <c r="C581" s="814">
        <v>48219</v>
      </c>
      <c r="D581" s="814">
        <v>12</v>
      </c>
      <c r="E581" s="814">
        <v>3307</v>
      </c>
      <c r="F581" s="814" t="s">
        <v>181</v>
      </c>
      <c r="G581" s="814">
        <v>7</v>
      </c>
      <c r="H581" s="814">
        <v>3</v>
      </c>
      <c r="I581" s="814">
        <v>14</v>
      </c>
      <c r="J581" s="816">
        <v>3114</v>
      </c>
      <c r="K581" s="817"/>
      <c r="L581" s="817"/>
      <c r="M581" s="814"/>
      <c r="N581" s="817"/>
      <c r="O581" s="814"/>
      <c r="P581" s="814"/>
      <c r="Q581" s="814"/>
      <c r="R581" s="814"/>
      <c r="S581" s="818"/>
      <c r="T581" s="814"/>
      <c r="U581" s="818"/>
      <c r="V581" s="818"/>
      <c r="W581" s="814"/>
      <c r="X581" s="814"/>
      <c r="Y581" s="949"/>
    </row>
    <row r="582" spans="1:25" s="17" customFormat="1" ht="25.5" customHeight="1" x14ac:dyDescent="0.2">
      <c r="A582" s="815"/>
      <c r="B582" s="814" t="s">
        <v>32</v>
      </c>
      <c r="C582" s="814">
        <v>6001</v>
      </c>
      <c r="D582" s="814">
        <v>111</v>
      </c>
      <c r="E582" s="814">
        <v>4024</v>
      </c>
      <c r="F582" s="814" t="s">
        <v>181</v>
      </c>
      <c r="G582" s="814">
        <v>15</v>
      </c>
      <c r="H582" s="814">
        <v>1</v>
      </c>
      <c r="I582" s="814">
        <v>75.400000000000006</v>
      </c>
      <c r="J582" s="816">
        <v>6175.4</v>
      </c>
      <c r="K582" s="817"/>
      <c r="L582" s="817"/>
      <c r="M582" s="814"/>
      <c r="N582" s="817"/>
      <c r="O582" s="814"/>
      <c r="P582" s="814"/>
      <c r="Q582" s="814"/>
      <c r="R582" s="814"/>
      <c r="S582" s="818"/>
      <c r="T582" s="814"/>
      <c r="U582" s="818"/>
      <c r="V582" s="818"/>
      <c r="W582" s="814"/>
      <c r="X582" s="814"/>
      <c r="Y582" s="949"/>
    </row>
    <row r="583" spans="1:25" s="17" customFormat="1" ht="25.5" customHeight="1" x14ac:dyDescent="0.2">
      <c r="A583" s="815"/>
      <c r="B583" s="814"/>
      <c r="C583" s="814"/>
      <c r="D583" s="814"/>
      <c r="E583" s="814"/>
      <c r="F583" s="814"/>
      <c r="G583" s="814"/>
      <c r="H583" s="814"/>
      <c r="I583" s="814"/>
      <c r="J583" s="816"/>
      <c r="K583" s="817"/>
      <c r="L583" s="817"/>
      <c r="M583" s="814"/>
      <c r="N583" s="817"/>
      <c r="O583" s="814"/>
      <c r="P583" s="814"/>
      <c r="Q583" s="814"/>
      <c r="R583" s="814"/>
      <c r="S583" s="818"/>
      <c r="T583" s="814"/>
      <c r="U583" s="818"/>
      <c r="V583" s="818"/>
      <c r="W583" s="814"/>
      <c r="X583" s="814"/>
      <c r="Y583" s="949"/>
    </row>
    <row r="584" spans="1:25" s="17" customFormat="1" ht="21" customHeight="1" x14ac:dyDescent="0.2">
      <c r="A584" s="815">
        <v>138</v>
      </c>
      <c r="B584" s="814" t="s">
        <v>32</v>
      </c>
      <c r="C584" s="814">
        <v>48246</v>
      </c>
      <c r="D584" s="814">
        <v>126</v>
      </c>
      <c r="E584" s="814">
        <v>3334</v>
      </c>
      <c r="F584" s="814" t="s">
        <v>182</v>
      </c>
      <c r="G584" s="814">
        <v>35</v>
      </c>
      <c r="H584" s="814">
        <v>1</v>
      </c>
      <c r="I584" s="814">
        <v>69</v>
      </c>
      <c r="J584" s="816">
        <v>14169</v>
      </c>
      <c r="K584" s="817"/>
      <c r="L584" s="817"/>
      <c r="M584" s="814"/>
      <c r="N584" s="814"/>
      <c r="O584" s="814"/>
      <c r="P584" s="814"/>
      <c r="Q584" s="814"/>
      <c r="R584" s="814"/>
      <c r="S584" s="818"/>
      <c r="T584" s="814"/>
      <c r="U584" s="818"/>
      <c r="V584" s="818"/>
      <c r="W584" s="814"/>
      <c r="X584" s="814"/>
      <c r="Y584" s="949"/>
    </row>
    <row r="585" spans="1:25" s="17" customFormat="1" ht="21" customHeight="1" x14ac:dyDescent="0.2">
      <c r="A585" s="815"/>
      <c r="B585" s="814" t="s">
        <v>32</v>
      </c>
      <c r="C585" s="814">
        <v>32055</v>
      </c>
      <c r="D585" s="814">
        <v>40</v>
      </c>
      <c r="E585" s="814">
        <v>1794</v>
      </c>
      <c r="F585" s="814" t="s">
        <v>181</v>
      </c>
      <c r="G585" s="814">
        <v>0</v>
      </c>
      <c r="H585" s="814">
        <v>0</v>
      </c>
      <c r="I585" s="814">
        <v>62</v>
      </c>
      <c r="J585" s="816"/>
      <c r="K585" s="817"/>
      <c r="L585" s="817"/>
      <c r="M585" s="814"/>
      <c r="N585" s="817">
        <v>62</v>
      </c>
      <c r="O585" s="814"/>
      <c r="P585" s="814"/>
      <c r="Q585" s="814"/>
      <c r="R585" s="814"/>
      <c r="S585" s="818"/>
      <c r="T585" s="814"/>
      <c r="U585" s="818"/>
      <c r="V585" s="819"/>
      <c r="W585" s="814"/>
      <c r="X585" s="814"/>
      <c r="Y585" s="949"/>
    </row>
    <row r="586" spans="1:25" s="17" customFormat="1" ht="21" customHeight="1" x14ac:dyDescent="0.2">
      <c r="A586" s="815"/>
      <c r="B586" s="814" t="s">
        <v>32</v>
      </c>
      <c r="C586" s="814">
        <v>40804</v>
      </c>
      <c r="D586" s="814">
        <v>162</v>
      </c>
      <c r="E586" s="814">
        <v>2935</v>
      </c>
      <c r="F586" s="814" t="s">
        <v>181</v>
      </c>
      <c r="G586" s="814">
        <v>0</v>
      </c>
      <c r="H586" s="814">
        <v>1</v>
      </c>
      <c r="I586" s="814">
        <v>83</v>
      </c>
      <c r="J586" s="816">
        <v>183</v>
      </c>
      <c r="K586" s="817"/>
      <c r="L586" s="817"/>
      <c r="M586" s="814"/>
      <c r="N586" s="817"/>
      <c r="O586" s="814"/>
      <c r="P586" s="814"/>
      <c r="Q586" s="814"/>
      <c r="R586" s="814"/>
      <c r="S586" s="818"/>
      <c r="T586" s="814"/>
      <c r="U586" s="818"/>
      <c r="V586" s="819"/>
      <c r="W586" s="814"/>
      <c r="X586" s="814"/>
      <c r="Y586" s="949"/>
    </row>
    <row r="587" spans="1:25" s="17" customFormat="1" ht="21" customHeight="1" x14ac:dyDescent="0.2">
      <c r="A587" s="815"/>
      <c r="B587" s="814" t="s">
        <v>32</v>
      </c>
      <c r="C587" s="814">
        <v>32075</v>
      </c>
      <c r="D587" s="814">
        <v>10</v>
      </c>
      <c r="E587" s="814">
        <v>1770</v>
      </c>
      <c r="F587" s="814" t="s">
        <v>181</v>
      </c>
      <c r="G587" s="814">
        <v>0</v>
      </c>
      <c r="H587" s="814">
        <v>1</v>
      </c>
      <c r="I587" s="814">
        <v>82</v>
      </c>
      <c r="J587" s="816">
        <v>182</v>
      </c>
      <c r="K587" s="817"/>
      <c r="L587" s="817"/>
      <c r="M587" s="814"/>
      <c r="N587" s="817"/>
      <c r="O587" s="814"/>
      <c r="P587" s="814"/>
      <c r="Q587" s="814"/>
      <c r="R587" s="814"/>
      <c r="S587" s="818"/>
      <c r="T587" s="814"/>
      <c r="U587" s="818"/>
      <c r="V587" s="818"/>
      <c r="W587" s="814"/>
      <c r="X587" s="814"/>
      <c r="Y587" s="949"/>
    </row>
    <row r="588" spans="1:25" s="17" customFormat="1" ht="21" customHeight="1" x14ac:dyDescent="0.2">
      <c r="A588" s="815"/>
      <c r="B588" s="814" t="s">
        <v>32</v>
      </c>
      <c r="C588" s="814">
        <v>19111</v>
      </c>
      <c r="D588" s="814">
        <v>16</v>
      </c>
      <c r="E588" s="814">
        <v>1713</v>
      </c>
      <c r="F588" s="814" t="s">
        <v>182</v>
      </c>
      <c r="G588" s="814">
        <v>9</v>
      </c>
      <c r="H588" s="814">
        <v>3</v>
      </c>
      <c r="I588" s="814">
        <v>83</v>
      </c>
      <c r="J588" s="816">
        <v>3983</v>
      </c>
      <c r="K588" s="817"/>
      <c r="L588" s="817"/>
      <c r="M588" s="814"/>
      <c r="N588" s="817"/>
      <c r="O588" s="814"/>
      <c r="P588" s="814"/>
      <c r="Q588" s="814"/>
      <c r="R588" s="814"/>
      <c r="S588" s="818"/>
      <c r="T588" s="814"/>
      <c r="U588" s="818"/>
      <c r="V588" s="818"/>
      <c r="W588" s="814"/>
      <c r="X588" s="814"/>
      <c r="Y588" s="949"/>
    </row>
    <row r="589" spans="1:25" s="17" customFormat="1" ht="21" customHeight="1" x14ac:dyDescent="0.2">
      <c r="A589" s="815"/>
      <c r="B589" s="814" t="s">
        <v>32</v>
      </c>
      <c r="C589" s="814">
        <v>74224</v>
      </c>
      <c r="D589" s="814">
        <v>13</v>
      </c>
      <c r="E589" s="814">
        <v>4734</v>
      </c>
      <c r="F589" s="814" t="s">
        <v>181</v>
      </c>
      <c r="G589" s="814">
        <v>3</v>
      </c>
      <c r="H589" s="814">
        <v>2</v>
      </c>
      <c r="I589" s="814">
        <v>90</v>
      </c>
      <c r="J589" s="816">
        <v>1436</v>
      </c>
      <c r="K589" s="817"/>
      <c r="L589" s="817">
        <v>54</v>
      </c>
      <c r="M589" s="814"/>
      <c r="N589" s="817"/>
      <c r="O589" s="814"/>
      <c r="P589" s="814"/>
      <c r="Q589" s="814"/>
      <c r="R589" s="814"/>
      <c r="S589" s="818"/>
      <c r="T589" s="817"/>
      <c r="U589" s="818"/>
      <c r="V589" s="818"/>
      <c r="W589" s="814"/>
      <c r="X589" s="814"/>
      <c r="Y589" s="949"/>
    </row>
    <row r="590" spans="1:25" s="17" customFormat="1" ht="56.25" x14ac:dyDescent="0.2">
      <c r="A590" s="815"/>
      <c r="B590" s="814"/>
      <c r="C590" s="814"/>
      <c r="D590" s="814"/>
      <c r="E590" s="814"/>
      <c r="F590" s="814"/>
      <c r="G590" s="814"/>
      <c r="H590" s="814"/>
      <c r="I590" s="814"/>
      <c r="J590" s="816"/>
      <c r="K590" s="817"/>
      <c r="L590" s="817"/>
      <c r="M590" s="814"/>
      <c r="N590" s="817"/>
      <c r="O590" s="814">
        <v>1</v>
      </c>
      <c r="P590" s="814">
        <v>279</v>
      </c>
      <c r="Q590" s="793" t="s">
        <v>55</v>
      </c>
      <c r="R590" s="814" t="s">
        <v>38</v>
      </c>
      <c r="S590" s="818">
        <v>216</v>
      </c>
      <c r="T590" s="817"/>
      <c r="U590" s="818"/>
      <c r="V590" s="817">
        <v>216</v>
      </c>
      <c r="W590" s="814"/>
      <c r="X590" s="814">
        <v>11</v>
      </c>
      <c r="Y590" s="949" t="s">
        <v>183</v>
      </c>
    </row>
    <row r="591" spans="1:25" s="17" customFormat="1" ht="21" customHeight="1" x14ac:dyDescent="0.2">
      <c r="A591" s="815"/>
      <c r="B591" s="814" t="s">
        <v>39</v>
      </c>
      <c r="C591" s="814" t="s">
        <v>184</v>
      </c>
      <c r="D591" s="814"/>
      <c r="E591" s="814"/>
      <c r="F591" s="814" t="s">
        <v>181</v>
      </c>
      <c r="G591" s="814">
        <v>5</v>
      </c>
      <c r="H591" s="814">
        <v>0</v>
      </c>
      <c r="I591" s="814">
        <v>0</v>
      </c>
      <c r="J591" s="816">
        <v>2000</v>
      </c>
      <c r="K591" s="817"/>
      <c r="L591" s="817"/>
      <c r="M591" s="814"/>
      <c r="N591" s="817"/>
      <c r="O591" s="814"/>
      <c r="P591" s="814"/>
      <c r="Q591" s="814"/>
      <c r="R591" s="814"/>
      <c r="S591" s="818"/>
      <c r="T591" s="814"/>
      <c r="U591" s="818"/>
      <c r="V591" s="819"/>
      <c r="W591" s="814"/>
      <c r="X591" s="814"/>
      <c r="Y591" s="949"/>
    </row>
    <row r="592" spans="1:25" s="17" customFormat="1" ht="30.75" customHeight="1" x14ac:dyDescent="0.2">
      <c r="A592" s="815"/>
      <c r="B592" s="814"/>
      <c r="C592" s="814"/>
      <c r="D592" s="814"/>
      <c r="E592" s="814"/>
      <c r="F592" s="814"/>
      <c r="G592" s="814"/>
      <c r="H592" s="814"/>
      <c r="I592" s="814"/>
      <c r="J592" s="816"/>
      <c r="K592" s="817"/>
      <c r="L592" s="817"/>
      <c r="M592" s="814"/>
      <c r="N592" s="817"/>
      <c r="O592" s="814"/>
      <c r="P592" s="814"/>
      <c r="Q592" s="814"/>
      <c r="R592" s="814"/>
      <c r="S592" s="818"/>
      <c r="T592" s="814"/>
      <c r="U592" s="818"/>
      <c r="V592" s="819"/>
      <c r="W592" s="814"/>
      <c r="X592" s="814"/>
      <c r="Y592" s="949"/>
    </row>
    <row r="593" spans="1:25" s="37" customFormat="1" ht="25.5" customHeight="1" x14ac:dyDescent="0.2">
      <c r="A593" s="815">
        <v>139</v>
      </c>
      <c r="B593" s="814"/>
      <c r="C593" s="814"/>
      <c r="D593" s="814"/>
      <c r="E593" s="814"/>
      <c r="F593" s="814"/>
      <c r="G593" s="814"/>
      <c r="H593" s="814"/>
      <c r="I593" s="814"/>
      <c r="J593" s="814"/>
      <c r="K593" s="817"/>
      <c r="L593" s="817"/>
      <c r="M593" s="814"/>
      <c r="N593" s="814"/>
      <c r="O593" s="814"/>
      <c r="P593" s="814"/>
      <c r="Q593" s="814"/>
      <c r="R593" s="814"/>
      <c r="S593" s="818"/>
      <c r="T593" s="817"/>
      <c r="U593" s="818"/>
      <c r="V593" s="818"/>
      <c r="W593" s="814"/>
      <c r="X593" s="814"/>
      <c r="Y593" s="949"/>
    </row>
    <row r="594" spans="1:25" s="37" customFormat="1" ht="56.25" x14ac:dyDescent="0.2">
      <c r="A594" s="815"/>
      <c r="B594" s="814"/>
      <c r="C594" s="814"/>
      <c r="D594" s="814"/>
      <c r="E594" s="814"/>
      <c r="F594" s="814"/>
      <c r="G594" s="814"/>
      <c r="H594" s="814"/>
      <c r="I594" s="814"/>
      <c r="J594" s="814"/>
      <c r="K594" s="817"/>
      <c r="L594" s="817"/>
      <c r="M594" s="814"/>
      <c r="N594" s="814"/>
      <c r="O594" s="814">
        <v>1</v>
      </c>
      <c r="P594" s="814">
        <v>192</v>
      </c>
      <c r="Q594" s="793" t="s">
        <v>55</v>
      </c>
      <c r="R594" s="814" t="s">
        <v>35</v>
      </c>
      <c r="S594" s="818">
        <v>32</v>
      </c>
      <c r="T594" s="817"/>
      <c r="U594" s="818"/>
      <c r="V594" s="818">
        <v>32</v>
      </c>
      <c r="W594" s="814"/>
      <c r="X594" s="814">
        <v>5</v>
      </c>
      <c r="Y594" s="950" t="s">
        <v>53</v>
      </c>
    </row>
    <row r="595" spans="1:25" s="37" customFormat="1" ht="25.5" customHeight="1" x14ac:dyDescent="0.2">
      <c r="A595" s="815"/>
      <c r="B595" s="814"/>
      <c r="C595" s="814"/>
      <c r="D595" s="814"/>
      <c r="E595" s="814"/>
      <c r="F595" s="814"/>
      <c r="G595" s="814"/>
      <c r="H595" s="814"/>
      <c r="I595" s="814"/>
      <c r="J595" s="814"/>
      <c r="K595" s="817"/>
      <c r="L595" s="817"/>
      <c r="M595" s="814"/>
      <c r="N595" s="814"/>
      <c r="O595" s="814"/>
      <c r="P595" s="814"/>
      <c r="Q595" s="814"/>
      <c r="R595" s="814"/>
      <c r="S595" s="818"/>
      <c r="T595" s="817"/>
      <c r="U595" s="818"/>
      <c r="V595" s="818"/>
      <c r="W595" s="814"/>
      <c r="X595" s="814"/>
      <c r="Y595" s="949"/>
    </row>
    <row r="596" spans="1:25" s="37" customFormat="1" ht="25.5" customHeight="1" x14ac:dyDescent="0.2">
      <c r="A596" s="815">
        <v>140</v>
      </c>
      <c r="B596" s="814"/>
      <c r="C596" s="814"/>
      <c r="D596" s="814"/>
      <c r="E596" s="814"/>
      <c r="F596" s="814"/>
      <c r="G596" s="814"/>
      <c r="H596" s="814"/>
      <c r="I596" s="814"/>
      <c r="J596" s="814"/>
      <c r="K596" s="817"/>
      <c r="L596" s="817"/>
      <c r="M596" s="814"/>
      <c r="N596" s="814"/>
      <c r="O596" s="814"/>
      <c r="P596" s="814"/>
      <c r="Q596" s="814"/>
      <c r="R596" s="814"/>
      <c r="S596" s="818"/>
      <c r="T596" s="817"/>
      <c r="U596" s="818"/>
      <c r="V596" s="818"/>
      <c r="W596" s="814"/>
      <c r="X596" s="814"/>
      <c r="Y596" s="949"/>
    </row>
    <row r="597" spans="1:25" s="37" customFormat="1" ht="42.75" customHeight="1" x14ac:dyDescent="0.2">
      <c r="A597" s="815"/>
      <c r="B597" s="814"/>
      <c r="C597" s="814"/>
      <c r="D597" s="814"/>
      <c r="E597" s="814"/>
      <c r="F597" s="814"/>
      <c r="G597" s="814"/>
      <c r="H597" s="814"/>
      <c r="I597" s="814"/>
      <c r="J597" s="814"/>
      <c r="K597" s="817"/>
      <c r="L597" s="817"/>
      <c r="M597" s="814"/>
      <c r="N597" s="814"/>
      <c r="O597" s="814">
        <v>1</v>
      </c>
      <c r="P597" s="814">
        <v>181</v>
      </c>
      <c r="Q597" s="793" t="s">
        <v>37</v>
      </c>
      <c r="R597" s="814" t="s">
        <v>38</v>
      </c>
      <c r="S597" s="818">
        <v>170</v>
      </c>
      <c r="T597" s="817"/>
      <c r="U597" s="818"/>
      <c r="V597" s="818">
        <v>170</v>
      </c>
      <c r="W597" s="814"/>
      <c r="X597" s="814">
        <v>12</v>
      </c>
      <c r="Y597" s="950" t="s">
        <v>185</v>
      </c>
    </row>
    <row r="598" spans="1:25" s="37" customFormat="1" ht="43.5" customHeight="1" x14ac:dyDescent="0.2">
      <c r="A598" s="815"/>
      <c r="B598" s="814"/>
      <c r="C598" s="814"/>
      <c r="D598" s="814"/>
      <c r="E598" s="814"/>
      <c r="F598" s="814"/>
      <c r="G598" s="814"/>
      <c r="H598" s="814"/>
      <c r="I598" s="814"/>
      <c r="J598" s="814"/>
      <c r="K598" s="817"/>
      <c r="L598" s="817"/>
      <c r="M598" s="814"/>
      <c r="N598" s="814"/>
      <c r="O598" s="814">
        <v>2</v>
      </c>
      <c r="P598" s="814">
        <v>181</v>
      </c>
      <c r="Q598" s="793" t="s">
        <v>37</v>
      </c>
      <c r="R598" s="814" t="s">
        <v>38</v>
      </c>
      <c r="S598" s="818">
        <v>42</v>
      </c>
      <c r="T598" s="817"/>
      <c r="U598" s="818"/>
      <c r="V598" s="818">
        <v>42</v>
      </c>
      <c r="W598" s="814"/>
      <c r="X598" s="814">
        <v>12</v>
      </c>
      <c r="Y598" s="950" t="s">
        <v>185</v>
      </c>
    </row>
    <row r="599" spans="1:25" s="37" customFormat="1" ht="25.5" customHeight="1" x14ac:dyDescent="0.2">
      <c r="A599" s="815"/>
      <c r="B599" s="814"/>
      <c r="C599" s="814"/>
      <c r="D599" s="814"/>
      <c r="E599" s="814"/>
      <c r="F599" s="814"/>
      <c r="G599" s="814"/>
      <c r="H599" s="814"/>
      <c r="I599" s="814"/>
      <c r="J599" s="814"/>
      <c r="K599" s="817"/>
      <c r="L599" s="817"/>
      <c r="M599" s="814"/>
      <c r="N599" s="814"/>
      <c r="O599" s="814"/>
      <c r="P599" s="814"/>
      <c r="Q599" s="814"/>
      <c r="R599" s="814"/>
      <c r="S599" s="818"/>
      <c r="T599" s="817"/>
      <c r="U599" s="818"/>
      <c r="V599" s="818"/>
      <c r="W599" s="814"/>
      <c r="X599" s="814"/>
      <c r="Y599" s="949"/>
    </row>
    <row r="600" spans="1:25" s="37" customFormat="1" ht="25.5" customHeight="1" x14ac:dyDescent="0.2">
      <c r="A600" s="815">
        <v>141</v>
      </c>
      <c r="B600" s="814"/>
      <c r="C600" s="814"/>
      <c r="D600" s="814"/>
      <c r="E600" s="814"/>
      <c r="F600" s="814"/>
      <c r="G600" s="814"/>
      <c r="H600" s="814"/>
      <c r="I600" s="814"/>
      <c r="J600" s="814"/>
      <c r="K600" s="817"/>
      <c r="L600" s="817"/>
      <c r="M600" s="814"/>
      <c r="N600" s="814"/>
      <c r="O600" s="814"/>
      <c r="P600" s="814"/>
      <c r="Q600" s="814"/>
      <c r="R600" s="814"/>
      <c r="S600" s="818"/>
      <c r="T600" s="817"/>
      <c r="U600" s="818"/>
      <c r="V600" s="818"/>
      <c r="W600" s="814"/>
      <c r="X600" s="814"/>
      <c r="Y600" s="949"/>
    </row>
    <row r="601" spans="1:25" s="37" customFormat="1" ht="42.75" customHeight="1" x14ac:dyDescent="0.2">
      <c r="A601" s="815"/>
      <c r="B601" s="814"/>
      <c r="C601" s="814"/>
      <c r="D601" s="814"/>
      <c r="E601" s="814"/>
      <c r="F601" s="814"/>
      <c r="G601" s="814"/>
      <c r="H601" s="814"/>
      <c r="I601" s="814"/>
      <c r="J601" s="814"/>
      <c r="K601" s="817"/>
      <c r="L601" s="817"/>
      <c r="M601" s="814"/>
      <c r="N601" s="814"/>
      <c r="O601" s="814">
        <v>1</v>
      </c>
      <c r="P601" s="814">
        <v>186</v>
      </c>
      <c r="Q601" s="793" t="s">
        <v>37</v>
      </c>
      <c r="R601" s="814" t="s">
        <v>35</v>
      </c>
      <c r="S601" s="818">
        <v>44</v>
      </c>
      <c r="T601" s="817"/>
      <c r="U601" s="818"/>
      <c r="V601" s="818">
        <v>44</v>
      </c>
      <c r="W601" s="814"/>
      <c r="X601" s="814">
        <v>32</v>
      </c>
      <c r="Y601" s="950" t="s">
        <v>185</v>
      </c>
    </row>
    <row r="602" spans="1:25" s="37" customFormat="1" ht="25.5" customHeight="1" x14ac:dyDescent="0.2">
      <c r="A602" s="815"/>
      <c r="B602" s="814"/>
      <c r="C602" s="814"/>
      <c r="D602" s="814"/>
      <c r="E602" s="814"/>
      <c r="F602" s="814"/>
      <c r="G602" s="814"/>
      <c r="H602" s="814"/>
      <c r="I602" s="814"/>
      <c r="J602" s="814"/>
      <c r="K602" s="817"/>
      <c r="L602" s="817"/>
      <c r="M602" s="814"/>
      <c r="N602" s="814"/>
      <c r="O602" s="814"/>
      <c r="P602" s="814"/>
      <c r="Q602" s="814"/>
      <c r="R602" s="814"/>
      <c r="S602" s="818"/>
      <c r="T602" s="817"/>
      <c r="U602" s="818"/>
      <c r="V602" s="818"/>
      <c r="W602" s="814"/>
      <c r="X602" s="814"/>
      <c r="Y602" s="949"/>
    </row>
    <row r="603" spans="1:25" s="37" customFormat="1" ht="25.5" customHeight="1" x14ac:dyDescent="0.2">
      <c r="A603" s="815">
        <v>142</v>
      </c>
      <c r="B603" s="814"/>
      <c r="C603" s="814"/>
      <c r="D603" s="814"/>
      <c r="E603" s="814"/>
      <c r="F603" s="814"/>
      <c r="G603" s="814"/>
      <c r="H603" s="814"/>
      <c r="I603" s="814"/>
      <c r="J603" s="814"/>
      <c r="K603" s="817"/>
      <c r="L603" s="817"/>
      <c r="M603" s="814"/>
      <c r="N603" s="814"/>
      <c r="O603" s="814"/>
      <c r="P603" s="814"/>
      <c r="Q603" s="814"/>
      <c r="R603" s="814"/>
      <c r="S603" s="818"/>
      <c r="T603" s="817"/>
      <c r="U603" s="818"/>
      <c r="V603" s="818"/>
      <c r="W603" s="814"/>
      <c r="X603" s="814"/>
      <c r="Y603" s="949"/>
    </row>
    <row r="604" spans="1:25" s="37" customFormat="1" ht="42.75" customHeight="1" x14ac:dyDescent="0.2">
      <c r="A604" s="815"/>
      <c r="B604" s="814"/>
      <c r="C604" s="814"/>
      <c r="D604" s="814"/>
      <c r="E604" s="814"/>
      <c r="F604" s="814"/>
      <c r="G604" s="814"/>
      <c r="H604" s="814"/>
      <c r="I604" s="814"/>
      <c r="J604" s="814"/>
      <c r="K604" s="817"/>
      <c r="L604" s="817"/>
      <c r="M604" s="814"/>
      <c r="N604" s="814"/>
      <c r="O604" s="814">
        <v>1</v>
      </c>
      <c r="P604" s="814">
        <v>44</v>
      </c>
      <c r="Q604" s="793" t="s">
        <v>37</v>
      </c>
      <c r="R604" s="814" t="s">
        <v>35</v>
      </c>
      <c r="S604" s="818">
        <v>144</v>
      </c>
      <c r="T604" s="817"/>
      <c r="U604" s="818"/>
      <c r="V604" s="818">
        <v>144</v>
      </c>
      <c r="W604" s="814"/>
      <c r="X604" s="814">
        <v>17</v>
      </c>
      <c r="Y604" s="950" t="s">
        <v>185</v>
      </c>
    </row>
    <row r="605" spans="1:25" s="37" customFormat="1" ht="25.5" customHeight="1" x14ac:dyDescent="0.2">
      <c r="A605" s="815"/>
      <c r="B605" s="814" t="s">
        <v>32</v>
      </c>
      <c r="C605" s="814">
        <v>83847</v>
      </c>
      <c r="D605" s="814">
        <v>500</v>
      </c>
      <c r="E605" s="814">
        <v>5659</v>
      </c>
      <c r="F605" s="814" t="s">
        <v>136</v>
      </c>
      <c r="G605" s="814">
        <v>2</v>
      </c>
      <c r="H605" s="814">
        <v>3</v>
      </c>
      <c r="I605" s="814">
        <v>43</v>
      </c>
      <c r="J605" s="817">
        <v>1143</v>
      </c>
      <c r="K605" s="817"/>
      <c r="L605" s="817"/>
      <c r="M605" s="814"/>
      <c r="N605" s="814"/>
      <c r="O605" s="814"/>
      <c r="P605" s="814"/>
      <c r="Q605" s="814"/>
      <c r="R605" s="814"/>
      <c r="S605" s="818"/>
      <c r="T605" s="817"/>
      <c r="U605" s="818"/>
      <c r="V605" s="818"/>
      <c r="W605" s="814"/>
      <c r="X605" s="814"/>
      <c r="Y605" s="949"/>
    </row>
    <row r="606" spans="1:25" s="37" customFormat="1" ht="25.5" customHeight="1" x14ac:dyDescent="0.2">
      <c r="A606" s="815"/>
      <c r="B606" s="814" t="s">
        <v>32</v>
      </c>
      <c r="C606" s="814">
        <v>83848</v>
      </c>
      <c r="D606" s="814">
        <v>501</v>
      </c>
      <c r="E606" s="814">
        <v>5660</v>
      </c>
      <c r="F606" s="814" t="s">
        <v>136</v>
      </c>
      <c r="G606" s="814">
        <v>3</v>
      </c>
      <c r="H606" s="814">
        <v>0</v>
      </c>
      <c r="I606" s="814">
        <v>0</v>
      </c>
      <c r="J606" s="814"/>
      <c r="K606" s="817"/>
      <c r="L606" s="817"/>
      <c r="M606" s="814"/>
      <c r="N606" s="817">
        <v>1200</v>
      </c>
      <c r="O606" s="814"/>
      <c r="P606" s="814"/>
      <c r="Q606" s="814"/>
      <c r="R606" s="814"/>
      <c r="S606" s="818"/>
      <c r="T606" s="817"/>
      <c r="U606" s="818"/>
      <c r="V606" s="818"/>
      <c r="W606" s="814"/>
      <c r="X606" s="814"/>
      <c r="Y606" s="949"/>
    </row>
    <row r="607" spans="1:25" s="37" customFormat="1" ht="25.5" customHeight="1" x14ac:dyDescent="0.2">
      <c r="A607" s="815"/>
      <c r="B607" s="814"/>
      <c r="C607" s="814"/>
      <c r="D607" s="814"/>
      <c r="E607" s="814"/>
      <c r="F607" s="814"/>
      <c r="G607" s="814"/>
      <c r="H607" s="814"/>
      <c r="I607" s="814"/>
      <c r="J607" s="814"/>
      <c r="K607" s="817"/>
      <c r="L607" s="817"/>
      <c r="M607" s="814"/>
      <c r="N607" s="814"/>
      <c r="O607" s="814"/>
      <c r="P607" s="814"/>
      <c r="Q607" s="814"/>
      <c r="R607" s="814"/>
      <c r="S607" s="818"/>
      <c r="T607" s="817"/>
      <c r="U607" s="818"/>
      <c r="V607" s="818"/>
      <c r="W607" s="814"/>
      <c r="X607" s="814"/>
      <c r="Y607" s="949"/>
    </row>
    <row r="608" spans="1:25" s="37" customFormat="1" ht="25.5" customHeight="1" x14ac:dyDescent="0.2">
      <c r="A608" s="815">
        <v>143</v>
      </c>
      <c r="B608" s="814"/>
      <c r="C608" s="814"/>
      <c r="D608" s="814"/>
      <c r="E608" s="814"/>
      <c r="F608" s="814"/>
      <c r="G608" s="814"/>
      <c r="H608" s="814"/>
      <c r="I608" s="814"/>
      <c r="J608" s="814"/>
      <c r="K608" s="817"/>
      <c r="L608" s="817"/>
      <c r="M608" s="814"/>
      <c r="N608" s="814"/>
      <c r="O608" s="814"/>
      <c r="P608" s="814"/>
      <c r="Q608" s="814"/>
      <c r="R608" s="814"/>
      <c r="S608" s="818"/>
      <c r="T608" s="817"/>
      <c r="U608" s="818"/>
      <c r="V608" s="818"/>
      <c r="W608" s="814"/>
      <c r="X608" s="814"/>
      <c r="Y608" s="949"/>
    </row>
    <row r="609" spans="1:25" s="37" customFormat="1" ht="56.25" x14ac:dyDescent="0.2">
      <c r="A609" s="815"/>
      <c r="B609" s="814"/>
      <c r="C609" s="814"/>
      <c r="D609" s="814"/>
      <c r="E609" s="814"/>
      <c r="F609" s="814"/>
      <c r="G609" s="814"/>
      <c r="H609" s="814"/>
      <c r="I609" s="814"/>
      <c r="J609" s="814"/>
      <c r="K609" s="817"/>
      <c r="L609" s="817"/>
      <c r="M609" s="814"/>
      <c r="N609" s="814"/>
      <c r="O609" s="814">
        <v>1</v>
      </c>
      <c r="P609" s="814">
        <v>49</v>
      </c>
      <c r="Q609" s="793" t="s">
        <v>55</v>
      </c>
      <c r="R609" s="814" t="s">
        <v>38</v>
      </c>
      <c r="S609" s="818">
        <v>3</v>
      </c>
      <c r="T609" s="817"/>
      <c r="U609" s="818"/>
      <c r="V609" s="818">
        <v>3</v>
      </c>
      <c r="W609" s="814"/>
      <c r="X609" s="814">
        <v>3</v>
      </c>
      <c r="Y609" s="950" t="s">
        <v>53</v>
      </c>
    </row>
    <row r="610" spans="1:25" s="37" customFormat="1" ht="25.5" customHeight="1" x14ac:dyDescent="0.2">
      <c r="A610" s="815"/>
      <c r="B610" s="814"/>
      <c r="C610" s="814"/>
      <c r="D610" s="814"/>
      <c r="E610" s="814"/>
      <c r="F610" s="814"/>
      <c r="G610" s="814"/>
      <c r="H610" s="814"/>
      <c r="I610" s="814"/>
      <c r="J610" s="814"/>
      <c r="K610" s="817"/>
      <c r="L610" s="817"/>
      <c r="M610" s="814"/>
      <c r="N610" s="814"/>
      <c r="O610" s="814"/>
      <c r="P610" s="814"/>
      <c r="Q610" s="814"/>
      <c r="R610" s="814"/>
      <c r="S610" s="818"/>
      <c r="T610" s="817"/>
      <c r="U610" s="818"/>
      <c r="V610" s="818"/>
      <c r="W610" s="814"/>
      <c r="X610" s="814"/>
      <c r="Y610" s="949"/>
    </row>
    <row r="611" spans="1:25" s="37" customFormat="1" ht="39.75" customHeight="1" x14ac:dyDescent="0.2">
      <c r="A611" s="815">
        <v>144</v>
      </c>
      <c r="B611" s="814"/>
      <c r="C611" s="814"/>
      <c r="D611" s="814"/>
      <c r="E611" s="814"/>
      <c r="F611" s="814"/>
      <c r="G611" s="814"/>
      <c r="H611" s="814"/>
      <c r="I611" s="814"/>
      <c r="J611" s="814"/>
      <c r="K611" s="817"/>
      <c r="L611" s="817"/>
      <c r="M611" s="814"/>
      <c r="N611" s="814"/>
      <c r="O611" s="814">
        <v>1</v>
      </c>
      <c r="P611" s="814">
        <v>205</v>
      </c>
      <c r="Q611" s="793" t="s">
        <v>37</v>
      </c>
      <c r="R611" s="814" t="s">
        <v>38</v>
      </c>
      <c r="S611" s="818">
        <v>170</v>
      </c>
      <c r="T611" s="817"/>
      <c r="U611" s="818"/>
      <c r="V611" s="818">
        <v>170</v>
      </c>
      <c r="W611" s="814"/>
      <c r="X611" s="814">
        <v>27</v>
      </c>
      <c r="Y611" s="950" t="s">
        <v>185</v>
      </c>
    </row>
    <row r="612" spans="1:25" s="37" customFormat="1" ht="25.5" customHeight="1" x14ac:dyDescent="0.2">
      <c r="A612" s="815"/>
      <c r="B612" s="814"/>
      <c r="C612" s="814"/>
      <c r="D612" s="814"/>
      <c r="E612" s="814"/>
      <c r="F612" s="814"/>
      <c r="G612" s="814"/>
      <c r="H612" s="814"/>
      <c r="I612" s="814"/>
      <c r="J612" s="814"/>
      <c r="K612" s="817"/>
      <c r="L612" s="817"/>
      <c r="M612" s="814"/>
      <c r="N612" s="814"/>
      <c r="O612" s="814"/>
      <c r="P612" s="814"/>
      <c r="Q612" s="814"/>
      <c r="R612" s="814"/>
      <c r="S612" s="818"/>
      <c r="T612" s="817"/>
      <c r="U612" s="818"/>
      <c r="V612" s="818"/>
      <c r="W612" s="814"/>
      <c r="X612" s="814"/>
      <c r="Y612" s="949"/>
    </row>
    <row r="613" spans="1:25" s="37" customFormat="1" ht="25.5" customHeight="1" x14ac:dyDescent="0.2">
      <c r="A613" s="815">
        <v>145</v>
      </c>
      <c r="B613" s="814" t="s">
        <v>32</v>
      </c>
      <c r="C613" s="814">
        <v>63049</v>
      </c>
      <c r="D613" s="814">
        <v>12</v>
      </c>
      <c r="E613" s="814">
        <v>4277</v>
      </c>
      <c r="F613" s="814" t="s">
        <v>186</v>
      </c>
      <c r="G613" s="814">
        <v>2</v>
      </c>
      <c r="H613" s="814">
        <v>3</v>
      </c>
      <c r="I613" s="814">
        <v>4</v>
      </c>
      <c r="J613" s="816">
        <v>1101</v>
      </c>
      <c r="K613" s="817"/>
      <c r="L613" s="817">
        <v>3</v>
      </c>
      <c r="M613" s="814"/>
      <c r="N613" s="814"/>
      <c r="O613" s="814"/>
      <c r="P613" s="814"/>
      <c r="Q613" s="814"/>
      <c r="R613" s="814"/>
      <c r="S613" s="818"/>
      <c r="T613" s="817"/>
      <c r="U613" s="818"/>
      <c r="V613" s="818"/>
      <c r="W613" s="814"/>
      <c r="X613" s="814"/>
      <c r="Y613" s="949"/>
    </row>
    <row r="614" spans="1:25" s="37" customFormat="1" ht="56.25" x14ac:dyDescent="0.2">
      <c r="A614" s="815"/>
      <c r="B614" s="814"/>
      <c r="C614" s="814"/>
      <c r="D614" s="814"/>
      <c r="E614" s="814"/>
      <c r="F614" s="814"/>
      <c r="G614" s="814"/>
      <c r="H614" s="814"/>
      <c r="I614" s="814"/>
      <c r="J614" s="814"/>
      <c r="K614" s="817"/>
      <c r="L614" s="817"/>
      <c r="M614" s="814"/>
      <c r="N614" s="814"/>
      <c r="O614" s="814">
        <v>1</v>
      </c>
      <c r="P614" s="814">
        <v>36</v>
      </c>
      <c r="Q614" s="793" t="s">
        <v>55</v>
      </c>
      <c r="R614" s="814" t="s">
        <v>38</v>
      </c>
      <c r="S614" s="818">
        <v>12</v>
      </c>
      <c r="T614" s="817"/>
      <c r="U614" s="818"/>
      <c r="V614" s="817">
        <v>12</v>
      </c>
      <c r="W614" s="814"/>
      <c r="X614" s="814">
        <v>17</v>
      </c>
      <c r="Y614" s="950" t="s">
        <v>97</v>
      </c>
    </row>
    <row r="615" spans="1:25" s="37" customFormat="1" ht="25.5" customHeight="1" x14ac:dyDescent="0.2">
      <c r="A615" s="815"/>
      <c r="B615" s="814"/>
      <c r="C615" s="814"/>
      <c r="D615" s="814"/>
      <c r="E615" s="814"/>
      <c r="F615" s="814"/>
      <c r="G615" s="814"/>
      <c r="H615" s="814"/>
      <c r="I615" s="814"/>
      <c r="J615" s="814"/>
      <c r="K615" s="817"/>
      <c r="L615" s="817"/>
      <c r="M615" s="814"/>
      <c r="N615" s="814"/>
      <c r="O615" s="814"/>
      <c r="P615" s="814"/>
      <c r="Q615" s="814"/>
      <c r="R615" s="814"/>
      <c r="S615" s="818"/>
      <c r="T615" s="817"/>
      <c r="U615" s="818"/>
      <c r="V615" s="818"/>
      <c r="W615" s="814"/>
      <c r="X615" s="814"/>
      <c r="Y615" s="949"/>
    </row>
    <row r="616" spans="1:25" s="37" customFormat="1" ht="25.5" customHeight="1" x14ac:dyDescent="0.2">
      <c r="A616" s="815">
        <v>146</v>
      </c>
      <c r="B616" s="814"/>
      <c r="C616" s="814"/>
      <c r="D616" s="814"/>
      <c r="E616" s="814"/>
      <c r="F616" s="814"/>
      <c r="G616" s="814"/>
      <c r="H616" s="814"/>
      <c r="I616" s="814"/>
      <c r="J616" s="814"/>
      <c r="K616" s="817"/>
      <c r="L616" s="817"/>
      <c r="M616" s="814"/>
      <c r="N616" s="814"/>
      <c r="O616" s="814"/>
      <c r="P616" s="814"/>
      <c r="Q616" s="814"/>
      <c r="R616" s="814"/>
      <c r="S616" s="818"/>
      <c r="T616" s="817"/>
      <c r="U616" s="818"/>
      <c r="V616" s="819"/>
      <c r="W616" s="814"/>
      <c r="X616" s="814"/>
      <c r="Y616" s="949"/>
    </row>
    <row r="617" spans="1:25" s="37" customFormat="1" ht="36" customHeight="1" x14ac:dyDescent="0.2">
      <c r="A617" s="815"/>
      <c r="B617" s="814"/>
      <c r="C617" s="814"/>
      <c r="D617" s="814"/>
      <c r="E617" s="814"/>
      <c r="F617" s="814"/>
      <c r="G617" s="814"/>
      <c r="H617" s="814"/>
      <c r="I617" s="814"/>
      <c r="J617" s="814"/>
      <c r="K617" s="817"/>
      <c r="L617" s="817"/>
      <c r="M617" s="814"/>
      <c r="N617" s="814"/>
      <c r="O617" s="814">
        <v>1</v>
      </c>
      <c r="P617" s="814">
        <v>186</v>
      </c>
      <c r="Q617" s="814" t="s">
        <v>37</v>
      </c>
      <c r="R617" s="814" t="s">
        <v>38</v>
      </c>
      <c r="S617" s="818">
        <v>30</v>
      </c>
      <c r="T617" s="817"/>
      <c r="U617" s="818"/>
      <c r="V617" s="817">
        <v>30</v>
      </c>
      <c r="W617" s="814"/>
      <c r="X617" s="814">
        <v>27</v>
      </c>
      <c r="Y617" s="950" t="s">
        <v>185</v>
      </c>
    </row>
    <row r="618" spans="1:25" s="37" customFormat="1" ht="25.5" customHeight="1" x14ac:dyDescent="0.2">
      <c r="A618" s="815"/>
      <c r="B618" s="814"/>
      <c r="C618" s="814"/>
      <c r="D618" s="814"/>
      <c r="E618" s="814"/>
      <c r="F618" s="814"/>
      <c r="G618" s="814"/>
      <c r="H618" s="814"/>
      <c r="I618" s="814"/>
      <c r="J618" s="814"/>
      <c r="K618" s="817"/>
      <c r="L618" s="817"/>
      <c r="M618" s="814"/>
      <c r="N618" s="814"/>
      <c r="O618" s="814"/>
      <c r="P618" s="814"/>
      <c r="Q618" s="814"/>
      <c r="R618" s="814"/>
      <c r="S618" s="818"/>
      <c r="T618" s="817"/>
      <c r="U618" s="818"/>
      <c r="V618" s="819"/>
      <c r="W618" s="814"/>
      <c r="X618" s="814"/>
      <c r="Y618" s="949"/>
    </row>
    <row r="619" spans="1:25" s="17" customFormat="1" ht="25.5" customHeight="1" x14ac:dyDescent="0.2">
      <c r="A619" s="815">
        <v>147</v>
      </c>
      <c r="B619" s="814" t="s">
        <v>39</v>
      </c>
      <c r="C619" s="814"/>
      <c r="D619" s="814"/>
      <c r="E619" s="814"/>
      <c r="F619" s="814" t="s">
        <v>187</v>
      </c>
      <c r="G619" s="814">
        <v>0</v>
      </c>
      <c r="H619" s="814">
        <v>0</v>
      </c>
      <c r="I619" s="814">
        <v>3.5</v>
      </c>
      <c r="J619" s="816"/>
      <c r="K619" s="817"/>
      <c r="L619" s="817">
        <v>3.5</v>
      </c>
      <c r="M619" s="814"/>
      <c r="N619" s="814"/>
      <c r="O619" s="814"/>
      <c r="P619" s="844"/>
      <c r="Q619" s="814"/>
      <c r="R619" s="814"/>
      <c r="S619" s="818"/>
      <c r="T619" s="814"/>
      <c r="U619" s="818" t="s">
        <v>86</v>
      </c>
      <c r="V619" s="818"/>
      <c r="W619" s="814"/>
      <c r="X619" s="814"/>
      <c r="Y619" s="949"/>
    </row>
    <row r="620" spans="1:25" s="17" customFormat="1" ht="56.25" x14ac:dyDescent="0.2">
      <c r="A620" s="815"/>
      <c r="B620" s="814"/>
      <c r="C620" s="814"/>
      <c r="D620" s="814"/>
      <c r="E620" s="814"/>
      <c r="F620" s="814"/>
      <c r="G620" s="814"/>
      <c r="H620" s="814"/>
      <c r="I620" s="814"/>
      <c r="J620" s="816"/>
      <c r="K620" s="817"/>
      <c r="L620" s="817"/>
      <c r="M620" s="814"/>
      <c r="N620" s="814"/>
      <c r="O620" s="814">
        <v>1</v>
      </c>
      <c r="P620" s="844">
        <v>117</v>
      </c>
      <c r="Q620" s="793" t="s">
        <v>55</v>
      </c>
      <c r="R620" s="814" t="s">
        <v>35</v>
      </c>
      <c r="S620" s="818">
        <v>14</v>
      </c>
      <c r="T620" s="814"/>
      <c r="U620" s="818"/>
      <c r="V620" s="818">
        <v>14</v>
      </c>
      <c r="W620" s="814"/>
      <c r="X620" s="814">
        <v>27</v>
      </c>
      <c r="Y620" s="950" t="s">
        <v>53</v>
      </c>
    </row>
    <row r="621" spans="1:25" s="17" customFormat="1" ht="25.5" customHeight="1" x14ac:dyDescent="0.2">
      <c r="A621" s="815"/>
      <c r="B621" s="814"/>
      <c r="C621" s="814"/>
      <c r="D621" s="814"/>
      <c r="E621" s="814"/>
      <c r="F621" s="814"/>
      <c r="G621" s="814"/>
      <c r="H621" s="814"/>
      <c r="I621" s="814"/>
      <c r="J621" s="816"/>
      <c r="K621" s="817"/>
      <c r="L621" s="817"/>
      <c r="M621" s="814"/>
      <c r="N621" s="814"/>
      <c r="O621" s="814"/>
      <c r="P621" s="844"/>
      <c r="Q621" s="814"/>
      <c r="R621" s="814"/>
      <c r="S621" s="818"/>
      <c r="T621" s="814"/>
      <c r="U621" s="818"/>
      <c r="V621" s="818"/>
      <c r="W621" s="814"/>
      <c r="X621" s="814"/>
      <c r="Y621" s="949"/>
    </row>
    <row r="622" spans="1:25" s="17" customFormat="1" ht="25.5" customHeight="1" x14ac:dyDescent="0.2">
      <c r="A622" s="815">
        <v>148</v>
      </c>
      <c r="B622" s="814" t="s">
        <v>39</v>
      </c>
      <c r="C622" s="814"/>
      <c r="D622" s="814"/>
      <c r="E622" s="814"/>
      <c r="F622" s="814" t="s">
        <v>187</v>
      </c>
      <c r="G622" s="814">
        <v>0</v>
      </c>
      <c r="H622" s="814">
        <v>0</v>
      </c>
      <c r="I622" s="814">
        <v>4</v>
      </c>
      <c r="J622" s="816"/>
      <c r="K622" s="817"/>
      <c r="L622" s="817">
        <v>4</v>
      </c>
      <c r="M622" s="814"/>
      <c r="N622" s="814"/>
      <c r="O622" s="814"/>
      <c r="P622" s="844"/>
      <c r="Q622" s="814"/>
      <c r="R622" s="814"/>
      <c r="S622" s="818"/>
      <c r="T622" s="814"/>
      <c r="U622" s="818"/>
      <c r="V622" s="818"/>
      <c r="W622" s="814"/>
      <c r="X622" s="814"/>
      <c r="Y622" s="949"/>
    </row>
    <row r="623" spans="1:25" s="17" customFormat="1" ht="56.25" x14ac:dyDescent="0.2">
      <c r="A623" s="815"/>
      <c r="B623" s="814"/>
      <c r="C623" s="814"/>
      <c r="D623" s="814"/>
      <c r="E623" s="814"/>
      <c r="F623" s="814"/>
      <c r="G623" s="814"/>
      <c r="H623" s="814"/>
      <c r="I623" s="814"/>
      <c r="J623" s="816"/>
      <c r="K623" s="817"/>
      <c r="L623" s="817"/>
      <c r="M623" s="814"/>
      <c r="N623" s="814"/>
      <c r="O623" s="814">
        <v>1</v>
      </c>
      <c r="P623" s="844" t="s">
        <v>188</v>
      </c>
      <c r="Q623" s="793" t="s">
        <v>55</v>
      </c>
      <c r="R623" s="814" t="s">
        <v>35</v>
      </c>
      <c r="S623" s="818">
        <v>16</v>
      </c>
      <c r="T623" s="814"/>
      <c r="U623" s="818"/>
      <c r="V623" s="818">
        <v>16</v>
      </c>
      <c r="W623" s="814"/>
      <c r="X623" s="814">
        <v>5</v>
      </c>
      <c r="Y623" s="950" t="s">
        <v>53</v>
      </c>
    </row>
    <row r="624" spans="1:25" s="17" customFormat="1" ht="25.5" customHeight="1" x14ac:dyDescent="0.2">
      <c r="A624" s="815"/>
      <c r="B624" s="814"/>
      <c r="C624" s="814"/>
      <c r="D624" s="814"/>
      <c r="E624" s="814"/>
      <c r="F624" s="814"/>
      <c r="G624" s="814"/>
      <c r="H624" s="814"/>
      <c r="I624" s="814"/>
      <c r="J624" s="816"/>
      <c r="K624" s="817"/>
      <c r="L624" s="817"/>
      <c r="M624" s="814"/>
      <c r="N624" s="814"/>
      <c r="O624" s="814"/>
      <c r="P624" s="844"/>
      <c r="Q624" s="814"/>
      <c r="R624" s="814"/>
      <c r="S624" s="818"/>
      <c r="T624" s="814"/>
      <c r="U624" s="818"/>
      <c r="V624" s="818"/>
      <c r="W624" s="814"/>
      <c r="X624" s="814"/>
      <c r="Y624" s="949"/>
    </row>
    <row r="625" spans="1:25" s="17" customFormat="1" ht="25.5" customHeight="1" x14ac:dyDescent="0.2">
      <c r="A625" s="786">
        <v>149</v>
      </c>
      <c r="B625" s="787" t="s">
        <v>39</v>
      </c>
      <c r="C625" s="787"/>
      <c r="D625" s="787"/>
      <c r="E625" s="787"/>
      <c r="F625" s="787" t="s">
        <v>187</v>
      </c>
      <c r="G625" s="787">
        <v>0</v>
      </c>
      <c r="H625" s="787">
        <v>0</v>
      </c>
      <c r="I625" s="787">
        <v>4.5</v>
      </c>
      <c r="J625" s="813"/>
      <c r="K625" s="788"/>
      <c r="L625" s="788">
        <v>4.5</v>
      </c>
      <c r="M625" s="787"/>
      <c r="N625" s="789"/>
      <c r="O625" s="787"/>
      <c r="P625" s="790"/>
      <c r="Q625" s="787"/>
      <c r="R625" s="787"/>
      <c r="S625" s="791"/>
      <c r="T625" s="787"/>
      <c r="U625" s="791"/>
      <c r="V625" s="791"/>
      <c r="W625" s="787"/>
      <c r="X625" s="787"/>
      <c r="Y625" s="943"/>
    </row>
    <row r="626" spans="1:25" s="17" customFormat="1" ht="56.25" x14ac:dyDescent="0.2">
      <c r="A626" s="786"/>
      <c r="B626" s="787"/>
      <c r="C626" s="787"/>
      <c r="D626" s="787"/>
      <c r="E626" s="787"/>
      <c r="F626" s="787"/>
      <c r="G626" s="787"/>
      <c r="H626" s="787"/>
      <c r="I626" s="787"/>
      <c r="J626" s="813"/>
      <c r="K626" s="788"/>
      <c r="L626" s="788"/>
      <c r="M626" s="787"/>
      <c r="N626" s="789"/>
      <c r="O626" s="787">
        <v>1</v>
      </c>
      <c r="P626" s="790">
        <v>101</v>
      </c>
      <c r="Q626" s="793" t="s">
        <v>55</v>
      </c>
      <c r="R626" s="787" t="s">
        <v>35</v>
      </c>
      <c r="S626" s="791">
        <v>18</v>
      </c>
      <c r="T626" s="787"/>
      <c r="U626" s="791"/>
      <c r="V626" s="791">
        <v>18</v>
      </c>
      <c r="W626" s="787"/>
      <c r="X626" s="814">
        <v>17</v>
      </c>
      <c r="Y626" s="944" t="s">
        <v>53</v>
      </c>
    </row>
    <row r="627" spans="1:25" s="17" customFormat="1" ht="25.5" customHeight="1" x14ac:dyDescent="0.2">
      <c r="A627" s="786"/>
      <c r="B627" s="787"/>
      <c r="C627" s="787"/>
      <c r="D627" s="787"/>
      <c r="E627" s="787"/>
      <c r="F627" s="787"/>
      <c r="G627" s="787"/>
      <c r="H627" s="787"/>
      <c r="I627" s="787"/>
      <c r="J627" s="813"/>
      <c r="K627" s="788"/>
      <c r="L627" s="788"/>
      <c r="M627" s="787"/>
      <c r="N627" s="789"/>
      <c r="O627" s="787"/>
      <c r="P627" s="790"/>
      <c r="Q627" s="787"/>
      <c r="R627" s="787"/>
      <c r="S627" s="791"/>
      <c r="T627" s="787"/>
      <c r="U627" s="791"/>
      <c r="V627" s="791"/>
      <c r="W627" s="787"/>
      <c r="X627" s="787"/>
      <c r="Y627" s="943"/>
    </row>
    <row r="628" spans="1:25" s="17" customFormat="1" ht="25.5" customHeight="1" x14ac:dyDescent="0.2">
      <c r="A628" s="786">
        <v>150</v>
      </c>
      <c r="B628" s="787" t="s">
        <v>39</v>
      </c>
      <c r="C628" s="787" t="s">
        <v>189</v>
      </c>
      <c r="D628" s="787"/>
      <c r="E628" s="787"/>
      <c r="F628" s="787" t="s">
        <v>187</v>
      </c>
      <c r="G628" s="787">
        <v>0</v>
      </c>
      <c r="H628" s="787">
        <v>2</v>
      </c>
      <c r="I628" s="787">
        <v>0</v>
      </c>
      <c r="J628" s="813">
        <v>194</v>
      </c>
      <c r="K628" s="788"/>
      <c r="L628" s="788"/>
      <c r="M628" s="787"/>
      <c r="N628" s="832"/>
      <c r="O628" s="787"/>
      <c r="P628" s="787"/>
      <c r="Q628" s="787"/>
      <c r="R628" s="787"/>
      <c r="S628" s="791"/>
      <c r="T628" s="813"/>
      <c r="U628" s="791"/>
      <c r="V628" s="813"/>
      <c r="W628" s="787"/>
      <c r="X628" s="787"/>
      <c r="Y628" s="943"/>
    </row>
    <row r="629" spans="1:25" s="17" customFormat="1" ht="56.25" x14ac:dyDescent="0.2">
      <c r="A629" s="786"/>
      <c r="B629" s="787"/>
      <c r="C629" s="787"/>
      <c r="D629" s="787"/>
      <c r="E629" s="787"/>
      <c r="F629" s="787"/>
      <c r="G629" s="787"/>
      <c r="H629" s="787"/>
      <c r="I629" s="787"/>
      <c r="J629" s="813"/>
      <c r="K629" s="788"/>
      <c r="L629" s="788">
        <v>6</v>
      </c>
      <c r="M629" s="787"/>
      <c r="N629" s="832"/>
      <c r="O629" s="787">
        <v>1</v>
      </c>
      <c r="P629" s="787">
        <v>58</v>
      </c>
      <c r="Q629" s="793" t="s">
        <v>55</v>
      </c>
      <c r="R629" s="794" t="s">
        <v>122</v>
      </c>
      <c r="S629" s="791">
        <v>24</v>
      </c>
      <c r="T629" s="813"/>
      <c r="U629" s="791"/>
      <c r="V629" s="813">
        <v>24</v>
      </c>
      <c r="W629" s="787"/>
      <c r="X629" s="814">
        <v>17</v>
      </c>
      <c r="Y629" s="944" t="s">
        <v>53</v>
      </c>
    </row>
    <row r="630" spans="1:25" s="17" customFormat="1" ht="25.5" customHeight="1" x14ac:dyDescent="0.2">
      <c r="A630" s="786"/>
      <c r="B630" s="787" t="s">
        <v>39</v>
      </c>
      <c r="C630" s="787" t="s">
        <v>189</v>
      </c>
      <c r="D630" s="787"/>
      <c r="E630" s="787"/>
      <c r="F630" s="787" t="s">
        <v>187</v>
      </c>
      <c r="G630" s="787">
        <v>4</v>
      </c>
      <c r="H630" s="787">
        <v>0</v>
      </c>
      <c r="I630" s="787">
        <v>0</v>
      </c>
      <c r="J630" s="813">
        <v>1700</v>
      </c>
      <c r="K630" s="788"/>
      <c r="L630" s="788"/>
      <c r="M630" s="787"/>
      <c r="N630" s="832"/>
      <c r="O630" s="787"/>
      <c r="P630" s="787"/>
      <c r="Q630" s="787"/>
      <c r="R630" s="787"/>
      <c r="S630" s="791"/>
      <c r="T630" s="813"/>
      <c r="U630" s="791"/>
      <c r="V630" s="813"/>
      <c r="W630" s="787"/>
      <c r="X630" s="787"/>
      <c r="Y630" s="943"/>
    </row>
    <row r="631" spans="1:25" s="17" customFormat="1" ht="25.5" customHeight="1" x14ac:dyDescent="0.2">
      <c r="A631" s="786"/>
      <c r="B631" s="787" t="s">
        <v>39</v>
      </c>
      <c r="C631" s="787" t="s">
        <v>190</v>
      </c>
      <c r="D631" s="787"/>
      <c r="E631" s="787"/>
      <c r="F631" s="787" t="s">
        <v>187</v>
      </c>
      <c r="G631" s="787">
        <v>0</v>
      </c>
      <c r="H631" s="787">
        <v>2</v>
      </c>
      <c r="I631" s="787">
        <v>0</v>
      </c>
      <c r="J631" s="813">
        <v>200</v>
      </c>
      <c r="K631" s="788"/>
      <c r="L631" s="788"/>
      <c r="M631" s="787"/>
      <c r="N631" s="832"/>
      <c r="O631" s="787"/>
      <c r="P631" s="787"/>
      <c r="Q631" s="787"/>
      <c r="R631" s="787"/>
      <c r="S631" s="791"/>
      <c r="T631" s="813"/>
      <c r="U631" s="791"/>
      <c r="V631" s="813"/>
      <c r="W631" s="787"/>
      <c r="X631" s="787"/>
      <c r="Y631" s="943"/>
    </row>
    <row r="632" spans="1:25" s="17" customFormat="1" ht="25.5" customHeight="1" x14ac:dyDescent="0.2">
      <c r="A632" s="786"/>
      <c r="B632" s="787" t="s">
        <v>191</v>
      </c>
      <c r="C632" s="787" t="s">
        <v>190</v>
      </c>
      <c r="D632" s="787"/>
      <c r="E632" s="787"/>
      <c r="F632" s="787" t="s">
        <v>181</v>
      </c>
      <c r="G632" s="787">
        <v>5</v>
      </c>
      <c r="H632" s="787">
        <v>0</v>
      </c>
      <c r="I632" s="787">
        <v>0</v>
      </c>
      <c r="J632" s="813">
        <v>2100</v>
      </c>
      <c r="K632" s="788"/>
      <c r="L632" s="788"/>
      <c r="M632" s="787"/>
      <c r="N632" s="832"/>
      <c r="O632" s="787"/>
      <c r="P632" s="787"/>
      <c r="Q632" s="787"/>
      <c r="R632" s="787"/>
      <c r="S632" s="791"/>
      <c r="T632" s="813"/>
      <c r="U632" s="791"/>
      <c r="V632" s="813"/>
      <c r="W632" s="787"/>
      <c r="X632" s="787"/>
      <c r="Y632" s="943"/>
    </row>
    <row r="633" spans="1:25" s="17" customFormat="1" ht="25.5" customHeight="1" x14ac:dyDescent="0.2">
      <c r="A633" s="786"/>
      <c r="B633" s="787" t="s">
        <v>192</v>
      </c>
      <c r="C633" s="787" t="s">
        <v>190</v>
      </c>
      <c r="D633" s="787"/>
      <c r="E633" s="787"/>
      <c r="F633" s="787" t="s">
        <v>181</v>
      </c>
      <c r="G633" s="787">
        <v>6</v>
      </c>
      <c r="H633" s="787">
        <v>0</v>
      </c>
      <c r="I633" s="787">
        <v>0</v>
      </c>
      <c r="J633" s="813">
        <v>2500</v>
      </c>
      <c r="K633" s="788"/>
      <c r="L633" s="788"/>
      <c r="M633" s="787"/>
      <c r="N633" s="832"/>
      <c r="O633" s="787"/>
      <c r="P633" s="787"/>
      <c r="Q633" s="787"/>
      <c r="R633" s="787"/>
      <c r="S633" s="791"/>
      <c r="T633" s="813"/>
      <c r="U633" s="791"/>
      <c r="V633" s="813"/>
      <c r="W633" s="787"/>
      <c r="X633" s="787"/>
      <c r="Y633" s="943"/>
    </row>
    <row r="634" spans="1:25" s="17" customFormat="1" ht="25.5" customHeight="1" x14ac:dyDescent="0.2">
      <c r="A634" s="786"/>
      <c r="B634" s="787" t="s">
        <v>193</v>
      </c>
      <c r="C634" s="787" t="s">
        <v>194</v>
      </c>
      <c r="D634" s="787"/>
      <c r="E634" s="787"/>
      <c r="F634" s="787" t="s">
        <v>69</v>
      </c>
      <c r="G634" s="787">
        <v>4</v>
      </c>
      <c r="H634" s="787">
        <v>1</v>
      </c>
      <c r="I634" s="787">
        <v>0</v>
      </c>
      <c r="J634" s="813">
        <v>1700</v>
      </c>
      <c r="K634" s="788"/>
      <c r="L634" s="788"/>
      <c r="M634" s="787"/>
      <c r="N634" s="832"/>
      <c r="O634" s="787"/>
      <c r="P634" s="787"/>
      <c r="Q634" s="787"/>
      <c r="R634" s="787"/>
      <c r="S634" s="791"/>
      <c r="T634" s="813"/>
      <c r="U634" s="791"/>
      <c r="V634" s="813"/>
      <c r="W634" s="787"/>
      <c r="X634" s="787"/>
      <c r="Y634" s="943"/>
    </row>
    <row r="635" spans="1:25" s="17" customFormat="1" ht="25.5" customHeight="1" x14ac:dyDescent="0.2">
      <c r="A635" s="786"/>
      <c r="B635" s="787"/>
      <c r="C635" s="787"/>
      <c r="D635" s="787"/>
      <c r="E635" s="787"/>
      <c r="F635" s="787"/>
      <c r="G635" s="787"/>
      <c r="H635" s="787"/>
      <c r="I635" s="787"/>
      <c r="J635" s="813"/>
      <c r="K635" s="788"/>
      <c r="L635" s="788"/>
      <c r="M635" s="787"/>
      <c r="N635" s="832"/>
      <c r="O635" s="787"/>
      <c r="P635" s="787"/>
      <c r="Q635" s="787"/>
      <c r="R635" s="787"/>
      <c r="S635" s="791"/>
      <c r="T635" s="813"/>
      <c r="U635" s="791"/>
      <c r="V635" s="813"/>
      <c r="W635" s="787"/>
      <c r="X635" s="787"/>
      <c r="Y635" s="943"/>
    </row>
    <row r="636" spans="1:25" s="17" customFormat="1" ht="25.5" customHeight="1" x14ac:dyDescent="0.2">
      <c r="A636" s="786">
        <v>151</v>
      </c>
      <c r="B636" s="787" t="s">
        <v>39</v>
      </c>
      <c r="C636" s="787"/>
      <c r="D636" s="787"/>
      <c r="E636" s="787"/>
      <c r="F636" s="787" t="s">
        <v>187</v>
      </c>
      <c r="G636" s="787">
        <v>0</v>
      </c>
      <c r="H636" s="787">
        <v>0</v>
      </c>
      <c r="I636" s="787">
        <v>9.6</v>
      </c>
      <c r="J636" s="813"/>
      <c r="K636" s="788"/>
      <c r="L636" s="788">
        <v>9.625</v>
      </c>
      <c r="M636" s="787"/>
      <c r="N636" s="789"/>
      <c r="O636" s="787"/>
      <c r="P636" s="790"/>
      <c r="Q636" s="787"/>
      <c r="R636" s="787"/>
      <c r="S636" s="791"/>
      <c r="T636" s="787"/>
      <c r="U636" s="791"/>
      <c r="V636" s="791"/>
      <c r="W636" s="787"/>
      <c r="X636" s="787"/>
      <c r="Y636" s="943"/>
    </row>
    <row r="637" spans="1:25" s="17" customFormat="1" ht="56.25" x14ac:dyDescent="0.2">
      <c r="A637" s="786"/>
      <c r="B637" s="787"/>
      <c r="C637" s="787"/>
      <c r="D637" s="787"/>
      <c r="E637" s="787"/>
      <c r="F637" s="787"/>
      <c r="G637" s="787"/>
      <c r="H637" s="787"/>
      <c r="I637" s="787"/>
      <c r="J637" s="813"/>
      <c r="K637" s="788"/>
      <c r="L637" s="788"/>
      <c r="M637" s="787"/>
      <c r="N637" s="789"/>
      <c r="O637" s="787">
        <v>1</v>
      </c>
      <c r="P637" s="790">
        <v>141</v>
      </c>
      <c r="Q637" s="793" t="s">
        <v>55</v>
      </c>
      <c r="R637" s="787" t="s">
        <v>56</v>
      </c>
      <c r="S637" s="791">
        <v>38.5</v>
      </c>
      <c r="T637" s="787"/>
      <c r="U637" s="791"/>
      <c r="V637" s="791">
        <v>38.5</v>
      </c>
      <c r="W637" s="787"/>
      <c r="X637" s="814">
        <v>32</v>
      </c>
      <c r="Y637" s="944" t="s">
        <v>53</v>
      </c>
    </row>
    <row r="638" spans="1:25" s="17" customFormat="1" ht="25.5" customHeight="1" x14ac:dyDescent="0.2">
      <c r="A638" s="786"/>
      <c r="B638" s="787"/>
      <c r="C638" s="787"/>
      <c r="D638" s="787"/>
      <c r="E638" s="787"/>
      <c r="F638" s="787"/>
      <c r="G638" s="787"/>
      <c r="H638" s="787"/>
      <c r="I638" s="787"/>
      <c r="J638" s="813"/>
      <c r="K638" s="788"/>
      <c r="L638" s="788"/>
      <c r="M638" s="787"/>
      <c r="N638" s="789"/>
      <c r="O638" s="787"/>
      <c r="P638" s="790"/>
      <c r="Q638" s="787"/>
      <c r="R638" s="787"/>
      <c r="S638" s="791"/>
      <c r="T638" s="787"/>
      <c r="U638" s="791"/>
      <c r="V638" s="791"/>
      <c r="W638" s="787"/>
      <c r="X638" s="787"/>
      <c r="Y638" s="943"/>
    </row>
    <row r="639" spans="1:25" s="17" customFormat="1" ht="25.5" customHeight="1" x14ac:dyDescent="0.2">
      <c r="A639" s="786">
        <v>152</v>
      </c>
      <c r="B639" s="787" t="s">
        <v>39</v>
      </c>
      <c r="C639" s="787"/>
      <c r="D639" s="787"/>
      <c r="E639" s="787"/>
      <c r="F639" s="787" t="s">
        <v>187</v>
      </c>
      <c r="G639" s="787">
        <v>0</v>
      </c>
      <c r="H639" s="787">
        <v>0</v>
      </c>
      <c r="I639" s="787">
        <v>3</v>
      </c>
      <c r="J639" s="813"/>
      <c r="K639" s="788"/>
      <c r="L639" s="788">
        <v>3</v>
      </c>
      <c r="M639" s="787"/>
      <c r="N639" s="789"/>
      <c r="O639" s="787"/>
      <c r="P639" s="790"/>
      <c r="Q639" s="787"/>
      <c r="R639" s="787"/>
      <c r="S639" s="791"/>
      <c r="T639" s="787"/>
      <c r="U639" s="791"/>
      <c r="V639" s="791"/>
      <c r="W639" s="787"/>
      <c r="X639" s="787"/>
      <c r="Y639" s="943"/>
    </row>
    <row r="640" spans="1:25" s="17" customFormat="1" ht="56.25" x14ac:dyDescent="0.2">
      <c r="A640" s="786"/>
      <c r="B640" s="787"/>
      <c r="C640" s="787"/>
      <c r="D640" s="787"/>
      <c r="E640" s="787"/>
      <c r="F640" s="787"/>
      <c r="G640" s="787"/>
      <c r="H640" s="787"/>
      <c r="I640" s="787"/>
      <c r="J640" s="813"/>
      <c r="K640" s="788"/>
      <c r="L640" s="788"/>
      <c r="M640" s="787"/>
      <c r="N640" s="789"/>
      <c r="O640" s="787">
        <v>1</v>
      </c>
      <c r="P640" s="790">
        <v>269</v>
      </c>
      <c r="Q640" s="793" t="s">
        <v>55</v>
      </c>
      <c r="R640" s="787" t="s">
        <v>35</v>
      </c>
      <c r="S640" s="791">
        <v>12</v>
      </c>
      <c r="T640" s="787"/>
      <c r="U640" s="791"/>
      <c r="V640" s="791">
        <v>12</v>
      </c>
      <c r="W640" s="787"/>
      <c r="X640" s="814">
        <v>6</v>
      </c>
      <c r="Y640" s="944" t="s">
        <v>53</v>
      </c>
    </row>
    <row r="641" spans="1:25" s="17" customFormat="1" ht="25.5" customHeight="1" x14ac:dyDescent="0.2">
      <c r="A641" s="786"/>
      <c r="B641" s="787"/>
      <c r="C641" s="787"/>
      <c r="D641" s="787"/>
      <c r="E641" s="787"/>
      <c r="F641" s="787"/>
      <c r="G641" s="787"/>
      <c r="H641" s="787"/>
      <c r="I641" s="787"/>
      <c r="J641" s="813"/>
      <c r="K641" s="788"/>
      <c r="L641" s="788"/>
      <c r="M641" s="787"/>
      <c r="N641" s="789"/>
      <c r="O641" s="787"/>
      <c r="P641" s="790"/>
      <c r="Q641" s="787"/>
      <c r="R641" s="787"/>
      <c r="S641" s="791"/>
      <c r="T641" s="787"/>
      <c r="U641" s="791"/>
      <c r="V641" s="791"/>
      <c r="W641" s="787"/>
      <c r="X641" s="787"/>
      <c r="Y641" s="943"/>
    </row>
    <row r="642" spans="1:25" s="17" customFormat="1" ht="31.5" customHeight="1" x14ac:dyDescent="0.2">
      <c r="A642" s="786">
        <v>153</v>
      </c>
      <c r="B642" s="787" t="s">
        <v>32</v>
      </c>
      <c r="C642" s="787">
        <v>75017</v>
      </c>
      <c r="D642" s="787">
        <v>171</v>
      </c>
      <c r="E642" s="787">
        <v>4875</v>
      </c>
      <c r="F642" s="787" t="s">
        <v>195</v>
      </c>
      <c r="G642" s="787">
        <v>0</v>
      </c>
      <c r="H642" s="787">
        <v>2</v>
      </c>
      <c r="I642" s="787">
        <v>30</v>
      </c>
      <c r="J642" s="832">
        <v>227.75</v>
      </c>
      <c r="K642" s="788"/>
      <c r="L642" s="788">
        <v>2.25</v>
      </c>
      <c r="M642" s="787"/>
      <c r="N642" s="832"/>
      <c r="O642" s="787"/>
      <c r="P642" s="787"/>
      <c r="Q642" s="787"/>
      <c r="R642" s="787"/>
      <c r="S642" s="791"/>
      <c r="T642" s="788"/>
      <c r="U642" s="791"/>
      <c r="V642" s="788"/>
      <c r="W642" s="787"/>
      <c r="X642" s="787"/>
      <c r="Y642" s="943"/>
    </row>
    <row r="643" spans="1:25" s="17" customFormat="1" ht="56.25" x14ac:dyDescent="0.2">
      <c r="A643" s="786"/>
      <c r="B643" s="787"/>
      <c r="C643" s="787"/>
      <c r="D643" s="787"/>
      <c r="E643" s="787"/>
      <c r="F643" s="787"/>
      <c r="G643" s="787"/>
      <c r="H643" s="787"/>
      <c r="I643" s="787"/>
      <c r="J643" s="813"/>
      <c r="K643" s="788"/>
      <c r="L643" s="788"/>
      <c r="M643" s="787"/>
      <c r="N643" s="832"/>
      <c r="O643" s="787">
        <v>1</v>
      </c>
      <c r="P643" s="787">
        <v>143</v>
      </c>
      <c r="Q643" s="793" t="s">
        <v>55</v>
      </c>
      <c r="R643" s="787" t="s">
        <v>35</v>
      </c>
      <c r="S643" s="791">
        <v>9</v>
      </c>
      <c r="T643" s="788"/>
      <c r="U643" s="791"/>
      <c r="V643" s="788">
        <v>9</v>
      </c>
      <c r="W643" s="787"/>
      <c r="X643" s="787">
        <v>26</v>
      </c>
      <c r="Y643" s="944" t="s">
        <v>53</v>
      </c>
    </row>
    <row r="644" spans="1:25" s="17" customFormat="1" ht="29.25" customHeight="1" x14ac:dyDescent="0.2">
      <c r="A644" s="786"/>
      <c r="B644" s="787" t="s">
        <v>32</v>
      </c>
      <c r="C644" s="787">
        <v>75015</v>
      </c>
      <c r="D644" s="787">
        <v>169</v>
      </c>
      <c r="E644" s="787">
        <v>4873</v>
      </c>
      <c r="F644" s="787" t="s">
        <v>195</v>
      </c>
      <c r="G644" s="787">
        <v>2</v>
      </c>
      <c r="H644" s="787">
        <v>0</v>
      </c>
      <c r="I644" s="787">
        <v>28</v>
      </c>
      <c r="J644" s="813">
        <v>828</v>
      </c>
      <c r="K644" s="788"/>
      <c r="L644" s="788"/>
      <c r="M644" s="787"/>
      <c r="N644" s="832"/>
      <c r="O644" s="787"/>
      <c r="P644" s="787"/>
      <c r="Q644" s="787"/>
      <c r="R644" s="787"/>
      <c r="S644" s="791"/>
      <c r="T644" s="788"/>
      <c r="U644" s="791"/>
      <c r="V644" s="788"/>
      <c r="W644" s="787"/>
      <c r="X644" s="787"/>
      <c r="Y644" s="943"/>
    </row>
    <row r="645" spans="1:25" s="17" customFormat="1" ht="29.25" customHeight="1" x14ac:dyDescent="0.2">
      <c r="A645" s="786"/>
      <c r="B645" s="787"/>
      <c r="C645" s="787"/>
      <c r="D645" s="787"/>
      <c r="E645" s="787"/>
      <c r="F645" s="787"/>
      <c r="G645" s="787"/>
      <c r="H645" s="787"/>
      <c r="I645" s="787"/>
      <c r="J645" s="813"/>
      <c r="K645" s="788"/>
      <c r="L645" s="788"/>
      <c r="M645" s="787"/>
      <c r="N645" s="832"/>
      <c r="O645" s="787"/>
      <c r="P645" s="787"/>
      <c r="Q645" s="787"/>
      <c r="R645" s="787"/>
      <c r="S645" s="791"/>
      <c r="T645" s="788"/>
      <c r="U645" s="791"/>
      <c r="V645" s="788"/>
      <c r="W645" s="787"/>
      <c r="X645" s="787"/>
      <c r="Y645" s="943"/>
    </row>
    <row r="646" spans="1:25" s="17" customFormat="1" ht="25.5" customHeight="1" x14ac:dyDescent="0.2">
      <c r="A646" s="786">
        <v>154</v>
      </c>
      <c r="B646" s="787" t="s">
        <v>155</v>
      </c>
      <c r="C646" s="787">
        <v>2464</v>
      </c>
      <c r="D646" s="787">
        <v>190</v>
      </c>
      <c r="E646" s="787">
        <v>14</v>
      </c>
      <c r="F646" s="787" t="s">
        <v>195</v>
      </c>
      <c r="G646" s="787">
        <v>0</v>
      </c>
      <c r="H646" s="787">
        <v>3</v>
      </c>
      <c r="I646" s="787">
        <v>6</v>
      </c>
      <c r="J646" s="832">
        <v>290.25</v>
      </c>
      <c r="K646" s="788"/>
      <c r="L646" s="788">
        <v>15.75</v>
      </c>
      <c r="M646" s="787"/>
      <c r="N646" s="832"/>
      <c r="O646" s="787"/>
      <c r="P646" s="787"/>
      <c r="Q646" s="787"/>
      <c r="R646" s="787"/>
      <c r="S646" s="791"/>
      <c r="T646" s="788"/>
      <c r="U646" s="791"/>
      <c r="V646" s="792"/>
      <c r="W646" s="787"/>
      <c r="X646" s="787"/>
      <c r="Y646" s="943"/>
    </row>
    <row r="647" spans="1:25" s="17" customFormat="1" ht="56.25" x14ac:dyDescent="0.2">
      <c r="A647" s="786"/>
      <c r="B647" s="787"/>
      <c r="C647" s="787"/>
      <c r="D647" s="787"/>
      <c r="E647" s="787"/>
      <c r="F647" s="787"/>
      <c r="G647" s="787"/>
      <c r="H647" s="787"/>
      <c r="I647" s="787"/>
      <c r="J647" s="813"/>
      <c r="K647" s="788"/>
      <c r="L647" s="788"/>
      <c r="M647" s="787"/>
      <c r="N647" s="832"/>
      <c r="O647" s="787">
        <v>1</v>
      </c>
      <c r="P647" s="787">
        <v>7</v>
      </c>
      <c r="Q647" s="793" t="s">
        <v>55</v>
      </c>
      <c r="R647" s="787" t="s">
        <v>35</v>
      </c>
      <c r="S647" s="791">
        <v>30</v>
      </c>
      <c r="T647" s="788"/>
      <c r="U647" s="791"/>
      <c r="V647" s="791">
        <v>30</v>
      </c>
      <c r="W647" s="787"/>
      <c r="X647" s="787">
        <v>27</v>
      </c>
      <c r="Y647" s="943" t="s">
        <v>53</v>
      </c>
    </row>
    <row r="648" spans="1:25" s="17" customFormat="1" ht="56.25" x14ac:dyDescent="0.2">
      <c r="A648" s="786"/>
      <c r="B648" s="787"/>
      <c r="C648" s="787"/>
      <c r="D648" s="787"/>
      <c r="E648" s="787"/>
      <c r="F648" s="787"/>
      <c r="G648" s="787"/>
      <c r="H648" s="787"/>
      <c r="I648" s="787"/>
      <c r="J648" s="813"/>
      <c r="K648" s="788"/>
      <c r="L648" s="788"/>
      <c r="M648" s="787"/>
      <c r="N648" s="832"/>
      <c r="O648" s="787">
        <v>2</v>
      </c>
      <c r="P648" s="787">
        <v>7</v>
      </c>
      <c r="Q648" s="793" t="s">
        <v>55</v>
      </c>
      <c r="R648" s="787" t="s">
        <v>35</v>
      </c>
      <c r="S648" s="791">
        <v>15</v>
      </c>
      <c r="T648" s="788"/>
      <c r="U648" s="791"/>
      <c r="V648" s="791">
        <v>15</v>
      </c>
      <c r="W648" s="787"/>
      <c r="X648" s="787">
        <v>27</v>
      </c>
      <c r="Y648" s="944" t="s">
        <v>147</v>
      </c>
    </row>
    <row r="649" spans="1:25" s="17" customFormat="1" ht="56.25" x14ac:dyDescent="0.2">
      <c r="A649" s="786"/>
      <c r="B649" s="787"/>
      <c r="C649" s="787"/>
      <c r="D649" s="787"/>
      <c r="E649" s="787"/>
      <c r="F649" s="787"/>
      <c r="G649" s="787"/>
      <c r="H649" s="787"/>
      <c r="I649" s="787"/>
      <c r="J649" s="813"/>
      <c r="K649" s="788"/>
      <c r="L649" s="788"/>
      <c r="M649" s="787"/>
      <c r="N649" s="832"/>
      <c r="O649" s="787">
        <v>3</v>
      </c>
      <c r="P649" s="787">
        <v>7</v>
      </c>
      <c r="Q649" s="793" t="s">
        <v>55</v>
      </c>
      <c r="R649" s="787" t="s">
        <v>35</v>
      </c>
      <c r="S649" s="791">
        <v>18</v>
      </c>
      <c r="T649" s="788"/>
      <c r="U649" s="791"/>
      <c r="V649" s="791">
        <v>18</v>
      </c>
      <c r="W649" s="787"/>
      <c r="X649" s="787">
        <v>27</v>
      </c>
      <c r="Y649" s="944" t="s">
        <v>196</v>
      </c>
    </row>
    <row r="650" spans="1:25" s="17" customFormat="1" ht="25.5" customHeight="1" x14ac:dyDescent="0.2">
      <c r="A650" s="786"/>
      <c r="B650" s="787"/>
      <c r="C650" s="787"/>
      <c r="D650" s="787"/>
      <c r="E650" s="787"/>
      <c r="F650" s="787"/>
      <c r="G650" s="787"/>
      <c r="H650" s="787"/>
      <c r="I650" s="787"/>
      <c r="J650" s="813"/>
      <c r="K650" s="788"/>
      <c r="L650" s="788"/>
      <c r="M650" s="787"/>
      <c r="N650" s="832"/>
      <c r="O650" s="787"/>
      <c r="P650" s="787"/>
      <c r="Q650" s="787"/>
      <c r="R650" s="787"/>
      <c r="S650" s="791"/>
      <c r="T650" s="788"/>
      <c r="U650" s="791"/>
      <c r="V650" s="791"/>
      <c r="W650" s="787"/>
      <c r="X650" s="787"/>
      <c r="Y650" s="943"/>
    </row>
    <row r="651" spans="1:25" s="17" customFormat="1" ht="25.5" customHeight="1" x14ac:dyDescent="0.2">
      <c r="A651" s="786">
        <v>155</v>
      </c>
      <c r="B651" s="787" t="s">
        <v>32</v>
      </c>
      <c r="C651" s="787"/>
      <c r="D651" s="787"/>
      <c r="E651" s="787"/>
      <c r="F651" s="787" t="s">
        <v>195</v>
      </c>
      <c r="G651" s="787">
        <v>0</v>
      </c>
      <c r="H651" s="787">
        <v>0</v>
      </c>
      <c r="I651" s="787">
        <v>53</v>
      </c>
      <c r="J651" s="813"/>
      <c r="K651" s="788"/>
      <c r="L651" s="788">
        <v>4.5</v>
      </c>
      <c r="M651" s="787"/>
      <c r="N651" s="832"/>
      <c r="O651" s="787"/>
      <c r="P651" s="787"/>
      <c r="Q651" s="787"/>
      <c r="R651" s="787"/>
      <c r="S651" s="791"/>
      <c r="T651" s="788"/>
      <c r="U651" s="791"/>
      <c r="V651" s="788"/>
      <c r="W651" s="787"/>
      <c r="X651" s="787"/>
      <c r="Y651" s="956"/>
    </row>
    <row r="652" spans="1:25" s="17" customFormat="1" ht="56.25" x14ac:dyDescent="0.2">
      <c r="A652" s="786"/>
      <c r="B652" s="787"/>
      <c r="C652" s="787"/>
      <c r="D652" s="787"/>
      <c r="E652" s="787"/>
      <c r="F652" s="787"/>
      <c r="G652" s="787"/>
      <c r="H652" s="787"/>
      <c r="I652" s="787"/>
      <c r="J652" s="813"/>
      <c r="K652" s="788"/>
      <c r="L652" s="788"/>
      <c r="M652" s="787"/>
      <c r="N652" s="832"/>
      <c r="O652" s="787">
        <v>1</v>
      </c>
      <c r="P652" s="787">
        <v>191</v>
      </c>
      <c r="Q652" s="793" t="s">
        <v>55</v>
      </c>
      <c r="R652" s="787" t="s">
        <v>35</v>
      </c>
      <c r="S652" s="791">
        <v>18</v>
      </c>
      <c r="T652" s="788"/>
      <c r="U652" s="791"/>
      <c r="V652" s="792">
        <v>18</v>
      </c>
      <c r="W652" s="787"/>
      <c r="X652" s="787">
        <v>7</v>
      </c>
      <c r="Y652" s="944" t="s">
        <v>53</v>
      </c>
    </row>
    <row r="653" spans="1:25" s="17" customFormat="1" ht="25.5" customHeight="1" x14ac:dyDescent="0.2">
      <c r="A653" s="786"/>
      <c r="B653" s="787"/>
      <c r="C653" s="787"/>
      <c r="D653" s="787"/>
      <c r="E653" s="787"/>
      <c r="F653" s="787"/>
      <c r="G653" s="787"/>
      <c r="H653" s="787"/>
      <c r="I653" s="787"/>
      <c r="J653" s="813"/>
      <c r="K653" s="788"/>
      <c r="L653" s="788"/>
      <c r="M653" s="787"/>
      <c r="N653" s="832"/>
      <c r="O653" s="787"/>
      <c r="P653" s="787"/>
      <c r="Q653" s="787"/>
      <c r="R653" s="787"/>
      <c r="S653" s="791"/>
      <c r="T653" s="788"/>
      <c r="U653" s="791"/>
      <c r="V653" s="792"/>
      <c r="W653" s="787"/>
      <c r="X653" s="787"/>
      <c r="Y653" s="943"/>
    </row>
    <row r="654" spans="1:25" s="21" customFormat="1" ht="25.5" customHeight="1" x14ac:dyDescent="0.2">
      <c r="A654" s="786">
        <v>156</v>
      </c>
      <c r="B654" s="787" t="s">
        <v>32</v>
      </c>
      <c r="C654" s="787">
        <v>47707</v>
      </c>
      <c r="D654" s="787">
        <v>34</v>
      </c>
      <c r="E654" s="787">
        <v>3210</v>
      </c>
      <c r="F654" s="787" t="s">
        <v>195</v>
      </c>
      <c r="G654" s="787">
        <v>1</v>
      </c>
      <c r="H654" s="787">
        <v>0</v>
      </c>
      <c r="I654" s="787">
        <v>3</v>
      </c>
      <c r="J654" s="813"/>
      <c r="K654" s="788"/>
      <c r="L654" s="788">
        <v>3.06</v>
      </c>
      <c r="M654" s="787"/>
      <c r="N654" s="832">
        <v>399.94</v>
      </c>
      <c r="O654" s="787"/>
      <c r="P654" s="787"/>
      <c r="Q654" s="787"/>
      <c r="R654" s="787"/>
      <c r="S654" s="791"/>
      <c r="T654" s="788"/>
      <c r="U654" s="791"/>
      <c r="V654" s="792"/>
      <c r="W654" s="787"/>
      <c r="X654" s="787"/>
      <c r="Y654" s="943"/>
    </row>
    <row r="655" spans="1:25" s="21" customFormat="1" ht="56.25" x14ac:dyDescent="0.2">
      <c r="A655" s="786"/>
      <c r="B655" s="787"/>
      <c r="C655" s="787"/>
      <c r="D655" s="787"/>
      <c r="E655" s="787"/>
      <c r="F655" s="787"/>
      <c r="G655" s="787"/>
      <c r="H655" s="787"/>
      <c r="I655" s="787"/>
      <c r="J655" s="813"/>
      <c r="K655" s="788"/>
      <c r="L655" s="788"/>
      <c r="M655" s="787"/>
      <c r="N655" s="832"/>
      <c r="O655" s="787">
        <v>1</v>
      </c>
      <c r="P655" s="787">
        <v>183</v>
      </c>
      <c r="Q655" s="793" t="s">
        <v>55</v>
      </c>
      <c r="R655" s="787" t="s">
        <v>35</v>
      </c>
      <c r="S655" s="791">
        <v>12.25</v>
      </c>
      <c r="T655" s="788"/>
      <c r="U655" s="791"/>
      <c r="V655" s="792">
        <v>12.25</v>
      </c>
      <c r="W655" s="787"/>
      <c r="X655" s="787">
        <v>12</v>
      </c>
      <c r="Y655" s="944" t="s">
        <v>53</v>
      </c>
    </row>
    <row r="656" spans="1:25" s="21" customFormat="1" ht="30.75" customHeight="1" x14ac:dyDescent="0.2">
      <c r="A656" s="786"/>
      <c r="B656" s="787" t="s">
        <v>32</v>
      </c>
      <c r="C656" s="787">
        <v>75010</v>
      </c>
      <c r="D656" s="787">
        <v>142</v>
      </c>
      <c r="E656" s="787">
        <v>4868</v>
      </c>
      <c r="F656" s="787" t="s">
        <v>195</v>
      </c>
      <c r="G656" s="787">
        <v>7</v>
      </c>
      <c r="H656" s="787">
        <v>2</v>
      </c>
      <c r="I656" s="787">
        <v>57</v>
      </c>
      <c r="J656" s="813">
        <v>3057</v>
      </c>
      <c r="K656" s="788"/>
      <c r="L656" s="788"/>
      <c r="M656" s="787"/>
      <c r="N656" s="832"/>
      <c r="O656" s="787"/>
      <c r="P656" s="787"/>
      <c r="Q656" s="787"/>
      <c r="R656" s="787"/>
      <c r="S656" s="791"/>
      <c r="T656" s="788"/>
      <c r="U656" s="791"/>
      <c r="V656" s="792"/>
      <c r="W656" s="787"/>
      <c r="X656" s="787"/>
      <c r="Y656" s="943"/>
    </row>
    <row r="657" spans="1:25" s="21" customFormat="1" ht="30.75" customHeight="1" x14ac:dyDescent="0.2">
      <c r="A657" s="786"/>
      <c r="B657" s="787" t="s">
        <v>32</v>
      </c>
      <c r="C657" s="787">
        <v>48249</v>
      </c>
      <c r="D657" s="787">
        <v>153</v>
      </c>
      <c r="E657" s="787">
        <v>3337</v>
      </c>
      <c r="F657" s="787" t="s">
        <v>195</v>
      </c>
      <c r="G657" s="787">
        <v>2</v>
      </c>
      <c r="H657" s="787">
        <v>1</v>
      </c>
      <c r="I657" s="787">
        <v>93</v>
      </c>
      <c r="J657" s="813">
        <v>993</v>
      </c>
      <c r="K657" s="788"/>
      <c r="L657" s="788"/>
      <c r="M657" s="787"/>
      <c r="N657" s="832"/>
      <c r="O657" s="787"/>
      <c r="P657" s="787"/>
      <c r="Q657" s="787"/>
      <c r="R657" s="787"/>
      <c r="S657" s="791"/>
      <c r="T657" s="788"/>
      <c r="U657" s="791"/>
      <c r="V657" s="792"/>
      <c r="W657" s="787"/>
      <c r="X657" s="787"/>
      <c r="Y657" s="943"/>
    </row>
    <row r="658" spans="1:25" s="21" customFormat="1" ht="30.75" customHeight="1" x14ac:dyDescent="0.2">
      <c r="A658" s="786"/>
      <c r="B658" s="787"/>
      <c r="C658" s="787"/>
      <c r="D658" s="787"/>
      <c r="E658" s="787"/>
      <c r="F658" s="787"/>
      <c r="G658" s="787"/>
      <c r="H658" s="787"/>
      <c r="I658" s="787"/>
      <c r="J658" s="813"/>
      <c r="K658" s="788"/>
      <c r="L658" s="788"/>
      <c r="M658" s="787"/>
      <c r="N658" s="832"/>
      <c r="O658" s="787"/>
      <c r="P658" s="787"/>
      <c r="Q658" s="787"/>
      <c r="R658" s="787"/>
      <c r="S658" s="791"/>
      <c r="T658" s="788"/>
      <c r="U658" s="791"/>
      <c r="V658" s="792"/>
      <c r="W658" s="787"/>
      <c r="X658" s="787"/>
      <c r="Y658" s="943"/>
    </row>
    <row r="659" spans="1:25" s="17" customFormat="1" ht="30.75" customHeight="1" x14ac:dyDescent="0.2">
      <c r="A659" s="786">
        <v>157</v>
      </c>
      <c r="B659" s="787" t="s">
        <v>39</v>
      </c>
      <c r="C659" s="787"/>
      <c r="D659" s="787"/>
      <c r="E659" s="787"/>
      <c r="F659" s="787" t="s">
        <v>195</v>
      </c>
      <c r="G659" s="787">
        <v>0</v>
      </c>
      <c r="H659" s="787">
        <v>0</v>
      </c>
      <c r="I659" s="788">
        <v>4.5</v>
      </c>
      <c r="J659" s="813"/>
      <c r="K659" s="788"/>
      <c r="L659" s="788">
        <v>4.5</v>
      </c>
      <c r="M659" s="787"/>
      <c r="N659" s="832"/>
      <c r="O659" s="787"/>
      <c r="P659" s="787"/>
      <c r="Q659" s="787"/>
      <c r="R659" s="787"/>
      <c r="S659" s="791"/>
      <c r="T659" s="788"/>
      <c r="U659" s="791"/>
      <c r="V659" s="788"/>
      <c r="W659" s="787"/>
      <c r="X659" s="787"/>
      <c r="Y659" s="943"/>
    </row>
    <row r="660" spans="1:25" s="17" customFormat="1" ht="56.25" x14ac:dyDescent="0.2">
      <c r="A660" s="786"/>
      <c r="B660" s="787"/>
      <c r="C660" s="787"/>
      <c r="D660" s="787"/>
      <c r="E660" s="787"/>
      <c r="F660" s="787"/>
      <c r="G660" s="787"/>
      <c r="H660" s="787"/>
      <c r="I660" s="787"/>
      <c r="J660" s="813"/>
      <c r="K660" s="788"/>
      <c r="L660" s="788"/>
      <c r="M660" s="787"/>
      <c r="N660" s="832"/>
      <c r="O660" s="787">
        <v>1</v>
      </c>
      <c r="P660" s="787">
        <v>1921</v>
      </c>
      <c r="Q660" s="793" t="s">
        <v>55</v>
      </c>
      <c r="R660" s="787" t="s">
        <v>35</v>
      </c>
      <c r="S660" s="791">
        <v>18</v>
      </c>
      <c r="T660" s="788"/>
      <c r="U660" s="791"/>
      <c r="V660" s="788">
        <v>18</v>
      </c>
      <c r="W660" s="787"/>
      <c r="X660" s="787">
        <v>6</v>
      </c>
      <c r="Y660" s="944" t="s">
        <v>53</v>
      </c>
    </row>
    <row r="661" spans="1:25" s="17" customFormat="1" ht="25.5" customHeight="1" x14ac:dyDescent="0.2">
      <c r="A661" s="786"/>
      <c r="B661" s="787"/>
      <c r="C661" s="787"/>
      <c r="D661" s="787"/>
      <c r="E661" s="787"/>
      <c r="F661" s="787"/>
      <c r="G661" s="787"/>
      <c r="H661" s="787"/>
      <c r="I661" s="787"/>
      <c r="J661" s="813"/>
      <c r="K661" s="788"/>
      <c r="L661" s="788"/>
      <c r="M661" s="787"/>
      <c r="N661" s="832"/>
      <c r="O661" s="787"/>
      <c r="P661" s="787"/>
      <c r="Q661" s="787"/>
      <c r="R661" s="787"/>
      <c r="S661" s="791"/>
      <c r="T661" s="788"/>
      <c r="U661" s="791"/>
      <c r="V661" s="792"/>
      <c r="W661" s="787"/>
      <c r="X661" s="787"/>
      <c r="Y661" s="943"/>
    </row>
    <row r="662" spans="1:25" s="34" customFormat="1" ht="24.75" customHeight="1" x14ac:dyDescent="0.2">
      <c r="A662" s="815">
        <v>158</v>
      </c>
      <c r="B662" s="814" t="s">
        <v>39</v>
      </c>
      <c r="C662" s="844" t="s">
        <v>197</v>
      </c>
      <c r="D662" s="814">
        <v>1</v>
      </c>
      <c r="E662" s="814"/>
      <c r="F662" s="814" t="s">
        <v>182</v>
      </c>
      <c r="G662" s="814">
        <v>0</v>
      </c>
      <c r="H662" s="814">
        <v>3</v>
      </c>
      <c r="I662" s="814">
        <v>0</v>
      </c>
      <c r="J662" s="817">
        <v>297.81</v>
      </c>
      <c r="K662" s="817"/>
      <c r="L662" s="817">
        <v>2.19</v>
      </c>
      <c r="M662" s="814"/>
      <c r="N662" s="817"/>
      <c r="O662" s="814"/>
      <c r="P662" s="814"/>
      <c r="Q662" s="814"/>
      <c r="R662" s="814"/>
      <c r="S662" s="818"/>
      <c r="T662" s="817"/>
      <c r="U662" s="818"/>
      <c r="V662" s="817"/>
      <c r="W662" s="814"/>
      <c r="X662" s="814"/>
      <c r="Y662" s="949"/>
    </row>
    <row r="663" spans="1:25" s="17" customFormat="1" ht="56.25" x14ac:dyDescent="0.2">
      <c r="A663" s="815"/>
      <c r="B663" s="814"/>
      <c r="C663" s="844"/>
      <c r="D663" s="814"/>
      <c r="E663" s="814"/>
      <c r="F663" s="814"/>
      <c r="G663" s="814"/>
      <c r="H663" s="814"/>
      <c r="I663" s="814"/>
      <c r="J663" s="817"/>
      <c r="K663" s="817"/>
      <c r="L663" s="817"/>
      <c r="M663" s="814"/>
      <c r="N663" s="817"/>
      <c r="O663" s="814">
        <v>1</v>
      </c>
      <c r="P663" s="814">
        <v>3</v>
      </c>
      <c r="Q663" s="793" t="s">
        <v>55</v>
      </c>
      <c r="R663" s="814" t="s">
        <v>35</v>
      </c>
      <c r="S663" s="818">
        <v>8.75</v>
      </c>
      <c r="T663" s="817"/>
      <c r="U663" s="818"/>
      <c r="V663" s="817">
        <v>8.75</v>
      </c>
      <c r="W663" s="814"/>
      <c r="X663" s="814">
        <v>15</v>
      </c>
      <c r="Y663" s="950" t="s">
        <v>53</v>
      </c>
    </row>
    <row r="664" spans="1:25" s="17" customFormat="1" ht="29.25" customHeight="1" x14ac:dyDescent="0.2">
      <c r="A664" s="815"/>
      <c r="B664" s="814" t="s">
        <v>39</v>
      </c>
      <c r="C664" s="844" t="s">
        <v>197</v>
      </c>
      <c r="D664" s="814">
        <v>2</v>
      </c>
      <c r="E664" s="814"/>
      <c r="F664" s="814" t="s">
        <v>182</v>
      </c>
      <c r="G664" s="814">
        <v>18</v>
      </c>
      <c r="H664" s="814">
        <v>0</v>
      </c>
      <c r="I664" s="814">
        <v>0</v>
      </c>
      <c r="J664" s="817">
        <v>7200</v>
      </c>
      <c r="K664" s="817"/>
      <c r="L664" s="817"/>
      <c r="M664" s="814"/>
      <c r="N664" s="817"/>
      <c r="O664" s="814"/>
      <c r="P664" s="814"/>
      <c r="Q664" s="814"/>
      <c r="R664" s="814"/>
      <c r="S664" s="818"/>
      <c r="T664" s="817"/>
      <c r="U664" s="818"/>
      <c r="V664" s="817"/>
      <c r="W664" s="814"/>
      <c r="X664" s="814"/>
      <c r="Y664" s="949"/>
    </row>
    <row r="665" spans="1:25" s="17" customFormat="1" ht="29.25" customHeight="1" x14ac:dyDescent="0.2">
      <c r="A665" s="815"/>
      <c r="B665" s="814" t="s">
        <v>39</v>
      </c>
      <c r="C665" s="844" t="s">
        <v>197</v>
      </c>
      <c r="D665" s="814">
        <v>3</v>
      </c>
      <c r="E665" s="814"/>
      <c r="F665" s="814" t="s">
        <v>182</v>
      </c>
      <c r="G665" s="814">
        <v>1</v>
      </c>
      <c r="H665" s="814">
        <v>0</v>
      </c>
      <c r="I665" s="814">
        <v>0</v>
      </c>
      <c r="J665" s="817">
        <v>400</v>
      </c>
      <c r="K665" s="817"/>
      <c r="L665" s="817"/>
      <c r="M665" s="814"/>
      <c r="N665" s="817"/>
      <c r="O665" s="814"/>
      <c r="P665" s="814"/>
      <c r="Q665" s="814"/>
      <c r="R665" s="814"/>
      <c r="S665" s="818"/>
      <c r="T665" s="817"/>
      <c r="U665" s="818"/>
      <c r="V665" s="817"/>
      <c r="W665" s="814"/>
      <c r="X665" s="814"/>
      <c r="Y665" s="949"/>
    </row>
    <row r="666" spans="1:25" s="17" customFormat="1" ht="29.25" customHeight="1" x14ac:dyDescent="0.2">
      <c r="A666" s="815"/>
      <c r="B666" s="814"/>
      <c r="C666" s="844"/>
      <c r="D666" s="814"/>
      <c r="E666" s="814"/>
      <c r="F666" s="814"/>
      <c r="G666" s="814"/>
      <c r="H666" s="814"/>
      <c r="I666" s="814"/>
      <c r="J666" s="817"/>
      <c r="K666" s="817"/>
      <c r="L666" s="817"/>
      <c r="M666" s="814"/>
      <c r="N666" s="817"/>
      <c r="O666" s="814"/>
      <c r="P666" s="814"/>
      <c r="Q666" s="814"/>
      <c r="R666" s="814"/>
      <c r="S666" s="818"/>
      <c r="T666" s="817"/>
      <c r="U666" s="818"/>
      <c r="V666" s="817"/>
      <c r="W666" s="814"/>
      <c r="X666" s="814"/>
      <c r="Y666" s="949"/>
    </row>
    <row r="667" spans="1:25" s="34" customFormat="1" ht="24.75" customHeight="1" x14ac:dyDescent="0.2">
      <c r="A667" s="815">
        <v>159</v>
      </c>
      <c r="B667" s="814" t="s">
        <v>39</v>
      </c>
      <c r="C667" s="844"/>
      <c r="D667" s="814"/>
      <c r="E667" s="814"/>
      <c r="F667" s="814" t="s">
        <v>182</v>
      </c>
      <c r="G667" s="814">
        <v>0</v>
      </c>
      <c r="H667" s="814">
        <v>0</v>
      </c>
      <c r="I667" s="817">
        <v>5.25</v>
      </c>
      <c r="J667" s="817"/>
      <c r="K667" s="817"/>
      <c r="L667" s="817">
        <v>5.25</v>
      </c>
      <c r="M667" s="814"/>
      <c r="N667" s="817"/>
      <c r="O667" s="814"/>
      <c r="P667" s="814"/>
      <c r="Q667" s="814"/>
      <c r="R667" s="814"/>
      <c r="S667" s="818"/>
      <c r="T667" s="817"/>
      <c r="U667" s="818"/>
      <c r="V667" s="843"/>
      <c r="W667" s="814"/>
      <c r="X667" s="814"/>
      <c r="Y667" s="949"/>
    </row>
    <row r="668" spans="1:25" s="17" customFormat="1" ht="56.25" x14ac:dyDescent="0.2">
      <c r="A668" s="815"/>
      <c r="B668" s="814"/>
      <c r="C668" s="844"/>
      <c r="D668" s="814"/>
      <c r="E668" s="814"/>
      <c r="F668" s="814"/>
      <c r="G668" s="814"/>
      <c r="H668" s="814"/>
      <c r="I668" s="814"/>
      <c r="J668" s="817"/>
      <c r="K668" s="817"/>
      <c r="L668" s="817"/>
      <c r="M668" s="814"/>
      <c r="N668" s="817"/>
      <c r="O668" s="814">
        <v>1</v>
      </c>
      <c r="P668" s="814">
        <v>221</v>
      </c>
      <c r="Q668" s="793" t="s">
        <v>55</v>
      </c>
      <c r="R668" s="814" t="s">
        <v>35</v>
      </c>
      <c r="S668" s="818">
        <v>21</v>
      </c>
      <c r="T668" s="817"/>
      <c r="U668" s="818"/>
      <c r="V668" s="818">
        <v>21</v>
      </c>
      <c r="W668" s="814"/>
      <c r="X668" s="814">
        <v>5</v>
      </c>
      <c r="Y668" s="950" t="s">
        <v>53</v>
      </c>
    </row>
    <row r="669" spans="1:25" s="17" customFormat="1" ht="25.5" customHeight="1" x14ac:dyDescent="0.2">
      <c r="A669" s="815"/>
      <c r="B669" s="814"/>
      <c r="C669" s="844"/>
      <c r="D669" s="814"/>
      <c r="E669" s="814"/>
      <c r="F669" s="814"/>
      <c r="G669" s="814"/>
      <c r="H669" s="814"/>
      <c r="I669" s="814"/>
      <c r="J669" s="817"/>
      <c r="K669" s="817"/>
      <c r="L669" s="817"/>
      <c r="M669" s="814"/>
      <c r="N669" s="817"/>
      <c r="O669" s="814"/>
      <c r="P669" s="814"/>
      <c r="Q669" s="814"/>
      <c r="R669" s="814"/>
      <c r="S669" s="818"/>
      <c r="T669" s="817"/>
      <c r="U669" s="818"/>
      <c r="V669" s="818"/>
      <c r="W669" s="814"/>
      <c r="X669" s="814"/>
      <c r="Y669" s="949"/>
    </row>
    <row r="670" spans="1:25" s="34" customFormat="1" ht="24.75" customHeight="1" x14ac:dyDescent="0.2">
      <c r="A670" s="815">
        <v>160</v>
      </c>
      <c r="B670" s="814"/>
      <c r="C670" s="844"/>
      <c r="D670" s="814"/>
      <c r="E670" s="814"/>
      <c r="F670" s="814" t="s">
        <v>182</v>
      </c>
      <c r="G670" s="814">
        <v>0</v>
      </c>
      <c r="H670" s="814">
        <v>0</v>
      </c>
      <c r="I670" s="814">
        <v>6</v>
      </c>
      <c r="J670" s="817"/>
      <c r="K670" s="817"/>
      <c r="L670" s="817">
        <v>6</v>
      </c>
      <c r="M670" s="814"/>
      <c r="N670" s="817"/>
      <c r="O670" s="814"/>
      <c r="P670" s="814"/>
      <c r="Q670" s="814"/>
      <c r="R670" s="814"/>
      <c r="S670" s="818"/>
      <c r="T670" s="817"/>
      <c r="U670" s="818"/>
      <c r="V670" s="817"/>
      <c r="W670" s="814"/>
      <c r="X670" s="814"/>
      <c r="Y670" s="949"/>
    </row>
    <row r="671" spans="1:25" s="17" customFormat="1" ht="56.25" x14ac:dyDescent="0.2">
      <c r="A671" s="815"/>
      <c r="B671" s="814"/>
      <c r="C671" s="844"/>
      <c r="D671" s="814"/>
      <c r="E671" s="814"/>
      <c r="F671" s="814"/>
      <c r="G671" s="814"/>
      <c r="H671" s="814"/>
      <c r="I671" s="814"/>
      <c r="J671" s="817"/>
      <c r="K671" s="817"/>
      <c r="L671" s="817"/>
      <c r="M671" s="814"/>
      <c r="N671" s="817"/>
      <c r="O671" s="814">
        <v>1</v>
      </c>
      <c r="P671" s="814">
        <v>91</v>
      </c>
      <c r="Q671" s="793" t="s">
        <v>55</v>
      </c>
      <c r="R671" s="814" t="s">
        <v>35</v>
      </c>
      <c r="S671" s="818">
        <v>24</v>
      </c>
      <c r="T671" s="817"/>
      <c r="U671" s="818"/>
      <c r="V671" s="843">
        <v>24</v>
      </c>
      <c r="W671" s="814"/>
      <c r="X671" s="814">
        <v>10</v>
      </c>
      <c r="Y671" s="950" t="s">
        <v>53</v>
      </c>
    </row>
    <row r="672" spans="1:25" s="17" customFormat="1" ht="25.5" customHeight="1" x14ac:dyDescent="0.2">
      <c r="A672" s="815"/>
      <c r="B672" s="814" t="s">
        <v>70</v>
      </c>
      <c r="C672" s="844" t="s">
        <v>198</v>
      </c>
      <c r="D672" s="814"/>
      <c r="E672" s="814"/>
      <c r="F672" s="814" t="s">
        <v>182</v>
      </c>
      <c r="G672" s="814">
        <v>28</v>
      </c>
      <c r="H672" s="814">
        <v>3</v>
      </c>
      <c r="I672" s="814">
        <v>16</v>
      </c>
      <c r="J672" s="817">
        <v>11516</v>
      </c>
      <c r="K672" s="817"/>
      <c r="L672" s="817"/>
      <c r="M672" s="814"/>
      <c r="N672" s="817"/>
      <c r="O672" s="814"/>
      <c r="P672" s="814"/>
      <c r="Q672" s="814"/>
      <c r="R672" s="814"/>
      <c r="S672" s="818"/>
      <c r="T672" s="817"/>
      <c r="U672" s="818"/>
      <c r="V672" s="843"/>
      <c r="W672" s="814"/>
      <c r="X672" s="814"/>
      <c r="Y672" s="949"/>
    </row>
    <row r="673" spans="1:25" s="17" customFormat="1" ht="25.5" customHeight="1" x14ac:dyDescent="0.2">
      <c r="A673" s="815"/>
      <c r="B673" s="814" t="s">
        <v>70</v>
      </c>
      <c r="C673" s="844" t="s">
        <v>199</v>
      </c>
      <c r="D673" s="814"/>
      <c r="E673" s="814"/>
      <c r="F673" s="814" t="s">
        <v>182</v>
      </c>
      <c r="G673" s="814">
        <v>10</v>
      </c>
      <c r="H673" s="814">
        <v>0</v>
      </c>
      <c r="I673" s="814">
        <v>28</v>
      </c>
      <c r="J673" s="817">
        <v>4028</v>
      </c>
      <c r="K673" s="817"/>
      <c r="L673" s="817"/>
      <c r="M673" s="814"/>
      <c r="N673" s="817"/>
      <c r="O673" s="814"/>
      <c r="P673" s="814"/>
      <c r="Q673" s="814"/>
      <c r="R673" s="814"/>
      <c r="S673" s="818"/>
      <c r="T673" s="817"/>
      <c r="U673" s="818"/>
      <c r="V673" s="843"/>
      <c r="W673" s="814"/>
      <c r="X673" s="814"/>
      <c r="Y673" s="949"/>
    </row>
    <row r="674" spans="1:25" s="17" customFormat="1" ht="25.5" customHeight="1" x14ac:dyDescent="0.2">
      <c r="A674" s="815"/>
      <c r="B674" s="814"/>
      <c r="C674" s="844"/>
      <c r="D674" s="814"/>
      <c r="E674" s="814"/>
      <c r="F674" s="814"/>
      <c r="G674" s="814"/>
      <c r="H674" s="814"/>
      <c r="I674" s="814"/>
      <c r="J674" s="817"/>
      <c r="K674" s="817"/>
      <c r="L674" s="817"/>
      <c r="M674" s="814"/>
      <c r="N674" s="817"/>
      <c r="O674" s="814"/>
      <c r="P674" s="814"/>
      <c r="Q674" s="814"/>
      <c r="R674" s="814"/>
      <c r="S674" s="818"/>
      <c r="T674" s="817"/>
      <c r="U674" s="818"/>
      <c r="V674" s="843"/>
      <c r="W674" s="814"/>
      <c r="X674" s="814"/>
      <c r="Y674" s="949"/>
    </row>
    <row r="675" spans="1:25" s="34" customFormat="1" ht="24.75" customHeight="1" x14ac:dyDescent="0.2">
      <c r="A675" s="815">
        <v>161</v>
      </c>
      <c r="B675" s="814" t="s">
        <v>68</v>
      </c>
      <c r="C675" s="844"/>
      <c r="D675" s="814"/>
      <c r="E675" s="814"/>
      <c r="F675" s="814" t="s">
        <v>182</v>
      </c>
      <c r="G675" s="814">
        <v>10</v>
      </c>
      <c r="H675" s="814">
        <v>2</v>
      </c>
      <c r="I675" s="814">
        <v>75</v>
      </c>
      <c r="J675" s="817">
        <v>4261.5</v>
      </c>
      <c r="K675" s="817"/>
      <c r="L675" s="817">
        <v>13.5</v>
      </c>
      <c r="M675" s="814"/>
      <c r="N675" s="817"/>
      <c r="O675" s="814"/>
      <c r="P675" s="814"/>
      <c r="Q675" s="814"/>
      <c r="R675" s="814"/>
      <c r="S675" s="818"/>
      <c r="T675" s="817"/>
      <c r="U675" s="818"/>
      <c r="V675" s="817"/>
      <c r="W675" s="814"/>
      <c r="X675" s="814"/>
      <c r="Y675" s="949"/>
    </row>
    <row r="676" spans="1:25" s="17" customFormat="1" ht="56.25" x14ac:dyDescent="0.2">
      <c r="A676" s="815"/>
      <c r="B676" s="814"/>
      <c r="C676" s="844"/>
      <c r="D676" s="814"/>
      <c r="E676" s="814"/>
      <c r="F676" s="814"/>
      <c r="G676" s="814"/>
      <c r="H676" s="814"/>
      <c r="I676" s="814"/>
      <c r="J676" s="817"/>
      <c r="K676" s="817"/>
      <c r="L676" s="817"/>
      <c r="M676" s="814"/>
      <c r="N676" s="817"/>
      <c r="O676" s="814">
        <v>1</v>
      </c>
      <c r="P676" s="814">
        <v>29</v>
      </c>
      <c r="Q676" s="793" t="s">
        <v>55</v>
      </c>
      <c r="R676" s="814" t="s">
        <v>35</v>
      </c>
      <c r="S676" s="818">
        <v>54</v>
      </c>
      <c r="T676" s="817"/>
      <c r="U676" s="818"/>
      <c r="V676" s="843">
        <v>54</v>
      </c>
      <c r="W676" s="814"/>
      <c r="X676" s="814">
        <v>1</v>
      </c>
      <c r="Y676" s="950" t="s">
        <v>53</v>
      </c>
    </row>
    <row r="677" spans="1:25" s="17" customFormat="1" ht="18.75" x14ac:dyDescent="0.2">
      <c r="A677" s="815"/>
      <c r="B677" s="814"/>
      <c r="C677" s="844"/>
      <c r="D677" s="814"/>
      <c r="E677" s="814"/>
      <c r="F677" s="814"/>
      <c r="G677" s="814"/>
      <c r="H677" s="814"/>
      <c r="I677" s="814"/>
      <c r="J677" s="817"/>
      <c r="K677" s="817"/>
      <c r="L677" s="817"/>
      <c r="M677" s="814"/>
      <c r="N677" s="817"/>
      <c r="O677" s="814"/>
      <c r="P677" s="814"/>
      <c r="Q677" s="793"/>
      <c r="R677" s="814"/>
      <c r="S677" s="818"/>
      <c r="T677" s="817"/>
      <c r="U677" s="818"/>
      <c r="V677" s="843"/>
      <c r="W677" s="814"/>
      <c r="X677" s="814"/>
      <c r="Y677" s="950"/>
    </row>
    <row r="678" spans="1:25" s="34" customFormat="1" ht="24.75" customHeight="1" x14ac:dyDescent="0.2">
      <c r="A678" s="815">
        <v>162</v>
      </c>
      <c r="B678" s="814" t="s">
        <v>68</v>
      </c>
      <c r="C678" s="844"/>
      <c r="D678" s="814"/>
      <c r="E678" s="814"/>
      <c r="F678" s="814" t="s">
        <v>182</v>
      </c>
      <c r="G678" s="814">
        <v>10</v>
      </c>
      <c r="H678" s="814">
        <v>2</v>
      </c>
      <c r="I678" s="814">
        <v>75</v>
      </c>
      <c r="J678" s="817">
        <v>4263.75</v>
      </c>
      <c r="K678" s="817"/>
      <c r="L678" s="817">
        <v>11.25</v>
      </c>
      <c r="M678" s="814"/>
      <c r="N678" s="817"/>
      <c r="O678" s="814"/>
      <c r="P678" s="814"/>
      <c r="Q678" s="814"/>
      <c r="R678" s="814"/>
      <c r="S678" s="818"/>
      <c r="T678" s="817"/>
      <c r="U678" s="818"/>
      <c r="V678" s="817"/>
      <c r="W678" s="814"/>
      <c r="X678" s="814"/>
      <c r="Y678" s="949"/>
    </row>
    <row r="679" spans="1:25" s="17" customFormat="1" ht="18.75" x14ac:dyDescent="0.2">
      <c r="A679" s="815"/>
      <c r="B679" s="814"/>
      <c r="C679" s="844"/>
      <c r="D679" s="814"/>
      <c r="E679" s="814"/>
      <c r="F679" s="814"/>
      <c r="G679" s="814"/>
      <c r="H679" s="814"/>
      <c r="I679" s="814"/>
      <c r="J679" s="817"/>
      <c r="K679" s="817"/>
      <c r="L679" s="817"/>
      <c r="M679" s="814"/>
      <c r="N679" s="817"/>
      <c r="O679" s="814">
        <v>1</v>
      </c>
      <c r="P679" s="814">
        <v>29</v>
      </c>
      <c r="Q679" s="793" t="s">
        <v>37</v>
      </c>
      <c r="R679" s="814" t="s">
        <v>35</v>
      </c>
      <c r="S679" s="818">
        <v>45</v>
      </c>
      <c r="T679" s="817"/>
      <c r="U679" s="818"/>
      <c r="V679" s="843">
        <v>45</v>
      </c>
      <c r="W679" s="814"/>
      <c r="X679" s="814">
        <v>4</v>
      </c>
      <c r="Y679" s="950" t="s">
        <v>93</v>
      </c>
    </row>
    <row r="680" spans="1:25" s="17" customFormat="1" ht="18.75" x14ac:dyDescent="0.2">
      <c r="A680" s="815"/>
      <c r="B680" s="814"/>
      <c r="C680" s="844"/>
      <c r="D680" s="814"/>
      <c r="E680" s="814"/>
      <c r="F680" s="814"/>
      <c r="G680" s="814"/>
      <c r="H680" s="814"/>
      <c r="I680" s="814"/>
      <c r="J680" s="817"/>
      <c r="K680" s="817"/>
      <c r="L680" s="817"/>
      <c r="M680" s="814"/>
      <c r="N680" s="817"/>
      <c r="O680" s="814"/>
      <c r="P680" s="814"/>
      <c r="Q680" s="793"/>
      <c r="R680" s="814"/>
      <c r="S680" s="818"/>
      <c r="T680" s="817"/>
      <c r="U680" s="818"/>
      <c r="V680" s="843"/>
      <c r="W680" s="814"/>
      <c r="X680" s="814"/>
      <c r="Y680" s="950"/>
    </row>
    <row r="681" spans="1:25" s="767" customFormat="1" ht="18.75" x14ac:dyDescent="0.2">
      <c r="A681" s="850">
        <v>163</v>
      </c>
      <c r="B681" s="851" t="s">
        <v>155</v>
      </c>
      <c r="C681" s="851">
        <v>2308</v>
      </c>
      <c r="D681" s="851">
        <v>5</v>
      </c>
      <c r="E681" s="851">
        <v>8</v>
      </c>
      <c r="F681" s="851" t="s">
        <v>170</v>
      </c>
      <c r="G681" s="851">
        <v>99</v>
      </c>
      <c r="H681" s="851">
        <v>2</v>
      </c>
      <c r="I681" s="851">
        <v>80</v>
      </c>
      <c r="J681" s="852">
        <v>39813.360000000001</v>
      </c>
      <c r="K681" s="984"/>
      <c r="L681" s="984">
        <v>66.64</v>
      </c>
      <c r="M681" s="851"/>
      <c r="N681" s="853"/>
      <c r="O681" s="851">
        <v>1</v>
      </c>
      <c r="P681" s="851" t="s">
        <v>200</v>
      </c>
      <c r="Q681" s="854" t="s">
        <v>66</v>
      </c>
      <c r="R681" s="851" t="s">
        <v>35</v>
      </c>
      <c r="S681" s="855">
        <v>682</v>
      </c>
      <c r="T681" s="856">
        <v>682</v>
      </c>
      <c r="U681" s="855"/>
      <c r="V681" s="856"/>
      <c r="W681" s="857"/>
      <c r="X681" s="858">
        <v>3</v>
      </c>
      <c r="Y681" s="957" t="s">
        <v>201</v>
      </c>
    </row>
    <row r="682" spans="1:25" s="767" customFormat="1" ht="62.25" customHeight="1" x14ac:dyDescent="0.2">
      <c r="A682" s="850"/>
      <c r="B682" s="851"/>
      <c r="C682" s="851"/>
      <c r="D682" s="851"/>
      <c r="E682" s="851"/>
      <c r="F682" s="851"/>
      <c r="G682" s="851"/>
      <c r="H682" s="851"/>
      <c r="I682" s="851"/>
      <c r="J682" s="852"/>
      <c r="K682" s="984"/>
      <c r="L682" s="984"/>
      <c r="M682" s="851"/>
      <c r="N682" s="853"/>
      <c r="O682" s="851">
        <v>2</v>
      </c>
      <c r="P682" s="851" t="s">
        <v>200</v>
      </c>
      <c r="Q682" s="860" t="s">
        <v>202</v>
      </c>
      <c r="R682" s="851" t="s">
        <v>35</v>
      </c>
      <c r="S682" s="855">
        <v>930</v>
      </c>
      <c r="T682" s="856">
        <v>930</v>
      </c>
      <c r="U682" s="855"/>
      <c r="V682" s="856"/>
      <c r="W682" s="857"/>
      <c r="X682" s="858">
        <v>3</v>
      </c>
      <c r="Y682" s="957" t="s">
        <v>203</v>
      </c>
    </row>
    <row r="683" spans="1:25" s="767" customFormat="1" ht="18.75" x14ac:dyDescent="0.2">
      <c r="A683" s="850"/>
      <c r="B683" s="851"/>
      <c r="C683" s="851"/>
      <c r="D683" s="851"/>
      <c r="E683" s="851"/>
      <c r="F683" s="851"/>
      <c r="G683" s="851"/>
      <c r="H683" s="851"/>
      <c r="I683" s="851"/>
      <c r="J683" s="852"/>
      <c r="K683" s="984"/>
      <c r="L683" s="984"/>
      <c r="M683" s="851"/>
      <c r="N683" s="853"/>
      <c r="O683" s="851">
        <v>3</v>
      </c>
      <c r="P683" s="851" t="s">
        <v>200</v>
      </c>
      <c r="Q683" s="861" t="s">
        <v>66</v>
      </c>
      <c r="R683" s="851" t="s">
        <v>35</v>
      </c>
      <c r="S683" s="855">
        <v>56.25</v>
      </c>
      <c r="T683" s="856">
        <v>56.25</v>
      </c>
      <c r="U683" s="855"/>
      <c r="V683" s="856"/>
      <c r="W683" s="857"/>
      <c r="X683" s="858">
        <v>3</v>
      </c>
      <c r="Y683" s="777" t="s">
        <v>204</v>
      </c>
    </row>
    <row r="684" spans="1:25" s="767" customFormat="1" ht="18.75" x14ac:dyDescent="0.2">
      <c r="A684" s="850"/>
      <c r="B684" s="851"/>
      <c r="C684" s="851"/>
      <c r="D684" s="851"/>
      <c r="E684" s="851"/>
      <c r="F684" s="851"/>
      <c r="G684" s="851"/>
      <c r="H684" s="851"/>
      <c r="I684" s="851"/>
      <c r="J684" s="852"/>
      <c r="K684" s="984"/>
      <c r="L684" s="984"/>
      <c r="M684" s="851"/>
      <c r="N684" s="853"/>
      <c r="O684" s="851">
        <v>4</v>
      </c>
      <c r="P684" s="851" t="s">
        <v>200</v>
      </c>
      <c r="Q684" s="861" t="s">
        <v>66</v>
      </c>
      <c r="R684" s="851" t="s">
        <v>35</v>
      </c>
      <c r="S684" s="855">
        <v>80.56</v>
      </c>
      <c r="T684" s="856"/>
      <c r="U684" s="855"/>
      <c r="V684" s="856">
        <v>80.56</v>
      </c>
      <c r="W684" s="857"/>
      <c r="X684" s="858">
        <v>3</v>
      </c>
      <c r="Y684" s="777" t="s">
        <v>205</v>
      </c>
    </row>
    <row r="685" spans="1:25" s="768" customFormat="1" ht="21.75" x14ac:dyDescent="0.5">
      <c r="A685" s="850"/>
      <c r="B685" s="851"/>
      <c r="C685" s="851"/>
      <c r="D685" s="851"/>
      <c r="E685" s="851"/>
      <c r="F685" s="851"/>
      <c r="G685" s="851"/>
      <c r="H685" s="851"/>
      <c r="I685" s="851"/>
      <c r="J685" s="852"/>
      <c r="K685" s="984"/>
      <c r="L685" s="984"/>
      <c r="M685" s="851"/>
      <c r="N685" s="853"/>
      <c r="O685" s="851">
        <v>5</v>
      </c>
      <c r="P685" s="851" t="s">
        <v>200</v>
      </c>
      <c r="Q685" s="861" t="s">
        <v>66</v>
      </c>
      <c r="R685" s="851" t="s">
        <v>35</v>
      </c>
      <c r="S685" s="855">
        <v>4540</v>
      </c>
      <c r="T685" s="856">
        <v>4540</v>
      </c>
      <c r="U685" s="855"/>
      <c r="V685" s="856"/>
      <c r="W685" s="857"/>
      <c r="X685" s="858">
        <v>3</v>
      </c>
      <c r="Y685" s="957" t="s">
        <v>206</v>
      </c>
    </row>
    <row r="686" spans="1:25" s="768" customFormat="1" ht="21.75" x14ac:dyDescent="0.5">
      <c r="A686" s="850"/>
      <c r="B686" s="851"/>
      <c r="C686" s="851"/>
      <c r="D686" s="851"/>
      <c r="E686" s="851"/>
      <c r="F686" s="851"/>
      <c r="G686" s="851"/>
      <c r="H686" s="851"/>
      <c r="I686" s="851"/>
      <c r="J686" s="852"/>
      <c r="K686" s="984"/>
      <c r="L686" s="984"/>
      <c r="M686" s="851" t="s">
        <v>207</v>
      </c>
      <c r="N686" s="853"/>
      <c r="O686" s="851">
        <v>6</v>
      </c>
      <c r="P686" s="851" t="s">
        <v>200</v>
      </c>
      <c r="Q686" s="861" t="s">
        <v>66</v>
      </c>
      <c r="R686" s="851" t="s">
        <v>35</v>
      </c>
      <c r="S686" s="855">
        <v>6</v>
      </c>
      <c r="T686" s="856"/>
      <c r="U686" s="855"/>
      <c r="V686" s="856">
        <v>6</v>
      </c>
      <c r="W686" s="857"/>
      <c r="X686" s="858">
        <v>3</v>
      </c>
      <c r="Y686" s="957" t="s">
        <v>208</v>
      </c>
    </row>
    <row r="687" spans="1:25" s="769" customFormat="1" ht="24" x14ac:dyDescent="0.55000000000000004">
      <c r="A687" s="850"/>
      <c r="B687" s="851"/>
      <c r="C687" s="851"/>
      <c r="D687" s="851"/>
      <c r="E687" s="851"/>
      <c r="F687" s="851"/>
      <c r="G687" s="851"/>
      <c r="H687" s="851"/>
      <c r="I687" s="851"/>
      <c r="J687" s="852"/>
      <c r="K687" s="984"/>
      <c r="L687" s="984"/>
      <c r="M687" s="851"/>
      <c r="N687" s="853"/>
      <c r="O687" s="851">
        <v>7</v>
      </c>
      <c r="P687" s="851" t="s">
        <v>200</v>
      </c>
      <c r="Q687" s="860" t="s">
        <v>59</v>
      </c>
      <c r="R687" s="851" t="s">
        <v>35</v>
      </c>
      <c r="S687" s="855">
        <v>1243.92</v>
      </c>
      <c r="T687" s="856">
        <v>1243.92</v>
      </c>
      <c r="U687" s="855"/>
      <c r="V687" s="856"/>
      <c r="W687" s="857"/>
      <c r="X687" s="858">
        <v>3</v>
      </c>
      <c r="Y687" s="777" t="s">
        <v>209</v>
      </c>
    </row>
    <row r="688" spans="1:25" s="768" customFormat="1" ht="21.75" x14ac:dyDescent="0.5">
      <c r="A688" s="850"/>
      <c r="B688" s="851"/>
      <c r="C688" s="851"/>
      <c r="D688" s="851"/>
      <c r="E688" s="851"/>
      <c r="F688" s="851"/>
      <c r="G688" s="851"/>
      <c r="H688" s="851"/>
      <c r="I688" s="851"/>
      <c r="J688" s="852"/>
      <c r="K688" s="984"/>
      <c r="L688" s="984"/>
      <c r="M688" s="851"/>
      <c r="N688" s="853"/>
      <c r="O688" s="851">
        <v>8</v>
      </c>
      <c r="P688" s="851" t="s">
        <v>200</v>
      </c>
      <c r="Q688" s="861" t="s">
        <v>37</v>
      </c>
      <c r="R688" s="851" t="s">
        <v>35</v>
      </c>
      <c r="S688" s="855">
        <v>180</v>
      </c>
      <c r="T688" s="856"/>
      <c r="U688" s="855"/>
      <c r="V688" s="856">
        <v>180</v>
      </c>
      <c r="W688" s="857"/>
      <c r="X688" s="858">
        <v>3</v>
      </c>
      <c r="Y688" s="777" t="s">
        <v>162</v>
      </c>
    </row>
    <row r="689" spans="1:25" s="768" customFormat="1" ht="21.75" x14ac:dyDescent="0.5">
      <c r="A689" s="850"/>
      <c r="B689" s="851" t="s">
        <v>155</v>
      </c>
      <c r="C689" s="851">
        <v>2312</v>
      </c>
      <c r="D689" s="851">
        <v>9</v>
      </c>
      <c r="E689" s="851">
        <v>12</v>
      </c>
      <c r="F689" s="851" t="s">
        <v>170</v>
      </c>
      <c r="G689" s="851">
        <v>99</v>
      </c>
      <c r="H689" s="851">
        <v>2</v>
      </c>
      <c r="I689" s="851">
        <v>50</v>
      </c>
      <c r="J689" s="852">
        <v>39793.43</v>
      </c>
      <c r="K689" s="984"/>
      <c r="L689" s="984">
        <v>56.57</v>
      </c>
      <c r="M689" s="851"/>
      <c r="N689" s="853"/>
      <c r="O689" s="851">
        <v>9</v>
      </c>
      <c r="P689" s="851" t="s">
        <v>200</v>
      </c>
      <c r="Q689" s="861" t="s">
        <v>66</v>
      </c>
      <c r="R689" s="851" t="s">
        <v>35</v>
      </c>
      <c r="S689" s="855">
        <v>109.51</v>
      </c>
      <c r="T689" s="863"/>
      <c r="U689" s="855"/>
      <c r="V689" s="863">
        <v>109.51</v>
      </c>
      <c r="W689" s="857"/>
      <c r="X689" s="858">
        <v>3</v>
      </c>
      <c r="Y689" s="957" t="s">
        <v>210</v>
      </c>
    </row>
    <row r="690" spans="1:25" s="770" customFormat="1" ht="18.75" customHeight="1" x14ac:dyDescent="0.45">
      <c r="A690" s="850"/>
      <c r="B690" s="851"/>
      <c r="C690" s="851"/>
      <c r="D690" s="851"/>
      <c r="E690" s="851"/>
      <c r="F690" s="851"/>
      <c r="G690" s="851"/>
      <c r="H690" s="851"/>
      <c r="I690" s="851"/>
      <c r="J690" s="852"/>
      <c r="K690" s="984"/>
      <c r="L690" s="984"/>
      <c r="M690" s="851"/>
      <c r="N690" s="853"/>
      <c r="O690" s="851">
        <v>10</v>
      </c>
      <c r="P690" s="851" t="s">
        <v>200</v>
      </c>
      <c r="Q690" s="861" t="s">
        <v>66</v>
      </c>
      <c r="R690" s="851" t="s">
        <v>35</v>
      </c>
      <c r="S690" s="855">
        <v>116.75</v>
      </c>
      <c r="T690" s="856"/>
      <c r="U690" s="855"/>
      <c r="V690" s="856">
        <v>116.75</v>
      </c>
      <c r="W690" s="857"/>
      <c r="X690" s="858">
        <v>3</v>
      </c>
      <c r="Y690" s="777" t="s">
        <v>211</v>
      </c>
    </row>
    <row r="691" spans="1:25" s="770" customFormat="1" ht="18.75" customHeight="1" x14ac:dyDescent="0.45">
      <c r="A691" s="850"/>
      <c r="B691" s="851"/>
      <c r="C691" s="851"/>
      <c r="D691" s="851"/>
      <c r="E691" s="851"/>
      <c r="F691" s="851"/>
      <c r="G691" s="851"/>
      <c r="H691" s="851"/>
      <c r="I691" s="851"/>
      <c r="J691" s="852"/>
      <c r="K691" s="984"/>
      <c r="L691" s="984"/>
      <c r="M691" s="851"/>
      <c r="N691" s="853"/>
      <c r="O691" s="851"/>
      <c r="P691" s="851"/>
      <c r="Q691" s="861"/>
      <c r="R691" s="851"/>
      <c r="S691" s="855"/>
      <c r="T691" s="856"/>
      <c r="U691" s="855"/>
      <c r="V691" s="856"/>
      <c r="W691" s="857"/>
      <c r="X691" s="858"/>
      <c r="Y691" s="777"/>
    </row>
    <row r="692" spans="1:25" s="767" customFormat="1" ht="18.75" x14ac:dyDescent="0.2">
      <c r="A692" s="850">
        <v>164</v>
      </c>
      <c r="B692" s="862" t="s">
        <v>155</v>
      </c>
      <c r="C692" s="862">
        <v>2318</v>
      </c>
      <c r="D692" s="862">
        <v>15</v>
      </c>
      <c r="E692" s="862">
        <v>18</v>
      </c>
      <c r="F692" s="862" t="s">
        <v>170</v>
      </c>
      <c r="G692" s="862">
        <v>99</v>
      </c>
      <c r="H692" s="862">
        <v>2</v>
      </c>
      <c r="I692" s="862">
        <v>30</v>
      </c>
      <c r="J692" s="864">
        <v>37556.17</v>
      </c>
      <c r="K692" s="985"/>
      <c r="L692" s="985">
        <v>2273.83</v>
      </c>
      <c r="M692" s="862"/>
      <c r="N692" s="859"/>
      <c r="O692" s="851">
        <v>11</v>
      </c>
      <c r="P692" s="851">
        <v>99</v>
      </c>
      <c r="Q692" s="861" t="s">
        <v>66</v>
      </c>
      <c r="R692" s="851" t="s">
        <v>35</v>
      </c>
      <c r="S692" s="855">
        <v>4</v>
      </c>
      <c r="T692" s="856"/>
      <c r="U692" s="855"/>
      <c r="V692" s="856">
        <v>4</v>
      </c>
      <c r="W692" s="857"/>
      <c r="X692" s="858">
        <v>16</v>
      </c>
      <c r="Y692" s="957" t="s">
        <v>201</v>
      </c>
    </row>
    <row r="693" spans="1:25" s="767" customFormat="1" ht="37.5" x14ac:dyDescent="0.2">
      <c r="A693" s="850"/>
      <c r="B693" s="862"/>
      <c r="C693" s="862"/>
      <c r="D693" s="862"/>
      <c r="E693" s="862"/>
      <c r="F693" s="862"/>
      <c r="G693" s="862"/>
      <c r="H693" s="862"/>
      <c r="I693" s="862"/>
      <c r="J693" s="864"/>
      <c r="K693" s="985"/>
      <c r="L693" s="985"/>
      <c r="M693" s="862"/>
      <c r="N693" s="859"/>
      <c r="O693" s="851">
        <v>12</v>
      </c>
      <c r="P693" s="851">
        <v>99</v>
      </c>
      <c r="Q693" s="860" t="s">
        <v>212</v>
      </c>
      <c r="R693" s="851" t="s">
        <v>35</v>
      </c>
      <c r="S693" s="855">
        <v>176</v>
      </c>
      <c r="T693" s="856"/>
      <c r="U693" s="855"/>
      <c r="V693" s="856">
        <v>176</v>
      </c>
      <c r="W693" s="857"/>
      <c r="X693" s="858">
        <v>19</v>
      </c>
      <c r="Y693" s="777" t="s">
        <v>213</v>
      </c>
    </row>
    <row r="694" spans="1:25" s="767" customFormat="1" ht="18.75" x14ac:dyDescent="0.2">
      <c r="A694" s="850"/>
      <c r="B694" s="862"/>
      <c r="C694" s="862"/>
      <c r="D694" s="862"/>
      <c r="E694" s="862"/>
      <c r="F694" s="862"/>
      <c r="G694" s="862"/>
      <c r="H694" s="862"/>
      <c r="I694" s="862"/>
      <c r="J694" s="864"/>
      <c r="K694" s="985"/>
      <c r="L694" s="985"/>
      <c r="M694" s="862"/>
      <c r="N694" s="859"/>
      <c r="O694" s="851">
        <v>13</v>
      </c>
      <c r="P694" s="851">
        <v>99</v>
      </c>
      <c r="Q694" s="861" t="s">
        <v>37</v>
      </c>
      <c r="R694" s="851" t="s">
        <v>35</v>
      </c>
      <c r="S694" s="855">
        <v>112</v>
      </c>
      <c r="T694" s="856"/>
      <c r="U694" s="855"/>
      <c r="V694" s="856">
        <v>112</v>
      </c>
      <c r="W694" s="857"/>
      <c r="X694" s="858">
        <v>19</v>
      </c>
      <c r="Y694" s="777" t="s">
        <v>214</v>
      </c>
    </row>
    <row r="695" spans="1:25" s="767" customFormat="1" ht="18.75" x14ac:dyDescent="0.2">
      <c r="A695" s="850"/>
      <c r="B695" s="862"/>
      <c r="C695" s="862"/>
      <c r="D695" s="862"/>
      <c r="E695" s="862"/>
      <c r="F695" s="862"/>
      <c r="G695" s="862"/>
      <c r="H695" s="862"/>
      <c r="I695" s="862"/>
      <c r="J695" s="864"/>
      <c r="K695" s="985"/>
      <c r="L695" s="985"/>
      <c r="M695" s="862"/>
      <c r="N695" s="859"/>
      <c r="O695" s="851">
        <v>14</v>
      </c>
      <c r="P695" s="851">
        <v>99</v>
      </c>
      <c r="Q695" s="861" t="s">
        <v>37</v>
      </c>
      <c r="R695" s="851" t="s">
        <v>35</v>
      </c>
      <c r="S695" s="855">
        <v>190.34</v>
      </c>
      <c r="T695" s="856"/>
      <c r="U695" s="855"/>
      <c r="V695" s="856">
        <v>190.34</v>
      </c>
      <c r="W695" s="857"/>
      <c r="X695" s="858">
        <v>14</v>
      </c>
      <c r="Y695" s="777" t="s">
        <v>215</v>
      </c>
    </row>
    <row r="696" spans="1:25" s="767" customFormat="1" ht="37.5" x14ac:dyDescent="0.2">
      <c r="A696" s="850"/>
      <c r="B696" s="862"/>
      <c r="C696" s="862"/>
      <c r="D696" s="862"/>
      <c r="E696" s="862"/>
      <c r="F696" s="862"/>
      <c r="G696" s="862"/>
      <c r="H696" s="862"/>
      <c r="I696" s="862"/>
      <c r="J696" s="864"/>
      <c r="K696" s="985"/>
      <c r="L696" s="985"/>
      <c r="M696" s="862"/>
      <c r="N696" s="859"/>
      <c r="O696" s="851">
        <v>15</v>
      </c>
      <c r="P696" s="851">
        <v>99</v>
      </c>
      <c r="Q696" s="861" t="s">
        <v>59</v>
      </c>
      <c r="R696" s="851" t="s">
        <v>35</v>
      </c>
      <c r="S696" s="855">
        <v>125</v>
      </c>
      <c r="T696" s="856">
        <v>125</v>
      </c>
      <c r="U696" s="855"/>
      <c r="V696" s="856"/>
      <c r="W696" s="857"/>
      <c r="X696" s="858">
        <v>16</v>
      </c>
      <c r="Y696" s="957" t="s">
        <v>216</v>
      </c>
    </row>
    <row r="697" spans="1:25" s="767" customFormat="1" ht="37.5" x14ac:dyDescent="0.2">
      <c r="A697" s="850"/>
      <c r="B697" s="862"/>
      <c r="C697" s="862"/>
      <c r="D697" s="862"/>
      <c r="E697" s="862"/>
      <c r="F697" s="862"/>
      <c r="G697" s="862"/>
      <c r="H697" s="862"/>
      <c r="I697" s="862"/>
      <c r="J697" s="864"/>
      <c r="K697" s="985"/>
      <c r="L697" s="985"/>
      <c r="M697" s="862"/>
      <c r="N697" s="859"/>
      <c r="O697" s="851">
        <v>16</v>
      </c>
      <c r="P697" s="851">
        <v>99</v>
      </c>
      <c r="Q697" s="861" t="s">
        <v>59</v>
      </c>
      <c r="R697" s="851" t="s">
        <v>35</v>
      </c>
      <c r="S697" s="855">
        <v>280</v>
      </c>
      <c r="T697" s="856">
        <v>280</v>
      </c>
      <c r="U697" s="855"/>
      <c r="V697" s="856"/>
      <c r="W697" s="857"/>
      <c r="X697" s="858">
        <v>16</v>
      </c>
      <c r="Y697" s="957" t="s">
        <v>217</v>
      </c>
    </row>
    <row r="698" spans="1:25" s="767" customFormat="1" ht="18.75" x14ac:dyDescent="0.2">
      <c r="A698" s="850"/>
      <c r="B698" s="862"/>
      <c r="C698" s="862"/>
      <c r="D698" s="862"/>
      <c r="E698" s="862"/>
      <c r="F698" s="862"/>
      <c r="G698" s="862"/>
      <c r="H698" s="862"/>
      <c r="I698" s="862"/>
      <c r="J698" s="864"/>
      <c r="K698" s="985"/>
      <c r="L698" s="985"/>
      <c r="M698" s="862"/>
      <c r="N698" s="859"/>
      <c r="O698" s="851">
        <v>17</v>
      </c>
      <c r="P698" s="851">
        <v>99</v>
      </c>
      <c r="Q698" s="861" t="s">
        <v>66</v>
      </c>
      <c r="R698" s="851" t="s">
        <v>35</v>
      </c>
      <c r="S698" s="855">
        <v>105.75</v>
      </c>
      <c r="T698" s="856"/>
      <c r="U698" s="855"/>
      <c r="V698" s="856">
        <v>105.75</v>
      </c>
      <c r="W698" s="857"/>
      <c r="X698" s="858">
        <v>9</v>
      </c>
      <c r="Y698" s="957" t="s">
        <v>218</v>
      </c>
    </row>
    <row r="699" spans="1:25" s="767" customFormat="1" ht="51" customHeight="1" x14ac:dyDescent="0.2">
      <c r="A699" s="850"/>
      <c r="B699" s="862"/>
      <c r="C699" s="862"/>
      <c r="D699" s="862"/>
      <c r="E699" s="862"/>
      <c r="F699" s="862"/>
      <c r="G699" s="862"/>
      <c r="H699" s="862"/>
      <c r="I699" s="862"/>
      <c r="J699" s="864"/>
      <c r="K699" s="985"/>
      <c r="L699" s="985"/>
      <c r="M699" s="862"/>
      <c r="N699" s="859"/>
      <c r="O699" s="851">
        <v>18</v>
      </c>
      <c r="P699" s="851">
        <v>99</v>
      </c>
      <c r="Q699" s="860" t="s">
        <v>219</v>
      </c>
      <c r="R699" s="865" t="s">
        <v>220</v>
      </c>
      <c r="S699" s="855">
        <v>589</v>
      </c>
      <c r="T699" s="856"/>
      <c r="U699" s="855"/>
      <c r="V699" s="856">
        <v>589</v>
      </c>
      <c r="W699" s="857"/>
      <c r="X699" s="858">
        <v>3</v>
      </c>
      <c r="Y699" s="957" t="s">
        <v>221</v>
      </c>
    </row>
    <row r="700" spans="1:25" s="767" customFormat="1" ht="18.75" x14ac:dyDescent="0.2">
      <c r="A700" s="850"/>
      <c r="B700" s="862"/>
      <c r="C700" s="862"/>
      <c r="D700" s="862"/>
      <c r="E700" s="862"/>
      <c r="F700" s="862"/>
      <c r="G700" s="862"/>
      <c r="H700" s="862"/>
      <c r="I700" s="862"/>
      <c r="J700" s="864"/>
      <c r="K700" s="985"/>
      <c r="L700" s="985"/>
      <c r="M700" s="862"/>
      <c r="N700" s="859"/>
      <c r="O700" s="851">
        <v>19</v>
      </c>
      <c r="P700" s="851">
        <v>99</v>
      </c>
      <c r="Q700" s="861" t="s">
        <v>66</v>
      </c>
      <c r="R700" s="851" t="s">
        <v>35</v>
      </c>
      <c r="S700" s="855">
        <v>60</v>
      </c>
      <c r="T700" s="856"/>
      <c r="U700" s="855"/>
      <c r="V700" s="856">
        <v>60</v>
      </c>
      <c r="W700" s="857"/>
      <c r="X700" s="858">
        <v>19</v>
      </c>
      <c r="Y700" s="777" t="s">
        <v>222</v>
      </c>
    </row>
    <row r="701" spans="1:25" s="767" customFormat="1" ht="18.75" x14ac:dyDescent="0.2">
      <c r="A701" s="850"/>
      <c r="B701" s="862"/>
      <c r="C701" s="862"/>
      <c r="D701" s="862"/>
      <c r="E701" s="862"/>
      <c r="F701" s="862"/>
      <c r="G701" s="862"/>
      <c r="H701" s="862"/>
      <c r="I701" s="862"/>
      <c r="J701" s="864"/>
      <c r="K701" s="985"/>
      <c r="L701" s="985"/>
      <c r="M701" s="862"/>
      <c r="N701" s="859"/>
      <c r="O701" s="851">
        <v>20</v>
      </c>
      <c r="P701" s="851">
        <v>99</v>
      </c>
      <c r="Q701" s="861" t="s">
        <v>66</v>
      </c>
      <c r="R701" s="851" t="s">
        <v>35</v>
      </c>
      <c r="S701" s="855">
        <v>712.08</v>
      </c>
      <c r="T701" s="856">
        <v>712.08</v>
      </c>
      <c r="U701" s="855"/>
      <c r="V701" s="856"/>
      <c r="W701" s="857"/>
      <c r="X701" s="858">
        <v>18</v>
      </c>
      <c r="Y701" s="777" t="s">
        <v>223</v>
      </c>
    </row>
    <row r="702" spans="1:25" s="767" customFormat="1" ht="18.75" x14ac:dyDescent="0.2">
      <c r="A702" s="850"/>
      <c r="B702" s="862"/>
      <c r="C702" s="862"/>
      <c r="D702" s="862"/>
      <c r="E702" s="862"/>
      <c r="F702" s="862"/>
      <c r="G702" s="862"/>
      <c r="H702" s="862"/>
      <c r="I702" s="862"/>
      <c r="J702" s="864"/>
      <c r="K702" s="985"/>
      <c r="L702" s="985"/>
      <c r="M702" s="862"/>
      <c r="N702" s="859"/>
      <c r="O702" s="851">
        <v>21</v>
      </c>
      <c r="P702" s="851">
        <v>99</v>
      </c>
      <c r="Q702" s="861" t="s">
        <v>59</v>
      </c>
      <c r="R702" s="851" t="s">
        <v>35</v>
      </c>
      <c r="S702" s="855">
        <v>1610</v>
      </c>
      <c r="T702" s="856">
        <v>1610</v>
      </c>
      <c r="U702" s="855"/>
      <c r="V702" s="856"/>
      <c r="W702" s="857"/>
      <c r="X702" s="858">
        <v>18</v>
      </c>
      <c r="Y702" s="777" t="s">
        <v>224</v>
      </c>
    </row>
    <row r="703" spans="1:25" s="767" customFormat="1" ht="18.75" x14ac:dyDescent="0.2">
      <c r="A703" s="850"/>
      <c r="B703" s="862"/>
      <c r="C703" s="862"/>
      <c r="D703" s="862"/>
      <c r="E703" s="862"/>
      <c r="F703" s="862"/>
      <c r="G703" s="862"/>
      <c r="H703" s="862"/>
      <c r="I703" s="862"/>
      <c r="J703" s="864"/>
      <c r="K703" s="985"/>
      <c r="L703" s="985"/>
      <c r="M703" s="862"/>
      <c r="N703" s="859"/>
      <c r="O703" s="851">
        <v>22</v>
      </c>
      <c r="P703" s="851">
        <v>99</v>
      </c>
      <c r="Q703" s="861" t="s">
        <v>59</v>
      </c>
      <c r="R703" s="851" t="s">
        <v>35</v>
      </c>
      <c r="S703" s="855">
        <v>1610</v>
      </c>
      <c r="T703" s="856">
        <v>1610</v>
      </c>
      <c r="U703" s="855"/>
      <c r="V703" s="856"/>
      <c r="W703" s="857"/>
      <c r="X703" s="858">
        <v>17</v>
      </c>
      <c r="Y703" s="777" t="s">
        <v>225</v>
      </c>
    </row>
    <row r="704" spans="1:25" s="767" customFormat="1" ht="18.75" x14ac:dyDescent="0.2">
      <c r="A704" s="850"/>
      <c r="B704" s="862"/>
      <c r="C704" s="862"/>
      <c r="D704" s="862"/>
      <c r="E704" s="862"/>
      <c r="F704" s="862"/>
      <c r="G704" s="862"/>
      <c r="H704" s="862"/>
      <c r="I704" s="862"/>
      <c r="J704" s="864"/>
      <c r="K704" s="985"/>
      <c r="L704" s="985"/>
      <c r="M704" s="862"/>
      <c r="N704" s="859"/>
      <c r="O704" s="851">
        <v>23</v>
      </c>
      <c r="P704" s="851">
        <v>99</v>
      </c>
      <c r="Q704" s="861" t="s">
        <v>59</v>
      </c>
      <c r="R704" s="851" t="s">
        <v>35</v>
      </c>
      <c r="S704" s="855">
        <v>1972</v>
      </c>
      <c r="T704" s="856">
        <v>1972</v>
      </c>
      <c r="U704" s="855"/>
      <c r="V704" s="856"/>
      <c r="W704" s="857"/>
      <c r="X704" s="858">
        <v>18</v>
      </c>
      <c r="Y704" s="777" t="s">
        <v>226</v>
      </c>
    </row>
    <row r="705" spans="1:25" s="767" customFormat="1" ht="18.75" x14ac:dyDescent="0.2">
      <c r="A705" s="850"/>
      <c r="B705" s="862"/>
      <c r="C705" s="862"/>
      <c r="D705" s="862"/>
      <c r="E705" s="862"/>
      <c r="F705" s="862"/>
      <c r="G705" s="862"/>
      <c r="H705" s="862"/>
      <c r="I705" s="862"/>
      <c r="J705" s="864"/>
      <c r="K705" s="985"/>
      <c r="L705" s="985"/>
      <c r="M705" s="862"/>
      <c r="N705" s="859"/>
      <c r="O705" s="851">
        <v>24</v>
      </c>
      <c r="P705" s="851">
        <v>99</v>
      </c>
      <c r="Q705" s="861" t="s">
        <v>59</v>
      </c>
      <c r="R705" s="851" t="s">
        <v>35</v>
      </c>
      <c r="S705" s="855">
        <v>1560</v>
      </c>
      <c r="T705" s="856">
        <v>1560</v>
      </c>
      <c r="U705" s="855"/>
      <c r="V705" s="856"/>
      <c r="W705" s="857"/>
      <c r="X705" s="858">
        <v>12</v>
      </c>
      <c r="Y705" s="777" t="s">
        <v>227</v>
      </c>
    </row>
    <row r="706" spans="1:25" s="767" customFormat="1" ht="18.75" x14ac:dyDescent="0.2">
      <c r="A706" s="850"/>
      <c r="B706" s="862"/>
      <c r="C706" s="862"/>
      <c r="D706" s="862"/>
      <c r="E706" s="862"/>
      <c r="F706" s="862"/>
      <c r="G706" s="862"/>
      <c r="H706" s="862"/>
      <c r="I706" s="862"/>
      <c r="J706" s="864"/>
      <c r="K706" s="985"/>
      <c r="L706" s="985"/>
      <c r="M706" s="862"/>
      <c r="N706" s="859"/>
      <c r="O706" s="851">
        <v>25</v>
      </c>
      <c r="P706" s="851">
        <v>99</v>
      </c>
      <c r="Q706" s="861" t="s">
        <v>59</v>
      </c>
      <c r="R706" s="851" t="s">
        <v>35</v>
      </c>
      <c r="S706" s="855">
        <v>544</v>
      </c>
      <c r="T706" s="856">
        <v>544</v>
      </c>
      <c r="U706" s="855"/>
      <c r="V706" s="856"/>
      <c r="W706" s="857"/>
      <c r="X706" s="858">
        <v>17</v>
      </c>
      <c r="Y706" s="777" t="s">
        <v>228</v>
      </c>
    </row>
    <row r="707" spans="1:25" s="767" customFormat="1" ht="18.75" x14ac:dyDescent="0.2">
      <c r="A707" s="850"/>
      <c r="B707" s="862"/>
      <c r="C707" s="862"/>
      <c r="D707" s="862"/>
      <c r="E707" s="862"/>
      <c r="F707" s="862"/>
      <c r="G707" s="862"/>
      <c r="H707" s="862"/>
      <c r="I707" s="862"/>
      <c r="J707" s="864"/>
      <c r="K707" s="985"/>
      <c r="L707" s="985"/>
      <c r="M707" s="862"/>
      <c r="N707" s="859"/>
      <c r="O707" s="851">
        <v>26</v>
      </c>
      <c r="P707" s="851">
        <v>99</v>
      </c>
      <c r="Q707" s="861" t="s">
        <v>59</v>
      </c>
      <c r="R707" s="851" t="s">
        <v>35</v>
      </c>
      <c r="S707" s="855">
        <v>1400</v>
      </c>
      <c r="T707" s="856">
        <v>1400</v>
      </c>
      <c r="U707" s="855"/>
      <c r="V707" s="856"/>
      <c r="W707" s="857"/>
      <c r="X707" s="858">
        <v>17</v>
      </c>
      <c r="Y707" s="777" t="s">
        <v>229</v>
      </c>
    </row>
    <row r="708" spans="1:25" s="767" customFormat="1" ht="18.75" x14ac:dyDescent="0.2">
      <c r="A708" s="850"/>
      <c r="B708" s="862"/>
      <c r="C708" s="862"/>
      <c r="D708" s="862"/>
      <c r="E708" s="862"/>
      <c r="F708" s="862"/>
      <c r="G708" s="862"/>
      <c r="H708" s="862"/>
      <c r="I708" s="862"/>
      <c r="J708" s="864"/>
      <c r="K708" s="985"/>
      <c r="L708" s="985"/>
      <c r="M708" s="862"/>
      <c r="N708" s="859"/>
      <c r="O708" s="851">
        <v>27</v>
      </c>
      <c r="P708" s="851">
        <v>99</v>
      </c>
      <c r="Q708" s="861" t="s">
        <v>59</v>
      </c>
      <c r="R708" s="851" t="s">
        <v>35</v>
      </c>
      <c r="S708" s="855">
        <v>242</v>
      </c>
      <c r="T708" s="856">
        <v>242</v>
      </c>
      <c r="U708" s="855"/>
      <c r="V708" s="856"/>
      <c r="W708" s="857"/>
      <c r="X708" s="858">
        <v>11</v>
      </c>
      <c r="Y708" s="957" t="s">
        <v>230</v>
      </c>
    </row>
    <row r="709" spans="1:25" s="767" customFormat="1" ht="18.75" x14ac:dyDescent="0.2">
      <c r="A709" s="850"/>
      <c r="B709" s="862"/>
      <c r="C709" s="862"/>
      <c r="D709" s="862"/>
      <c r="E709" s="862"/>
      <c r="F709" s="862"/>
      <c r="G709" s="862"/>
      <c r="H709" s="862"/>
      <c r="I709" s="862"/>
      <c r="J709" s="864"/>
      <c r="K709" s="985"/>
      <c r="L709" s="985"/>
      <c r="M709" s="862"/>
      <c r="N709" s="859"/>
      <c r="O709" s="851">
        <v>28</v>
      </c>
      <c r="P709" s="851">
        <v>99</v>
      </c>
      <c r="Q709" s="861" t="s">
        <v>59</v>
      </c>
      <c r="R709" s="851" t="s">
        <v>35</v>
      </c>
      <c r="S709" s="855">
        <v>264</v>
      </c>
      <c r="T709" s="856">
        <v>264</v>
      </c>
      <c r="U709" s="855"/>
      <c r="V709" s="856"/>
      <c r="W709" s="857"/>
      <c r="X709" s="858">
        <v>5</v>
      </c>
      <c r="Y709" s="957" t="s">
        <v>231</v>
      </c>
    </row>
    <row r="710" spans="1:25" s="767" customFormat="1" ht="18.75" x14ac:dyDescent="0.2">
      <c r="A710" s="850"/>
      <c r="B710" s="862"/>
      <c r="C710" s="862"/>
      <c r="D710" s="862"/>
      <c r="E710" s="862"/>
      <c r="F710" s="862"/>
      <c r="G710" s="862"/>
      <c r="H710" s="862"/>
      <c r="I710" s="862"/>
      <c r="J710" s="864"/>
      <c r="K710" s="985"/>
      <c r="L710" s="985"/>
      <c r="M710" s="862"/>
      <c r="N710" s="859"/>
      <c r="O710" s="851">
        <v>29</v>
      </c>
      <c r="P710" s="851">
        <v>99</v>
      </c>
      <c r="Q710" s="861" t="s">
        <v>59</v>
      </c>
      <c r="R710" s="851" t="s">
        <v>35</v>
      </c>
      <c r="S710" s="855">
        <v>392</v>
      </c>
      <c r="T710" s="856">
        <v>392</v>
      </c>
      <c r="U710" s="855"/>
      <c r="V710" s="856"/>
      <c r="W710" s="857"/>
      <c r="X710" s="858">
        <v>3</v>
      </c>
      <c r="Y710" s="777" t="s">
        <v>232</v>
      </c>
    </row>
    <row r="711" spans="1:25" s="767" customFormat="1" ht="18.75" x14ac:dyDescent="0.2">
      <c r="A711" s="850"/>
      <c r="B711" s="862"/>
      <c r="C711" s="862"/>
      <c r="D711" s="862"/>
      <c r="E711" s="862"/>
      <c r="F711" s="862"/>
      <c r="G711" s="862"/>
      <c r="H711" s="862"/>
      <c r="I711" s="862"/>
      <c r="J711" s="864"/>
      <c r="K711" s="985"/>
      <c r="L711" s="985"/>
      <c r="M711" s="862"/>
      <c r="N711" s="859"/>
      <c r="O711" s="851">
        <v>30</v>
      </c>
      <c r="P711" s="851">
        <v>99</v>
      </c>
      <c r="Q711" s="861" t="s">
        <v>59</v>
      </c>
      <c r="R711" s="851" t="s">
        <v>35</v>
      </c>
      <c r="S711" s="855">
        <v>870</v>
      </c>
      <c r="T711" s="856">
        <v>870</v>
      </c>
      <c r="U711" s="855"/>
      <c r="V711" s="856"/>
      <c r="W711" s="857"/>
      <c r="X711" s="858">
        <v>5</v>
      </c>
      <c r="Y711" s="777" t="s">
        <v>233</v>
      </c>
    </row>
    <row r="712" spans="1:25" s="767" customFormat="1" ht="18.75" x14ac:dyDescent="0.2">
      <c r="A712" s="850"/>
      <c r="B712" s="862"/>
      <c r="C712" s="862"/>
      <c r="D712" s="862"/>
      <c r="E712" s="862"/>
      <c r="F712" s="862"/>
      <c r="G712" s="862"/>
      <c r="H712" s="862"/>
      <c r="I712" s="862"/>
      <c r="J712" s="864"/>
      <c r="K712" s="985"/>
      <c r="L712" s="985"/>
      <c r="M712" s="862"/>
      <c r="N712" s="859"/>
      <c r="O712" s="851">
        <v>31</v>
      </c>
      <c r="P712" s="851">
        <v>99</v>
      </c>
      <c r="Q712" s="861" t="s">
        <v>59</v>
      </c>
      <c r="R712" s="851" t="s">
        <v>35</v>
      </c>
      <c r="S712" s="855">
        <v>378</v>
      </c>
      <c r="T712" s="856">
        <v>378</v>
      </c>
      <c r="U712" s="855"/>
      <c r="V712" s="856"/>
      <c r="W712" s="857"/>
      <c r="X712" s="858">
        <v>13</v>
      </c>
      <c r="Y712" s="777" t="s">
        <v>234</v>
      </c>
    </row>
    <row r="713" spans="1:25" s="767" customFormat="1" ht="18.75" x14ac:dyDescent="0.2">
      <c r="A713" s="850"/>
      <c r="B713" s="862"/>
      <c r="C713" s="862"/>
      <c r="D713" s="862"/>
      <c r="E713" s="862"/>
      <c r="F713" s="862"/>
      <c r="G713" s="862"/>
      <c r="H713" s="862"/>
      <c r="I713" s="862"/>
      <c r="J713" s="864"/>
      <c r="K713" s="985"/>
      <c r="L713" s="985"/>
      <c r="M713" s="862"/>
      <c r="N713" s="859"/>
      <c r="O713" s="851">
        <v>32</v>
      </c>
      <c r="P713" s="851">
        <v>99</v>
      </c>
      <c r="Q713" s="861" t="s">
        <v>59</v>
      </c>
      <c r="R713" s="851" t="s">
        <v>35</v>
      </c>
      <c r="S713" s="855">
        <v>286</v>
      </c>
      <c r="T713" s="856">
        <v>286</v>
      </c>
      <c r="U713" s="855"/>
      <c r="V713" s="856"/>
      <c r="W713" s="857"/>
      <c r="X713" s="858">
        <v>13</v>
      </c>
      <c r="Y713" s="777" t="s">
        <v>235</v>
      </c>
    </row>
    <row r="714" spans="1:25" s="767" customFormat="1" ht="47.25" customHeight="1" x14ac:dyDescent="0.2">
      <c r="A714" s="850"/>
      <c r="B714" s="862"/>
      <c r="C714" s="862"/>
      <c r="D714" s="862"/>
      <c r="E714" s="862"/>
      <c r="F714" s="862"/>
      <c r="G714" s="862"/>
      <c r="H714" s="862"/>
      <c r="I714" s="862"/>
      <c r="J714" s="864"/>
      <c r="K714" s="985"/>
      <c r="L714" s="985"/>
      <c r="M714" s="862"/>
      <c r="N714" s="859"/>
      <c r="O714" s="851">
        <v>33</v>
      </c>
      <c r="P714" s="851">
        <v>99</v>
      </c>
      <c r="Q714" s="860" t="s">
        <v>49</v>
      </c>
      <c r="R714" s="851" t="s">
        <v>35</v>
      </c>
      <c r="S714" s="855">
        <v>80</v>
      </c>
      <c r="T714" s="856">
        <v>80</v>
      </c>
      <c r="U714" s="855"/>
      <c r="V714" s="856"/>
      <c r="W714" s="857"/>
      <c r="X714" s="858">
        <v>3</v>
      </c>
      <c r="Y714" s="777" t="s">
        <v>236</v>
      </c>
    </row>
    <row r="715" spans="1:25" s="767" customFormat="1" ht="18.75" x14ac:dyDescent="0.2">
      <c r="A715" s="850"/>
      <c r="B715" s="862"/>
      <c r="C715" s="862"/>
      <c r="D715" s="862"/>
      <c r="E715" s="862"/>
      <c r="F715" s="862"/>
      <c r="G715" s="862"/>
      <c r="H715" s="862"/>
      <c r="I715" s="862"/>
      <c r="J715" s="864"/>
      <c r="K715" s="985"/>
      <c r="L715" s="985"/>
      <c r="M715" s="862"/>
      <c r="N715" s="859"/>
      <c r="O715" s="851">
        <v>34</v>
      </c>
      <c r="P715" s="851">
        <v>99</v>
      </c>
      <c r="Q715" s="861" t="s">
        <v>66</v>
      </c>
      <c r="R715" s="851" t="s">
        <v>35</v>
      </c>
      <c r="S715" s="855">
        <v>103.2</v>
      </c>
      <c r="T715" s="856">
        <v>103.2</v>
      </c>
      <c r="U715" s="855"/>
      <c r="V715" s="856"/>
      <c r="W715" s="857"/>
      <c r="X715" s="858">
        <v>14</v>
      </c>
      <c r="Y715" s="957" t="s">
        <v>237</v>
      </c>
    </row>
    <row r="716" spans="1:25" s="767" customFormat="1" ht="18.75" x14ac:dyDescent="0.2">
      <c r="A716" s="850"/>
      <c r="B716" s="862"/>
      <c r="C716" s="862"/>
      <c r="D716" s="862"/>
      <c r="E716" s="862"/>
      <c r="F716" s="862"/>
      <c r="G716" s="862"/>
      <c r="H716" s="862"/>
      <c r="I716" s="862"/>
      <c r="J716" s="864"/>
      <c r="K716" s="985"/>
      <c r="L716" s="985"/>
      <c r="M716" s="862"/>
      <c r="N716" s="859"/>
      <c r="O716" s="851">
        <v>35</v>
      </c>
      <c r="P716" s="851">
        <v>99</v>
      </c>
      <c r="Q716" s="861" t="s">
        <v>59</v>
      </c>
      <c r="R716" s="851" t="s">
        <v>35</v>
      </c>
      <c r="S716" s="855">
        <v>324</v>
      </c>
      <c r="T716" s="856">
        <v>324</v>
      </c>
      <c r="U716" s="855"/>
      <c r="V716" s="856"/>
      <c r="W716" s="857"/>
      <c r="X716" s="858">
        <v>11</v>
      </c>
      <c r="Y716" s="957" t="s">
        <v>238</v>
      </c>
    </row>
    <row r="717" spans="1:25" s="767" customFormat="1" ht="18.75" x14ac:dyDescent="0.2">
      <c r="A717" s="850"/>
      <c r="B717" s="862"/>
      <c r="C717" s="862"/>
      <c r="D717" s="862"/>
      <c r="E717" s="862"/>
      <c r="F717" s="862"/>
      <c r="G717" s="862"/>
      <c r="H717" s="862"/>
      <c r="I717" s="862"/>
      <c r="J717" s="864"/>
      <c r="K717" s="985"/>
      <c r="L717" s="985"/>
      <c r="M717" s="862"/>
      <c r="N717" s="859"/>
      <c r="O717" s="851">
        <v>36</v>
      </c>
      <c r="P717" s="851">
        <v>99</v>
      </c>
      <c r="Q717" s="861" t="s">
        <v>59</v>
      </c>
      <c r="R717" s="851" t="s">
        <v>35</v>
      </c>
      <c r="S717" s="855">
        <v>460</v>
      </c>
      <c r="T717" s="856">
        <v>460</v>
      </c>
      <c r="U717" s="855"/>
      <c r="V717" s="856"/>
      <c r="W717" s="857"/>
      <c r="X717" s="858">
        <v>17</v>
      </c>
      <c r="Y717" s="777" t="s">
        <v>239</v>
      </c>
    </row>
    <row r="718" spans="1:25" s="767" customFormat="1" ht="37.5" x14ac:dyDescent="0.2">
      <c r="A718" s="850"/>
      <c r="B718" s="862"/>
      <c r="C718" s="862"/>
      <c r="D718" s="862"/>
      <c r="E718" s="862"/>
      <c r="F718" s="862"/>
      <c r="G718" s="862"/>
      <c r="H718" s="862"/>
      <c r="I718" s="862"/>
      <c r="J718" s="864"/>
      <c r="K718" s="985"/>
      <c r="L718" s="985"/>
      <c r="M718" s="862"/>
      <c r="N718" s="859"/>
      <c r="O718" s="851">
        <v>37</v>
      </c>
      <c r="P718" s="851">
        <v>99</v>
      </c>
      <c r="Q718" s="860" t="s">
        <v>202</v>
      </c>
      <c r="R718" s="851" t="s">
        <v>35</v>
      </c>
      <c r="S718" s="855">
        <v>448</v>
      </c>
      <c r="T718" s="856">
        <v>448</v>
      </c>
      <c r="U718" s="855"/>
      <c r="V718" s="856"/>
      <c r="W718" s="857"/>
      <c r="X718" s="858">
        <v>17</v>
      </c>
      <c r="Y718" s="777" t="s">
        <v>240</v>
      </c>
    </row>
    <row r="719" spans="1:25" s="767" customFormat="1" ht="37.5" x14ac:dyDescent="0.2">
      <c r="A719" s="850"/>
      <c r="B719" s="862"/>
      <c r="C719" s="862"/>
      <c r="D719" s="862"/>
      <c r="E719" s="862"/>
      <c r="F719" s="862"/>
      <c r="G719" s="862"/>
      <c r="H719" s="862"/>
      <c r="I719" s="862"/>
      <c r="J719" s="864"/>
      <c r="K719" s="985"/>
      <c r="L719" s="985"/>
      <c r="M719" s="862"/>
      <c r="N719" s="859"/>
      <c r="O719" s="851">
        <v>38</v>
      </c>
      <c r="P719" s="851">
        <v>99</v>
      </c>
      <c r="Q719" s="860" t="s">
        <v>49</v>
      </c>
      <c r="R719" s="851" t="s">
        <v>35</v>
      </c>
      <c r="S719" s="855">
        <v>130</v>
      </c>
      <c r="T719" s="856">
        <v>130</v>
      </c>
      <c r="U719" s="855"/>
      <c r="V719" s="856"/>
      <c r="W719" s="857"/>
      <c r="X719" s="858">
        <v>17</v>
      </c>
      <c r="Y719" s="777" t="s">
        <v>241</v>
      </c>
    </row>
    <row r="720" spans="1:25" s="767" customFormat="1" ht="37.5" x14ac:dyDescent="0.2">
      <c r="A720" s="850"/>
      <c r="B720" s="862"/>
      <c r="C720" s="862"/>
      <c r="D720" s="862"/>
      <c r="E720" s="862"/>
      <c r="F720" s="862"/>
      <c r="G720" s="862"/>
      <c r="H720" s="862"/>
      <c r="I720" s="862"/>
      <c r="J720" s="864"/>
      <c r="K720" s="985"/>
      <c r="L720" s="985"/>
      <c r="M720" s="862"/>
      <c r="N720" s="859"/>
      <c r="O720" s="851">
        <v>39</v>
      </c>
      <c r="P720" s="851">
        <v>99</v>
      </c>
      <c r="Q720" s="860" t="s">
        <v>49</v>
      </c>
      <c r="R720" s="851" t="s">
        <v>35</v>
      </c>
      <c r="S720" s="855">
        <v>250</v>
      </c>
      <c r="T720" s="856"/>
      <c r="U720" s="855"/>
      <c r="V720" s="856">
        <v>250</v>
      </c>
      <c r="W720" s="857"/>
      <c r="X720" s="858">
        <v>14</v>
      </c>
      <c r="Y720" s="777" t="s">
        <v>242</v>
      </c>
    </row>
    <row r="721" spans="1:25" s="767" customFormat="1" ht="37.5" x14ac:dyDescent="0.2">
      <c r="A721" s="850"/>
      <c r="B721" s="862"/>
      <c r="C721" s="862"/>
      <c r="D721" s="862"/>
      <c r="E721" s="862"/>
      <c r="F721" s="862"/>
      <c r="G721" s="862"/>
      <c r="H721" s="862"/>
      <c r="I721" s="862"/>
      <c r="J721" s="864"/>
      <c r="K721" s="985"/>
      <c r="L721" s="985"/>
      <c r="M721" s="862"/>
      <c r="N721" s="859"/>
      <c r="O721" s="851">
        <v>40</v>
      </c>
      <c r="P721" s="851">
        <v>99</v>
      </c>
      <c r="Q721" s="860" t="s">
        <v>49</v>
      </c>
      <c r="R721" s="851" t="s">
        <v>35</v>
      </c>
      <c r="S721" s="855">
        <v>81.599999999999994</v>
      </c>
      <c r="T721" s="856"/>
      <c r="U721" s="855"/>
      <c r="V721" s="856">
        <v>81.599999999999994</v>
      </c>
      <c r="W721" s="857"/>
      <c r="X721" s="858">
        <v>16</v>
      </c>
      <c r="Y721" s="777" t="s">
        <v>243</v>
      </c>
    </row>
    <row r="722" spans="1:25" s="767" customFormat="1" ht="37.5" x14ac:dyDescent="0.2">
      <c r="A722" s="850"/>
      <c r="B722" s="862"/>
      <c r="C722" s="862"/>
      <c r="D722" s="862"/>
      <c r="E722" s="862"/>
      <c r="F722" s="862"/>
      <c r="G722" s="862"/>
      <c r="H722" s="862"/>
      <c r="I722" s="862"/>
      <c r="J722" s="864"/>
      <c r="K722" s="985"/>
      <c r="L722" s="985"/>
      <c r="M722" s="862"/>
      <c r="N722" s="859"/>
      <c r="O722" s="851">
        <v>41</v>
      </c>
      <c r="P722" s="851">
        <v>99</v>
      </c>
      <c r="Q722" s="860" t="s">
        <v>49</v>
      </c>
      <c r="R722" s="851" t="s">
        <v>35</v>
      </c>
      <c r="S722" s="855">
        <v>162.5</v>
      </c>
      <c r="T722" s="856">
        <v>162.5</v>
      </c>
      <c r="U722" s="855"/>
      <c r="V722" s="856"/>
      <c r="W722" s="857"/>
      <c r="X722" s="858">
        <v>15</v>
      </c>
      <c r="Y722" s="777" t="s">
        <v>244</v>
      </c>
    </row>
    <row r="723" spans="1:25" s="767" customFormat="1" ht="37.5" x14ac:dyDescent="0.2">
      <c r="A723" s="850"/>
      <c r="B723" s="862"/>
      <c r="C723" s="862"/>
      <c r="D723" s="862"/>
      <c r="E723" s="862"/>
      <c r="F723" s="862"/>
      <c r="G723" s="862"/>
      <c r="H723" s="862"/>
      <c r="I723" s="862"/>
      <c r="J723" s="864"/>
      <c r="K723" s="985"/>
      <c r="L723" s="985"/>
      <c r="M723" s="862"/>
      <c r="N723" s="859"/>
      <c r="O723" s="851">
        <v>42</v>
      </c>
      <c r="P723" s="851">
        <v>99</v>
      </c>
      <c r="Q723" s="860" t="s">
        <v>49</v>
      </c>
      <c r="R723" s="851" t="s">
        <v>35</v>
      </c>
      <c r="S723" s="855">
        <v>190</v>
      </c>
      <c r="T723" s="856">
        <v>190</v>
      </c>
      <c r="U723" s="855"/>
      <c r="V723" s="856"/>
      <c r="W723" s="857"/>
      <c r="X723" s="858">
        <v>17</v>
      </c>
      <c r="Y723" s="777" t="s">
        <v>245</v>
      </c>
    </row>
    <row r="724" spans="1:25" s="767" customFormat="1" ht="37.5" x14ac:dyDescent="0.2">
      <c r="A724" s="850"/>
      <c r="B724" s="862"/>
      <c r="C724" s="862"/>
      <c r="D724" s="862"/>
      <c r="E724" s="862"/>
      <c r="F724" s="862"/>
      <c r="G724" s="862"/>
      <c r="H724" s="862"/>
      <c r="I724" s="862"/>
      <c r="J724" s="864"/>
      <c r="K724" s="985"/>
      <c r="L724" s="985"/>
      <c r="M724" s="862"/>
      <c r="N724" s="859"/>
      <c r="O724" s="851">
        <v>43</v>
      </c>
      <c r="P724" s="851">
        <v>99</v>
      </c>
      <c r="Q724" s="860" t="s">
        <v>49</v>
      </c>
      <c r="R724" s="851" t="s">
        <v>35</v>
      </c>
      <c r="S724" s="855">
        <v>300</v>
      </c>
      <c r="T724" s="856">
        <v>300</v>
      </c>
      <c r="U724" s="855"/>
      <c r="V724" s="856"/>
      <c r="W724" s="857"/>
      <c r="X724" s="858">
        <v>19</v>
      </c>
      <c r="Y724" s="777" t="s">
        <v>246</v>
      </c>
    </row>
    <row r="725" spans="1:25" s="767" customFormat="1" ht="18.75" x14ac:dyDescent="0.2">
      <c r="A725" s="850"/>
      <c r="B725" s="862"/>
      <c r="C725" s="862"/>
      <c r="D725" s="862"/>
      <c r="E725" s="862"/>
      <c r="F725" s="862"/>
      <c r="G725" s="862"/>
      <c r="H725" s="862"/>
      <c r="I725" s="862"/>
      <c r="J725" s="864"/>
      <c r="K725" s="985"/>
      <c r="L725" s="985"/>
      <c r="M725" s="862"/>
      <c r="N725" s="859"/>
      <c r="O725" s="851">
        <v>44</v>
      </c>
      <c r="P725" s="851">
        <v>99</v>
      </c>
      <c r="Q725" s="861" t="s">
        <v>156</v>
      </c>
      <c r="R725" s="851" t="s">
        <v>35</v>
      </c>
      <c r="S725" s="855">
        <v>3360</v>
      </c>
      <c r="T725" s="856"/>
      <c r="U725" s="855"/>
      <c r="V725" s="856">
        <v>3360</v>
      </c>
      <c r="W725" s="857"/>
      <c r="X725" s="858">
        <v>7</v>
      </c>
      <c r="Y725" s="777" t="s">
        <v>247</v>
      </c>
    </row>
    <row r="726" spans="1:25" s="767" customFormat="1" ht="18.75" x14ac:dyDescent="0.2">
      <c r="A726" s="850"/>
      <c r="B726" s="862"/>
      <c r="C726" s="862"/>
      <c r="D726" s="862"/>
      <c r="E726" s="862"/>
      <c r="F726" s="862"/>
      <c r="G726" s="862"/>
      <c r="H726" s="862"/>
      <c r="I726" s="862"/>
      <c r="J726" s="864"/>
      <c r="K726" s="985"/>
      <c r="L726" s="985"/>
      <c r="M726" s="862"/>
      <c r="N726" s="859"/>
      <c r="O726" s="851">
        <v>45</v>
      </c>
      <c r="P726" s="851">
        <v>99</v>
      </c>
      <c r="Q726" s="860" t="s">
        <v>248</v>
      </c>
      <c r="R726" s="851" t="s">
        <v>35</v>
      </c>
      <c r="S726" s="855">
        <v>200</v>
      </c>
      <c r="T726" s="856"/>
      <c r="U726" s="855"/>
      <c r="V726" s="856">
        <v>200</v>
      </c>
      <c r="W726" s="857"/>
      <c r="X726" s="858">
        <v>5</v>
      </c>
      <c r="Y726" s="777" t="s">
        <v>249</v>
      </c>
    </row>
    <row r="727" spans="1:25" s="767" customFormat="1" ht="18.75" x14ac:dyDescent="0.2">
      <c r="A727" s="850"/>
      <c r="B727" s="862"/>
      <c r="C727" s="862"/>
      <c r="D727" s="862"/>
      <c r="E727" s="862"/>
      <c r="F727" s="862"/>
      <c r="G727" s="862"/>
      <c r="H727" s="862"/>
      <c r="I727" s="862"/>
      <c r="J727" s="864"/>
      <c r="K727" s="985"/>
      <c r="L727" s="985"/>
      <c r="M727" s="862"/>
      <c r="N727" s="859"/>
      <c r="O727" s="851">
        <v>46</v>
      </c>
      <c r="P727" s="851">
        <v>99</v>
      </c>
      <c r="Q727" s="861" t="s">
        <v>66</v>
      </c>
      <c r="R727" s="851" t="s">
        <v>35</v>
      </c>
      <c r="S727" s="855">
        <v>20</v>
      </c>
      <c r="T727" s="856">
        <v>20</v>
      </c>
      <c r="U727" s="855"/>
      <c r="V727" s="856"/>
      <c r="W727" s="857"/>
      <c r="X727" s="858">
        <v>4</v>
      </c>
      <c r="Y727" s="777" t="s">
        <v>250</v>
      </c>
    </row>
    <row r="728" spans="1:25" s="767" customFormat="1" ht="18.75" x14ac:dyDescent="0.2">
      <c r="A728" s="850"/>
      <c r="B728" s="862"/>
      <c r="C728" s="862"/>
      <c r="D728" s="862"/>
      <c r="E728" s="862"/>
      <c r="F728" s="862"/>
      <c r="G728" s="862"/>
      <c r="H728" s="862"/>
      <c r="I728" s="862"/>
      <c r="J728" s="864"/>
      <c r="K728" s="985"/>
      <c r="L728" s="985"/>
      <c r="M728" s="862"/>
      <c r="N728" s="859"/>
      <c r="O728" s="851">
        <v>47</v>
      </c>
      <c r="P728" s="851">
        <v>99</v>
      </c>
      <c r="Q728" s="861" t="s">
        <v>59</v>
      </c>
      <c r="R728" s="851" t="s">
        <v>35</v>
      </c>
      <c r="S728" s="855">
        <v>980</v>
      </c>
      <c r="T728" s="856">
        <v>980</v>
      </c>
      <c r="U728" s="855"/>
      <c r="V728" s="856"/>
      <c r="W728" s="857"/>
      <c r="X728" s="858">
        <v>16</v>
      </c>
      <c r="Y728" s="777" t="s">
        <v>251</v>
      </c>
    </row>
    <row r="729" spans="1:25" s="767" customFormat="1" ht="18.75" x14ac:dyDescent="0.2">
      <c r="A729" s="850"/>
      <c r="B729" s="862"/>
      <c r="C729" s="862"/>
      <c r="D729" s="862"/>
      <c r="E729" s="862"/>
      <c r="F729" s="862"/>
      <c r="G729" s="862"/>
      <c r="H729" s="862"/>
      <c r="I729" s="862"/>
      <c r="J729" s="864"/>
      <c r="K729" s="985"/>
      <c r="L729" s="985"/>
      <c r="M729" s="862"/>
      <c r="N729" s="859"/>
      <c r="O729" s="851">
        <v>48</v>
      </c>
      <c r="P729" s="851">
        <v>99</v>
      </c>
      <c r="Q729" s="861" t="s">
        <v>59</v>
      </c>
      <c r="R729" s="851" t="s">
        <v>35</v>
      </c>
      <c r="S729" s="855">
        <v>400</v>
      </c>
      <c r="T729" s="856">
        <v>400</v>
      </c>
      <c r="U729" s="855"/>
      <c r="V729" s="856"/>
      <c r="W729" s="857"/>
      <c r="X729" s="858">
        <v>16</v>
      </c>
      <c r="Y729" s="777" t="s">
        <v>252</v>
      </c>
    </row>
    <row r="730" spans="1:25" s="767" customFormat="1" ht="18.75" x14ac:dyDescent="0.2">
      <c r="A730" s="850"/>
      <c r="B730" s="862"/>
      <c r="C730" s="862"/>
      <c r="D730" s="862"/>
      <c r="E730" s="862"/>
      <c r="F730" s="862"/>
      <c r="G730" s="862"/>
      <c r="H730" s="862"/>
      <c r="I730" s="862"/>
      <c r="J730" s="864"/>
      <c r="K730" s="985"/>
      <c r="L730" s="985"/>
      <c r="M730" s="862"/>
      <c r="N730" s="859"/>
      <c r="O730" s="851">
        <v>49</v>
      </c>
      <c r="P730" s="851">
        <v>99</v>
      </c>
      <c r="Q730" s="861" t="s">
        <v>59</v>
      </c>
      <c r="R730" s="851" t="s">
        <v>35</v>
      </c>
      <c r="S730" s="855">
        <v>60</v>
      </c>
      <c r="T730" s="856">
        <v>60</v>
      </c>
      <c r="U730" s="855"/>
      <c r="V730" s="856"/>
      <c r="W730" s="857"/>
      <c r="X730" s="858">
        <v>19</v>
      </c>
      <c r="Y730" s="777" t="s">
        <v>253</v>
      </c>
    </row>
    <row r="731" spans="1:25" s="767" customFormat="1" ht="18.75" x14ac:dyDescent="0.2">
      <c r="A731" s="850"/>
      <c r="B731" s="862"/>
      <c r="C731" s="862"/>
      <c r="D731" s="862"/>
      <c r="E731" s="862"/>
      <c r="F731" s="862"/>
      <c r="G731" s="862"/>
      <c r="H731" s="862"/>
      <c r="I731" s="862"/>
      <c r="J731" s="864"/>
      <c r="K731" s="985"/>
      <c r="L731" s="985"/>
      <c r="M731" s="862"/>
      <c r="N731" s="859"/>
      <c r="O731" s="851">
        <v>50</v>
      </c>
      <c r="P731" s="851">
        <v>99</v>
      </c>
      <c r="Q731" s="861" t="s">
        <v>66</v>
      </c>
      <c r="R731" s="851" t="s">
        <v>35</v>
      </c>
      <c r="S731" s="855">
        <v>1048</v>
      </c>
      <c r="T731" s="856">
        <v>1048</v>
      </c>
      <c r="U731" s="855"/>
      <c r="V731" s="856"/>
      <c r="W731" s="857"/>
      <c r="X731" s="858">
        <v>19</v>
      </c>
      <c r="Y731" s="777" t="s">
        <v>254</v>
      </c>
    </row>
    <row r="732" spans="1:25" s="767" customFormat="1" ht="37.5" x14ac:dyDescent="0.2">
      <c r="A732" s="850"/>
      <c r="B732" s="862" t="s">
        <v>155</v>
      </c>
      <c r="C732" s="862">
        <v>2316</v>
      </c>
      <c r="D732" s="862">
        <v>13</v>
      </c>
      <c r="E732" s="862">
        <v>16</v>
      </c>
      <c r="F732" s="862" t="s">
        <v>170</v>
      </c>
      <c r="G732" s="862">
        <v>99</v>
      </c>
      <c r="H732" s="862">
        <v>2</v>
      </c>
      <c r="I732" s="862">
        <v>0</v>
      </c>
      <c r="J732" s="864">
        <v>37166.29</v>
      </c>
      <c r="K732" s="985"/>
      <c r="L732" s="985">
        <v>2633.71</v>
      </c>
      <c r="M732" s="862"/>
      <c r="N732" s="859"/>
      <c r="O732" s="851">
        <v>64</v>
      </c>
      <c r="P732" s="851">
        <v>99</v>
      </c>
      <c r="Q732" s="860" t="s">
        <v>219</v>
      </c>
      <c r="R732" s="851" t="s">
        <v>35</v>
      </c>
      <c r="S732" s="855">
        <v>631.75</v>
      </c>
      <c r="T732" s="856"/>
      <c r="U732" s="855"/>
      <c r="V732" s="856">
        <v>631.75</v>
      </c>
      <c r="W732" s="857"/>
      <c r="X732" s="858">
        <v>6</v>
      </c>
      <c r="Y732" s="957" t="s">
        <v>255</v>
      </c>
    </row>
    <row r="733" spans="1:25" s="767" customFormat="1" ht="37.5" x14ac:dyDescent="0.2">
      <c r="A733" s="850"/>
      <c r="B733" s="862"/>
      <c r="C733" s="862"/>
      <c r="D733" s="862"/>
      <c r="E733" s="862"/>
      <c r="F733" s="862"/>
      <c r="G733" s="862"/>
      <c r="H733" s="862"/>
      <c r="I733" s="862"/>
      <c r="J733" s="864"/>
      <c r="K733" s="985"/>
      <c r="L733" s="985"/>
      <c r="M733" s="862"/>
      <c r="N733" s="859"/>
      <c r="O733" s="851">
        <v>65</v>
      </c>
      <c r="P733" s="851">
        <v>99</v>
      </c>
      <c r="Q733" s="860" t="s">
        <v>219</v>
      </c>
      <c r="R733" s="851" t="s">
        <v>35</v>
      </c>
      <c r="S733" s="855">
        <v>180.5</v>
      </c>
      <c r="T733" s="856"/>
      <c r="U733" s="855"/>
      <c r="V733" s="856">
        <v>180.5</v>
      </c>
      <c r="W733" s="857"/>
      <c r="X733" s="858">
        <v>19</v>
      </c>
      <c r="Y733" s="957" t="s">
        <v>256</v>
      </c>
    </row>
    <row r="734" spans="1:25" s="767" customFormat="1" ht="18.75" x14ac:dyDescent="0.2">
      <c r="A734" s="850"/>
      <c r="B734" s="862"/>
      <c r="C734" s="862"/>
      <c r="D734" s="862"/>
      <c r="E734" s="862"/>
      <c r="F734" s="862"/>
      <c r="G734" s="862"/>
      <c r="H734" s="862"/>
      <c r="I734" s="862"/>
      <c r="J734" s="864"/>
      <c r="K734" s="985"/>
      <c r="L734" s="985"/>
      <c r="M734" s="862"/>
      <c r="N734" s="859"/>
      <c r="O734" s="851">
        <v>66</v>
      </c>
      <c r="P734" s="851">
        <v>99</v>
      </c>
      <c r="Q734" s="861" t="s">
        <v>37</v>
      </c>
      <c r="R734" s="851" t="s">
        <v>35</v>
      </c>
      <c r="S734" s="855">
        <v>49</v>
      </c>
      <c r="T734" s="856"/>
      <c r="U734" s="855"/>
      <c r="V734" s="856">
        <v>49</v>
      </c>
      <c r="W734" s="857"/>
      <c r="X734" s="858">
        <v>16</v>
      </c>
      <c r="Y734" s="777" t="s">
        <v>257</v>
      </c>
    </row>
    <row r="735" spans="1:25" s="767" customFormat="1" ht="18.75" x14ac:dyDescent="0.2">
      <c r="A735" s="850"/>
      <c r="B735" s="862"/>
      <c r="C735" s="862"/>
      <c r="D735" s="862"/>
      <c r="E735" s="862"/>
      <c r="F735" s="862"/>
      <c r="G735" s="862"/>
      <c r="H735" s="862"/>
      <c r="I735" s="862"/>
      <c r="J735" s="864"/>
      <c r="K735" s="985"/>
      <c r="L735" s="985"/>
      <c r="M735" s="862"/>
      <c r="N735" s="859"/>
      <c r="O735" s="851">
        <v>67</v>
      </c>
      <c r="P735" s="851">
        <v>99</v>
      </c>
      <c r="Q735" s="861" t="s">
        <v>66</v>
      </c>
      <c r="R735" s="851" t="s">
        <v>35</v>
      </c>
      <c r="S735" s="855">
        <v>222.75</v>
      </c>
      <c r="T735" s="856"/>
      <c r="U735" s="855"/>
      <c r="V735" s="856">
        <v>222.75</v>
      </c>
      <c r="W735" s="857"/>
      <c r="X735" s="858">
        <v>19</v>
      </c>
      <c r="Y735" s="777" t="s">
        <v>258</v>
      </c>
    </row>
    <row r="736" spans="1:25" s="767" customFormat="1" ht="18.75" x14ac:dyDescent="0.2">
      <c r="A736" s="850"/>
      <c r="B736" s="862"/>
      <c r="C736" s="862"/>
      <c r="D736" s="862"/>
      <c r="E736" s="862"/>
      <c r="F736" s="862"/>
      <c r="G736" s="862"/>
      <c r="H736" s="862"/>
      <c r="I736" s="862"/>
      <c r="J736" s="864"/>
      <c r="K736" s="985"/>
      <c r="L736" s="985"/>
      <c r="M736" s="862"/>
      <c r="N736" s="859"/>
      <c r="O736" s="851">
        <v>68</v>
      </c>
      <c r="P736" s="851">
        <v>99</v>
      </c>
      <c r="Q736" s="861" t="s">
        <v>66</v>
      </c>
      <c r="R736" s="851" t="s">
        <v>35</v>
      </c>
      <c r="S736" s="855">
        <v>9.7200000000000006</v>
      </c>
      <c r="T736" s="856"/>
      <c r="U736" s="855"/>
      <c r="V736" s="856">
        <v>9.7200000000000006</v>
      </c>
      <c r="W736" s="857"/>
      <c r="X736" s="858">
        <v>16</v>
      </c>
      <c r="Y736" s="777" t="s">
        <v>259</v>
      </c>
    </row>
    <row r="737" spans="1:25" s="767" customFormat="1" ht="37.5" x14ac:dyDescent="0.2">
      <c r="A737" s="850"/>
      <c r="B737" s="862"/>
      <c r="C737" s="862"/>
      <c r="D737" s="862"/>
      <c r="E737" s="862"/>
      <c r="F737" s="862"/>
      <c r="G737" s="862"/>
      <c r="H737" s="862"/>
      <c r="I737" s="862"/>
      <c r="J737" s="864"/>
      <c r="K737" s="985"/>
      <c r="L737" s="985"/>
      <c r="M737" s="862"/>
      <c r="N737" s="859"/>
      <c r="O737" s="851">
        <v>69</v>
      </c>
      <c r="P737" s="851">
        <v>99</v>
      </c>
      <c r="Q737" s="861" t="s">
        <v>66</v>
      </c>
      <c r="R737" s="851" t="s">
        <v>35</v>
      </c>
      <c r="S737" s="855">
        <v>32</v>
      </c>
      <c r="T737" s="856"/>
      <c r="U737" s="855"/>
      <c r="V737" s="856">
        <v>32</v>
      </c>
      <c r="W737" s="857"/>
      <c r="X737" s="858">
        <v>19</v>
      </c>
      <c r="Y737" s="957" t="s">
        <v>260</v>
      </c>
    </row>
    <row r="738" spans="1:25" s="767" customFormat="1" ht="37.5" x14ac:dyDescent="0.2">
      <c r="A738" s="850"/>
      <c r="B738" s="862"/>
      <c r="C738" s="862"/>
      <c r="D738" s="862"/>
      <c r="E738" s="862"/>
      <c r="F738" s="862"/>
      <c r="G738" s="862"/>
      <c r="H738" s="862"/>
      <c r="I738" s="862"/>
      <c r="J738" s="864"/>
      <c r="K738" s="985"/>
      <c r="L738" s="985"/>
      <c r="M738" s="862"/>
      <c r="N738" s="859"/>
      <c r="O738" s="851">
        <v>70</v>
      </c>
      <c r="P738" s="851">
        <v>99</v>
      </c>
      <c r="Q738" s="861" t="s">
        <v>66</v>
      </c>
      <c r="R738" s="851" t="s">
        <v>35</v>
      </c>
      <c r="S738" s="855">
        <v>37.44</v>
      </c>
      <c r="T738" s="856"/>
      <c r="U738" s="855"/>
      <c r="V738" s="856">
        <v>37.44</v>
      </c>
      <c r="W738" s="857"/>
      <c r="X738" s="858">
        <v>3</v>
      </c>
      <c r="Y738" s="957" t="s">
        <v>261</v>
      </c>
    </row>
    <row r="739" spans="1:25" s="767" customFormat="1" ht="18.75" x14ac:dyDescent="0.2">
      <c r="A739" s="850"/>
      <c r="B739" s="862"/>
      <c r="C739" s="862"/>
      <c r="D739" s="862"/>
      <c r="E739" s="862"/>
      <c r="F739" s="862"/>
      <c r="G739" s="862"/>
      <c r="H739" s="862"/>
      <c r="I739" s="862"/>
      <c r="J739" s="864"/>
      <c r="K739" s="985"/>
      <c r="L739" s="985"/>
      <c r="M739" s="862"/>
      <c r="N739" s="859"/>
      <c r="O739" s="851">
        <v>71</v>
      </c>
      <c r="P739" s="851">
        <v>99</v>
      </c>
      <c r="Q739" s="861" t="s">
        <v>75</v>
      </c>
      <c r="R739" s="851" t="s">
        <v>35</v>
      </c>
      <c r="S739" s="855">
        <v>23.75</v>
      </c>
      <c r="T739" s="856"/>
      <c r="U739" s="855"/>
      <c r="V739" s="856">
        <v>23.75</v>
      </c>
      <c r="W739" s="857"/>
      <c r="X739" s="858">
        <v>17</v>
      </c>
      <c r="Y739" s="777" t="s">
        <v>262</v>
      </c>
    </row>
    <row r="740" spans="1:25" s="767" customFormat="1" ht="18.75" x14ac:dyDescent="0.2">
      <c r="A740" s="850"/>
      <c r="B740" s="862"/>
      <c r="C740" s="862"/>
      <c r="D740" s="862"/>
      <c r="E740" s="862"/>
      <c r="F740" s="862"/>
      <c r="G740" s="862"/>
      <c r="H740" s="862"/>
      <c r="I740" s="862"/>
      <c r="J740" s="864"/>
      <c r="K740" s="985"/>
      <c r="L740" s="985"/>
      <c r="M740" s="862"/>
      <c r="N740" s="859"/>
      <c r="O740" s="851">
        <v>72</v>
      </c>
      <c r="P740" s="851">
        <v>99</v>
      </c>
      <c r="Q740" s="861" t="s">
        <v>75</v>
      </c>
      <c r="R740" s="851" t="s">
        <v>35</v>
      </c>
      <c r="S740" s="855">
        <v>37.24</v>
      </c>
      <c r="T740" s="856"/>
      <c r="U740" s="855"/>
      <c r="V740" s="856">
        <v>37.24</v>
      </c>
      <c r="W740" s="857"/>
      <c r="X740" s="858">
        <v>16</v>
      </c>
      <c r="Y740" s="777" t="s">
        <v>263</v>
      </c>
    </row>
    <row r="741" spans="1:25" s="767" customFormat="1" ht="18.75" x14ac:dyDescent="0.2">
      <c r="A741" s="850"/>
      <c r="B741" s="862"/>
      <c r="C741" s="862"/>
      <c r="D741" s="862"/>
      <c r="E741" s="862"/>
      <c r="F741" s="862"/>
      <c r="G741" s="862"/>
      <c r="H741" s="862"/>
      <c r="I741" s="862"/>
      <c r="J741" s="864"/>
      <c r="K741" s="985"/>
      <c r="L741" s="985"/>
      <c r="M741" s="862"/>
      <c r="N741" s="859"/>
      <c r="O741" s="851">
        <v>73</v>
      </c>
      <c r="P741" s="851">
        <v>99</v>
      </c>
      <c r="Q741" s="861" t="s">
        <v>66</v>
      </c>
      <c r="R741" s="851" t="s">
        <v>35</v>
      </c>
      <c r="S741" s="855">
        <v>105</v>
      </c>
      <c r="T741" s="856"/>
      <c r="U741" s="855"/>
      <c r="V741" s="856">
        <v>105</v>
      </c>
      <c r="W741" s="857"/>
      <c r="X741" s="858">
        <v>19</v>
      </c>
      <c r="Y741" s="957" t="s">
        <v>264</v>
      </c>
    </row>
    <row r="742" spans="1:25" s="767" customFormat="1" ht="18.75" x14ac:dyDescent="0.2">
      <c r="A742" s="850"/>
      <c r="B742" s="862"/>
      <c r="C742" s="862"/>
      <c r="D742" s="862"/>
      <c r="E742" s="862"/>
      <c r="F742" s="862"/>
      <c r="G742" s="862"/>
      <c r="H742" s="862"/>
      <c r="I742" s="862"/>
      <c r="J742" s="864"/>
      <c r="K742" s="985"/>
      <c r="L742" s="985"/>
      <c r="M742" s="862"/>
      <c r="N742" s="859"/>
      <c r="O742" s="851">
        <v>74</v>
      </c>
      <c r="P742" s="851">
        <v>99</v>
      </c>
      <c r="Q742" s="861" t="s">
        <v>156</v>
      </c>
      <c r="R742" s="851" t="s">
        <v>35</v>
      </c>
      <c r="S742" s="855">
        <v>1392</v>
      </c>
      <c r="T742" s="856"/>
      <c r="U742" s="855"/>
      <c r="V742" s="856">
        <v>1392</v>
      </c>
      <c r="W742" s="857"/>
      <c r="X742" s="858">
        <v>9</v>
      </c>
      <c r="Y742" s="777" t="s">
        <v>265</v>
      </c>
    </row>
    <row r="743" spans="1:25" s="767" customFormat="1" ht="18.75" x14ac:dyDescent="0.2">
      <c r="A743" s="850"/>
      <c r="B743" s="862"/>
      <c r="C743" s="862"/>
      <c r="D743" s="862"/>
      <c r="E743" s="862"/>
      <c r="F743" s="862"/>
      <c r="G743" s="862"/>
      <c r="H743" s="862"/>
      <c r="I743" s="862"/>
      <c r="J743" s="864"/>
      <c r="K743" s="985"/>
      <c r="L743" s="985"/>
      <c r="M743" s="862"/>
      <c r="N743" s="859"/>
      <c r="O743" s="851">
        <v>75</v>
      </c>
      <c r="P743" s="851">
        <v>99</v>
      </c>
      <c r="Q743" s="861" t="s">
        <v>266</v>
      </c>
      <c r="R743" s="851" t="s">
        <v>35</v>
      </c>
      <c r="S743" s="855">
        <v>7511</v>
      </c>
      <c r="T743" s="856"/>
      <c r="U743" s="855"/>
      <c r="V743" s="856">
        <v>7511</v>
      </c>
      <c r="W743" s="857"/>
      <c r="X743" s="858">
        <v>19</v>
      </c>
      <c r="Y743" s="777" t="s">
        <v>267</v>
      </c>
    </row>
    <row r="744" spans="1:25" s="767" customFormat="1" ht="18.75" x14ac:dyDescent="0.2">
      <c r="A744" s="850"/>
      <c r="B744" s="862"/>
      <c r="C744" s="862"/>
      <c r="D744" s="862"/>
      <c r="E744" s="862"/>
      <c r="F744" s="862"/>
      <c r="G744" s="862"/>
      <c r="H744" s="862"/>
      <c r="I744" s="862"/>
      <c r="J744" s="864"/>
      <c r="K744" s="985"/>
      <c r="L744" s="985"/>
      <c r="M744" s="862"/>
      <c r="N744" s="859"/>
      <c r="O744" s="851">
        <v>76</v>
      </c>
      <c r="P744" s="851">
        <v>99</v>
      </c>
      <c r="Q744" s="861" t="s">
        <v>66</v>
      </c>
      <c r="R744" s="851" t="s">
        <v>35</v>
      </c>
      <c r="S744" s="855">
        <v>59.5</v>
      </c>
      <c r="T744" s="856"/>
      <c r="U744" s="855"/>
      <c r="V744" s="856">
        <v>59.5</v>
      </c>
      <c r="W744" s="857"/>
      <c r="X744" s="858">
        <v>16</v>
      </c>
      <c r="Y744" s="777" t="s">
        <v>268</v>
      </c>
    </row>
    <row r="745" spans="1:25" s="767" customFormat="1" ht="18.75" customHeight="1" x14ac:dyDescent="0.2">
      <c r="A745" s="850"/>
      <c r="B745" s="862"/>
      <c r="C745" s="862"/>
      <c r="D745" s="862"/>
      <c r="E745" s="862"/>
      <c r="F745" s="862"/>
      <c r="G745" s="862"/>
      <c r="H745" s="862"/>
      <c r="I745" s="862"/>
      <c r="J745" s="864"/>
      <c r="K745" s="985"/>
      <c r="L745" s="985"/>
      <c r="M745" s="862"/>
      <c r="N745" s="859"/>
      <c r="O745" s="851">
        <v>77</v>
      </c>
      <c r="P745" s="851">
        <v>99</v>
      </c>
      <c r="Q745" s="861" t="s">
        <v>66</v>
      </c>
      <c r="R745" s="851" t="s">
        <v>35</v>
      </c>
      <c r="S745" s="855">
        <v>243.2</v>
      </c>
      <c r="T745" s="856"/>
      <c r="U745" s="855"/>
      <c r="V745" s="856">
        <v>243.2</v>
      </c>
      <c r="W745" s="857"/>
      <c r="X745" s="858">
        <v>19</v>
      </c>
      <c r="Y745" s="777" t="s">
        <v>269</v>
      </c>
    </row>
    <row r="746" spans="1:25" s="767" customFormat="1" ht="37.5" x14ac:dyDescent="0.2">
      <c r="A746" s="850"/>
      <c r="B746" s="862"/>
      <c r="C746" s="862"/>
      <c r="D746" s="862"/>
      <c r="E746" s="862"/>
      <c r="F746" s="862"/>
      <c r="G746" s="862"/>
      <c r="H746" s="862"/>
      <c r="I746" s="862"/>
      <c r="J746" s="864"/>
      <c r="K746" s="985"/>
      <c r="L746" s="985"/>
      <c r="M746" s="862"/>
      <c r="N746" s="859"/>
      <c r="O746" s="851">
        <v>78</v>
      </c>
      <c r="P746" s="851">
        <v>99</v>
      </c>
      <c r="Q746" s="861" t="s">
        <v>59</v>
      </c>
      <c r="R746" s="851" t="s">
        <v>35</v>
      </c>
      <c r="S746" s="855">
        <v>443.3</v>
      </c>
      <c r="T746" s="856">
        <v>443.3</v>
      </c>
      <c r="U746" s="855"/>
      <c r="V746" s="856"/>
      <c r="W746" s="857"/>
      <c r="X746" s="858">
        <v>18</v>
      </c>
      <c r="Y746" s="957" t="s">
        <v>270</v>
      </c>
    </row>
    <row r="747" spans="1:25" s="767" customFormat="1" ht="18.75" x14ac:dyDescent="0.2">
      <c r="A747" s="850"/>
      <c r="B747" s="862"/>
      <c r="C747" s="862"/>
      <c r="D747" s="862"/>
      <c r="E747" s="862"/>
      <c r="F747" s="862"/>
      <c r="G747" s="862"/>
      <c r="H747" s="862"/>
      <c r="I747" s="862"/>
      <c r="J747" s="864"/>
      <c r="K747" s="985"/>
      <c r="L747" s="985"/>
      <c r="M747" s="862"/>
      <c r="N747" s="859"/>
      <c r="O747" s="851">
        <v>79</v>
      </c>
      <c r="P747" s="851">
        <v>99</v>
      </c>
      <c r="Q747" s="861" t="s">
        <v>59</v>
      </c>
      <c r="R747" s="851" t="s">
        <v>35</v>
      </c>
      <c r="S747" s="855">
        <v>246.4</v>
      </c>
      <c r="T747" s="856">
        <v>246.4</v>
      </c>
      <c r="U747" s="855"/>
      <c r="V747" s="856"/>
      <c r="W747" s="857"/>
      <c r="X747" s="858">
        <v>18</v>
      </c>
      <c r="Y747" s="777" t="s">
        <v>271</v>
      </c>
    </row>
    <row r="748" spans="1:25" s="767" customFormat="1" ht="18.75" x14ac:dyDescent="0.2">
      <c r="A748" s="850"/>
      <c r="B748" s="862"/>
      <c r="C748" s="862"/>
      <c r="D748" s="862"/>
      <c r="E748" s="862"/>
      <c r="F748" s="862"/>
      <c r="G748" s="862"/>
      <c r="H748" s="862"/>
      <c r="I748" s="862"/>
      <c r="J748" s="864"/>
      <c r="K748" s="985"/>
      <c r="L748" s="985"/>
      <c r="M748" s="862"/>
      <c r="N748" s="859"/>
      <c r="O748" s="851">
        <v>80</v>
      </c>
      <c r="P748" s="851">
        <v>99</v>
      </c>
      <c r="Q748" s="861" t="s">
        <v>59</v>
      </c>
      <c r="R748" s="851" t="s">
        <v>35</v>
      </c>
      <c r="S748" s="855">
        <v>342.04</v>
      </c>
      <c r="T748" s="856">
        <v>342.04</v>
      </c>
      <c r="U748" s="855"/>
      <c r="V748" s="856"/>
      <c r="W748" s="857"/>
      <c r="X748" s="858">
        <v>7</v>
      </c>
      <c r="Y748" s="777" t="s">
        <v>272</v>
      </c>
    </row>
    <row r="749" spans="1:25" s="767" customFormat="1" ht="18.75" x14ac:dyDescent="0.2">
      <c r="A749" s="850"/>
      <c r="B749" s="862"/>
      <c r="C749" s="862"/>
      <c r="D749" s="862"/>
      <c r="E749" s="862"/>
      <c r="F749" s="862"/>
      <c r="G749" s="862"/>
      <c r="H749" s="862"/>
      <c r="I749" s="862"/>
      <c r="J749" s="864"/>
      <c r="K749" s="985"/>
      <c r="L749" s="985"/>
      <c r="M749" s="862"/>
      <c r="N749" s="859"/>
      <c r="O749" s="851">
        <v>81</v>
      </c>
      <c r="P749" s="851">
        <v>99</v>
      </c>
      <c r="Q749" s="861" t="s">
        <v>59</v>
      </c>
      <c r="R749" s="851" t="s">
        <v>35</v>
      </c>
      <c r="S749" s="855">
        <v>405</v>
      </c>
      <c r="T749" s="856">
        <v>405</v>
      </c>
      <c r="U749" s="855"/>
      <c r="V749" s="856"/>
      <c r="W749" s="857"/>
      <c r="X749" s="858">
        <v>3</v>
      </c>
      <c r="Y749" s="777" t="s">
        <v>273</v>
      </c>
    </row>
    <row r="750" spans="1:25" s="767" customFormat="1" ht="18.75" x14ac:dyDescent="0.2">
      <c r="A750" s="850"/>
      <c r="B750" s="862"/>
      <c r="C750" s="862"/>
      <c r="D750" s="862"/>
      <c r="E750" s="862"/>
      <c r="F750" s="862"/>
      <c r="G750" s="862"/>
      <c r="H750" s="862"/>
      <c r="I750" s="862"/>
      <c r="J750" s="864"/>
      <c r="K750" s="985"/>
      <c r="L750" s="985"/>
      <c r="M750" s="862"/>
      <c r="N750" s="859"/>
      <c r="O750" s="851">
        <v>82</v>
      </c>
      <c r="P750" s="851">
        <v>99</v>
      </c>
      <c r="Q750" s="861" t="s">
        <v>59</v>
      </c>
      <c r="R750" s="851" t="s">
        <v>35</v>
      </c>
      <c r="S750" s="855">
        <v>793</v>
      </c>
      <c r="T750" s="856">
        <v>793</v>
      </c>
      <c r="U750" s="855"/>
      <c r="V750" s="856"/>
      <c r="W750" s="857"/>
      <c r="X750" s="858">
        <v>4</v>
      </c>
      <c r="Y750" s="777" t="s">
        <v>274</v>
      </c>
    </row>
    <row r="751" spans="1:25" s="767" customFormat="1" ht="18.75" x14ac:dyDescent="0.2">
      <c r="A751" s="850"/>
      <c r="B751" s="862"/>
      <c r="C751" s="862"/>
      <c r="D751" s="862"/>
      <c r="E751" s="862"/>
      <c r="F751" s="862"/>
      <c r="G751" s="862"/>
      <c r="H751" s="862"/>
      <c r="I751" s="862"/>
      <c r="J751" s="864"/>
      <c r="K751" s="985"/>
      <c r="L751" s="985"/>
      <c r="M751" s="862"/>
      <c r="N751" s="859"/>
      <c r="O751" s="851">
        <v>83</v>
      </c>
      <c r="P751" s="851">
        <v>99</v>
      </c>
      <c r="Q751" s="861" t="s">
        <v>59</v>
      </c>
      <c r="R751" s="851" t="s">
        <v>35</v>
      </c>
      <c r="S751" s="855">
        <v>3996</v>
      </c>
      <c r="T751" s="856">
        <v>3996</v>
      </c>
      <c r="U751" s="855"/>
      <c r="V751" s="856"/>
      <c r="W751" s="857"/>
      <c r="X751" s="858">
        <v>7</v>
      </c>
      <c r="Y751" s="777" t="s">
        <v>275</v>
      </c>
    </row>
    <row r="752" spans="1:25" s="767" customFormat="1" ht="18.75" x14ac:dyDescent="0.2">
      <c r="A752" s="850"/>
      <c r="B752" s="862"/>
      <c r="C752" s="862"/>
      <c r="D752" s="862"/>
      <c r="E752" s="862"/>
      <c r="F752" s="862"/>
      <c r="G752" s="862"/>
      <c r="H752" s="862"/>
      <c r="I752" s="862"/>
      <c r="J752" s="864"/>
      <c r="K752" s="985"/>
      <c r="L752" s="985"/>
      <c r="M752" s="862"/>
      <c r="N752" s="859"/>
      <c r="O752" s="851">
        <v>84</v>
      </c>
      <c r="P752" s="851">
        <v>99</v>
      </c>
      <c r="Q752" s="861" t="s">
        <v>59</v>
      </c>
      <c r="R752" s="851" t="s">
        <v>35</v>
      </c>
      <c r="S752" s="855">
        <v>144</v>
      </c>
      <c r="T752" s="856">
        <v>144</v>
      </c>
      <c r="U752" s="855"/>
      <c r="V752" s="856"/>
      <c r="W752" s="857"/>
      <c r="X752" s="858">
        <v>3</v>
      </c>
      <c r="Y752" s="777" t="s">
        <v>276</v>
      </c>
    </row>
    <row r="753" spans="1:25" s="768" customFormat="1" ht="21.75" x14ac:dyDescent="0.5">
      <c r="A753" s="850"/>
      <c r="B753" s="862"/>
      <c r="C753" s="862"/>
      <c r="D753" s="862"/>
      <c r="E753" s="862"/>
      <c r="F753" s="862"/>
      <c r="G753" s="862"/>
      <c r="H753" s="862"/>
      <c r="I753" s="862"/>
      <c r="J753" s="864"/>
      <c r="K753" s="985"/>
      <c r="L753" s="985"/>
      <c r="M753" s="862"/>
      <c r="N753" s="859"/>
      <c r="O753" s="851">
        <v>85</v>
      </c>
      <c r="P753" s="851">
        <v>99</v>
      </c>
      <c r="Q753" s="861" t="s">
        <v>59</v>
      </c>
      <c r="R753" s="851" t="s">
        <v>35</v>
      </c>
      <c r="S753" s="855">
        <v>1620</v>
      </c>
      <c r="T753" s="856">
        <v>1620</v>
      </c>
      <c r="U753" s="855"/>
      <c r="V753" s="856"/>
      <c r="W753" s="857"/>
      <c r="X753" s="858">
        <v>4</v>
      </c>
      <c r="Y753" s="777" t="s">
        <v>277</v>
      </c>
    </row>
    <row r="754" spans="1:25" s="768" customFormat="1" ht="21.75" x14ac:dyDescent="0.5">
      <c r="A754" s="850"/>
      <c r="B754" s="862" t="s">
        <v>155</v>
      </c>
      <c r="C754" s="862">
        <v>2311</v>
      </c>
      <c r="D754" s="862">
        <v>8</v>
      </c>
      <c r="E754" s="862">
        <v>11</v>
      </c>
      <c r="F754" s="862" t="s">
        <v>170</v>
      </c>
      <c r="G754" s="862">
        <v>99</v>
      </c>
      <c r="H754" s="862">
        <v>3</v>
      </c>
      <c r="I754" s="862">
        <v>40</v>
      </c>
      <c r="J754" s="864">
        <v>39940</v>
      </c>
      <c r="K754" s="985"/>
      <c r="L754" s="985"/>
      <c r="M754" s="864"/>
      <c r="N754" s="866"/>
      <c r="O754" s="851"/>
      <c r="P754" s="851"/>
      <c r="Q754" s="861"/>
      <c r="R754" s="851"/>
      <c r="S754" s="855"/>
      <c r="T754" s="851"/>
      <c r="U754" s="855"/>
      <c r="V754" s="856"/>
      <c r="W754" s="857"/>
      <c r="X754" s="851"/>
      <c r="Y754" s="777"/>
    </row>
    <row r="755" spans="1:25" s="768" customFormat="1" ht="21.75" x14ac:dyDescent="0.5">
      <c r="A755" s="850"/>
      <c r="B755" s="862" t="s">
        <v>155</v>
      </c>
      <c r="C755" s="862">
        <v>2317</v>
      </c>
      <c r="D755" s="862">
        <v>14</v>
      </c>
      <c r="E755" s="862">
        <v>17</v>
      </c>
      <c r="F755" s="862" t="s">
        <v>170</v>
      </c>
      <c r="G755" s="862">
        <v>99</v>
      </c>
      <c r="H755" s="862">
        <v>3</v>
      </c>
      <c r="I755" s="862">
        <v>50</v>
      </c>
      <c r="J755" s="864">
        <v>39950</v>
      </c>
      <c r="K755" s="985"/>
      <c r="L755" s="985"/>
      <c r="M755" s="864"/>
      <c r="N755" s="866"/>
      <c r="O755" s="851"/>
      <c r="P755" s="851"/>
      <c r="Q755" s="861"/>
      <c r="R755" s="851"/>
      <c r="S755" s="855"/>
      <c r="T755" s="851"/>
      <c r="U755" s="855"/>
      <c r="V755" s="856"/>
      <c r="W755" s="857"/>
      <c r="X755" s="851"/>
      <c r="Y755" s="777"/>
    </row>
    <row r="756" spans="1:25" s="769" customFormat="1" ht="24" x14ac:dyDescent="0.55000000000000004">
      <c r="A756" s="850"/>
      <c r="B756" s="862" t="s">
        <v>155</v>
      </c>
      <c r="C756" s="862">
        <v>2315</v>
      </c>
      <c r="D756" s="862">
        <v>12</v>
      </c>
      <c r="E756" s="862">
        <v>15</v>
      </c>
      <c r="F756" s="862" t="s">
        <v>170</v>
      </c>
      <c r="G756" s="862">
        <v>98</v>
      </c>
      <c r="H756" s="862">
        <v>3</v>
      </c>
      <c r="I756" s="862">
        <v>70</v>
      </c>
      <c r="J756" s="864">
        <v>39570</v>
      </c>
      <c r="K756" s="985"/>
      <c r="L756" s="985"/>
      <c r="M756" s="864"/>
      <c r="N756" s="866"/>
      <c r="O756" s="851"/>
      <c r="P756" s="851"/>
      <c r="Q756" s="861"/>
      <c r="R756" s="851"/>
      <c r="S756" s="855"/>
      <c r="T756" s="851"/>
      <c r="U756" s="855"/>
      <c r="V756" s="856"/>
      <c r="W756" s="857"/>
      <c r="X756" s="851"/>
      <c r="Y756" s="777"/>
    </row>
    <row r="757" spans="1:25" s="768" customFormat="1" ht="21.75" x14ac:dyDescent="0.5">
      <c r="A757" s="850"/>
      <c r="B757" s="862" t="s">
        <v>155</v>
      </c>
      <c r="C757" s="862">
        <v>2314</v>
      </c>
      <c r="D757" s="862">
        <v>11</v>
      </c>
      <c r="E757" s="862">
        <v>14</v>
      </c>
      <c r="F757" s="862" t="s">
        <v>170</v>
      </c>
      <c r="G757" s="862">
        <v>92</v>
      </c>
      <c r="H757" s="862">
        <v>2</v>
      </c>
      <c r="I757" s="862">
        <v>60</v>
      </c>
      <c r="J757" s="864">
        <v>37060</v>
      </c>
      <c r="K757" s="985"/>
      <c r="L757" s="985"/>
      <c r="M757" s="864"/>
      <c r="N757" s="866"/>
      <c r="O757" s="851"/>
      <c r="P757" s="851"/>
      <c r="Q757" s="861"/>
      <c r="R757" s="851"/>
      <c r="S757" s="855"/>
      <c r="T757" s="851"/>
      <c r="U757" s="855"/>
      <c r="V757" s="856"/>
      <c r="W757" s="857"/>
      <c r="X757" s="851"/>
      <c r="Y757" s="777"/>
    </row>
    <row r="758" spans="1:25" s="768" customFormat="1" ht="21.75" x14ac:dyDescent="0.5">
      <c r="A758" s="850"/>
      <c r="B758" s="862" t="s">
        <v>155</v>
      </c>
      <c r="C758" s="862">
        <v>2307</v>
      </c>
      <c r="D758" s="862">
        <v>4</v>
      </c>
      <c r="E758" s="862">
        <v>7</v>
      </c>
      <c r="F758" s="862" t="s">
        <v>170</v>
      </c>
      <c r="G758" s="862">
        <v>99</v>
      </c>
      <c r="H758" s="862">
        <v>3</v>
      </c>
      <c r="I758" s="862">
        <v>70</v>
      </c>
      <c r="J758" s="864">
        <v>39970</v>
      </c>
      <c r="K758" s="985"/>
      <c r="L758" s="985"/>
      <c r="M758" s="864"/>
      <c r="N758" s="866"/>
      <c r="O758" s="851"/>
      <c r="P758" s="862"/>
      <c r="Q758" s="867"/>
      <c r="R758" s="862"/>
      <c r="S758" s="868"/>
      <c r="T758" s="862"/>
      <c r="U758" s="868"/>
      <c r="V758" s="869"/>
      <c r="W758" s="870"/>
      <c r="X758" s="862"/>
      <c r="Y758" s="777"/>
    </row>
    <row r="759" spans="1:25" s="768" customFormat="1" ht="21.75" x14ac:dyDescent="0.5">
      <c r="A759" s="850"/>
      <c r="B759" s="862"/>
      <c r="C759" s="862"/>
      <c r="D759" s="862"/>
      <c r="E759" s="862"/>
      <c r="F759" s="862"/>
      <c r="G759" s="862"/>
      <c r="H759" s="862"/>
      <c r="I759" s="862"/>
      <c r="J759" s="864"/>
      <c r="K759" s="985"/>
      <c r="L759" s="985"/>
      <c r="M759" s="864"/>
      <c r="N759" s="866"/>
      <c r="O759" s="851"/>
      <c r="P759" s="862"/>
      <c r="Q759" s="867"/>
      <c r="R759" s="862"/>
      <c r="S759" s="868"/>
      <c r="T759" s="862"/>
      <c r="U759" s="868"/>
      <c r="V759" s="869"/>
      <c r="W759" s="870"/>
      <c r="X759" s="862"/>
      <c r="Y759" s="777"/>
    </row>
    <row r="760" spans="1:25" s="767" customFormat="1" ht="46.5" customHeight="1" x14ac:dyDescent="0.2">
      <c r="A760" s="850">
        <v>165</v>
      </c>
      <c r="B760" s="862"/>
      <c r="C760" s="862"/>
      <c r="D760" s="862"/>
      <c r="E760" s="862"/>
      <c r="F760" s="862"/>
      <c r="G760" s="862"/>
      <c r="H760" s="862"/>
      <c r="I760" s="862"/>
      <c r="J760" s="864"/>
      <c r="K760" s="985"/>
      <c r="L760" s="985"/>
      <c r="M760" s="862"/>
      <c r="N760" s="859"/>
      <c r="O760" s="851">
        <v>51</v>
      </c>
      <c r="P760" s="851" t="s">
        <v>278</v>
      </c>
      <c r="Q760" s="861" t="s">
        <v>66</v>
      </c>
      <c r="R760" s="851" t="s">
        <v>35</v>
      </c>
      <c r="S760" s="855">
        <v>21.2</v>
      </c>
      <c r="T760" s="856"/>
      <c r="U760" s="855"/>
      <c r="V760" s="863">
        <v>21.2</v>
      </c>
      <c r="W760" s="857"/>
      <c r="X760" s="858">
        <v>12</v>
      </c>
      <c r="Y760" s="957" t="s">
        <v>279</v>
      </c>
    </row>
    <row r="761" spans="1:25" s="767" customFormat="1" ht="18.75" x14ac:dyDescent="0.2">
      <c r="A761" s="850"/>
      <c r="B761" s="862"/>
      <c r="C761" s="862"/>
      <c r="D761" s="862"/>
      <c r="E761" s="862"/>
      <c r="F761" s="862"/>
      <c r="G761" s="862"/>
      <c r="H761" s="862"/>
      <c r="I761" s="862"/>
      <c r="J761" s="864"/>
      <c r="K761" s="985"/>
      <c r="L761" s="985"/>
      <c r="M761" s="862"/>
      <c r="N761" s="859"/>
      <c r="O761" s="851">
        <v>52</v>
      </c>
      <c r="P761" s="851" t="s">
        <v>278</v>
      </c>
      <c r="Q761" s="861" t="s">
        <v>66</v>
      </c>
      <c r="R761" s="851" t="s">
        <v>35</v>
      </c>
      <c r="S761" s="855">
        <v>78.599999999999994</v>
      </c>
      <c r="T761" s="856"/>
      <c r="U761" s="855"/>
      <c r="V761" s="863">
        <v>78.599999999999994</v>
      </c>
      <c r="W761" s="857"/>
      <c r="X761" s="858">
        <v>4</v>
      </c>
      <c r="Y761" s="777" t="s">
        <v>280</v>
      </c>
    </row>
    <row r="762" spans="1:25" s="767" customFormat="1" ht="45.75" customHeight="1" x14ac:dyDescent="0.2">
      <c r="A762" s="850"/>
      <c r="B762" s="862"/>
      <c r="C762" s="862"/>
      <c r="D762" s="862"/>
      <c r="E762" s="862"/>
      <c r="F762" s="862"/>
      <c r="G762" s="862"/>
      <c r="H762" s="862"/>
      <c r="I762" s="862"/>
      <c r="J762" s="864"/>
      <c r="K762" s="985"/>
      <c r="L762" s="985"/>
      <c r="M762" s="862"/>
      <c r="N762" s="859"/>
      <c r="O762" s="851">
        <v>53</v>
      </c>
      <c r="P762" s="851" t="s">
        <v>278</v>
      </c>
      <c r="Q762" s="861" t="s">
        <v>75</v>
      </c>
      <c r="R762" s="851" t="s">
        <v>35</v>
      </c>
      <c r="S762" s="855">
        <v>36</v>
      </c>
      <c r="T762" s="856"/>
      <c r="U762" s="855"/>
      <c r="V762" s="863">
        <v>36</v>
      </c>
      <c r="W762" s="857"/>
      <c r="X762" s="858">
        <v>8</v>
      </c>
      <c r="Y762" s="957" t="s">
        <v>281</v>
      </c>
    </row>
    <row r="763" spans="1:25" s="768" customFormat="1" ht="35.25" customHeight="1" x14ac:dyDescent="0.5">
      <c r="A763" s="850"/>
      <c r="B763" s="862"/>
      <c r="C763" s="862"/>
      <c r="D763" s="862"/>
      <c r="E763" s="862"/>
      <c r="F763" s="862"/>
      <c r="G763" s="862"/>
      <c r="H763" s="862"/>
      <c r="I763" s="862"/>
      <c r="J763" s="864"/>
      <c r="K763" s="985"/>
      <c r="L763" s="985"/>
      <c r="M763" s="862"/>
      <c r="N763" s="859"/>
      <c r="O763" s="851">
        <v>54</v>
      </c>
      <c r="P763" s="851" t="s">
        <v>278</v>
      </c>
      <c r="Q763" s="861" t="s">
        <v>37</v>
      </c>
      <c r="R763" s="851" t="s">
        <v>35</v>
      </c>
      <c r="S763" s="855">
        <v>66</v>
      </c>
      <c r="T763" s="856"/>
      <c r="U763" s="855"/>
      <c r="V763" s="863">
        <v>66</v>
      </c>
      <c r="W763" s="857"/>
      <c r="X763" s="858">
        <v>7</v>
      </c>
      <c r="Y763" s="957" t="s">
        <v>282</v>
      </c>
    </row>
    <row r="764" spans="1:25" s="768" customFormat="1" ht="37.5" x14ac:dyDescent="0.5">
      <c r="A764" s="850"/>
      <c r="B764" s="862"/>
      <c r="C764" s="862"/>
      <c r="D764" s="862"/>
      <c r="E764" s="862"/>
      <c r="F764" s="862"/>
      <c r="G764" s="862"/>
      <c r="H764" s="862"/>
      <c r="I764" s="862"/>
      <c r="J764" s="864"/>
      <c r="K764" s="985"/>
      <c r="L764" s="985"/>
      <c r="M764" s="862"/>
      <c r="N764" s="859"/>
      <c r="O764" s="851">
        <v>55</v>
      </c>
      <c r="P764" s="851" t="s">
        <v>278</v>
      </c>
      <c r="Q764" s="861" t="s">
        <v>66</v>
      </c>
      <c r="R764" s="851" t="s">
        <v>35</v>
      </c>
      <c r="S764" s="855">
        <v>1887</v>
      </c>
      <c r="T764" s="856"/>
      <c r="U764" s="855"/>
      <c r="V764" s="863">
        <v>1887</v>
      </c>
      <c r="W764" s="857"/>
      <c r="X764" s="858">
        <v>13</v>
      </c>
      <c r="Y764" s="957" t="s">
        <v>283</v>
      </c>
    </row>
    <row r="765" spans="1:25" s="768" customFormat="1" ht="21.75" x14ac:dyDescent="0.5">
      <c r="A765" s="850"/>
      <c r="B765" s="862"/>
      <c r="C765" s="862"/>
      <c r="D765" s="862"/>
      <c r="E765" s="862"/>
      <c r="F765" s="862"/>
      <c r="G765" s="862"/>
      <c r="H765" s="862"/>
      <c r="I765" s="862"/>
      <c r="J765" s="864"/>
      <c r="K765" s="985"/>
      <c r="L765" s="985"/>
      <c r="M765" s="862"/>
      <c r="N765" s="859"/>
      <c r="O765" s="851">
        <v>56</v>
      </c>
      <c r="P765" s="851" t="s">
        <v>278</v>
      </c>
      <c r="Q765" s="861" t="s">
        <v>66</v>
      </c>
      <c r="R765" s="851" t="s">
        <v>35</v>
      </c>
      <c r="S765" s="855">
        <v>1210</v>
      </c>
      <c r="T765" s="856"/>
      <c r="U765" s="855"/>
      <c r="V765" s="863">
        <v>1210</v>
      </c>
      <c r="W765" s="857"/>
      <c r="X765" s="858">
        <v>4</v>
      </c>
      <c r="Y765" s="957" t="s">
        <v>284</v>
      </c>
    </row>
    <row r="766" spans="1:25" s="768" customFormat="1" ht="37.5" x14ac:dyDescent="0.5">
      <c r="A766" s="850"/>
      <c r="B766" s="862"/>
      <c r="C766" s="862"/>
      <c r="D766" s="862"/>
      <c r="E766" s="862"/>
      <c r="F766" s="862"/>
      <c r="G766" s="862"/>
      <c r="H766" s="862"/>
      <c r="I766" s="862"/>
      <c r="J766" s="864"/>
      <c r="K766" s="985"/>
      <c r="L766" s="985"/>
      <c r="M766" s="862"/>
      <c r="N766" s="859"/>
      <c r="O766" s="851">
        <v>57</v>
      </c>
      <c r="P766" s="851" t="s">
        <v>278</v>
      </c>
      <c r="Q766" s="861" t="s">
        <v>66</v>
      </c>
      <c r="R766" s="851" t="s">
        <v>35</v>
      </c>
      <c r="S766" s="855">
        <v>9</v>
      </c>
      <c r="T766" s="856"/>
      <c r="U766" s="855"/>
      <c r="V766" s="863">
        <v>9</v>
      </c>
      <c r="W766" s="857"/>
      <c r="X766" s="858">
        <v>4</v>
      </c>
      <c r="Y766" s="957" t="s">
        <v>285</v>
      </c>
    </row>
    <row r="767" spans="1:25" s="768" customFormat="1" ht="21.75" x14ac:dyDescent="0.5">
      <c r="A767" s="850"/>
      <c r="B767" s="862"/>
      <c r="C767" s="862"/>
      <c r="D767" s="862"/>
      <c r="E767" s="862"/>
      <c r="F767" s="862"/>
      <c r="G767" s="862"/>
      <c r="H767" s="862"/>
      <c r="I767" s="862"/>
      <c r="J767" s="864"/>
      <c r="K767" s="985"/>
      <c r="L767" s="985"/>
      <c r="M767" s="862"/>
      <c r="N767" s="859"/>
      <c r="O767" s="851">
        <v>58</v>
      </c>
      <c r="P767" s="851" t="s">
        <v>278</v>
      </c>
      <c r="Q767" s="861" t="s">
        <v>66</v>
      </c>
      <c r="R767" s="851" t="s">
        <v>35</v>
      </c>
      <c r="S767" s="855">
        <v>9</v>
      </c>
      <c r="T767" s="856"/>
      <c r="U767" s="855"/>
      <c r="V767" s="863">
        <v>9</v>
      </c>
      <c r="W767" s="857"/>
      <c r="X767" s="858">
        <v>4</v>
      </c>
      <c r="Y767" s="777" t="s">
        <v>286</v>
      </c>
    </row>
    <row r="768" spans="1:25" s="768" customFormat="1" ht="21.75" x14ac:dyDescent="0.5">
      <c r="A768" s="850"/>
      <c r="B768" s="862"/>
      <c r="C768" s="862"/>
      <c r="D768" s="862"/>
      <c r="E768" s="862"/>
      <c r="F768" s="862"/>
      <c r="G768" s="862"/>
      <c r="H768" s="862"/>
      <c r="I768" s="862"/>
      <c r="J768" s="864"/>
      <c r="K768" s="985"/>
      <c r="L768" s="985"/>
      <c r="M768" s="862"/>
      <c r="N768" s="859"/>
      <c r="O768" s="851">
        <v>59</v>
      </c>
      <c r="P768" s="851" t="s">
        <v>278</v>
      </c>
      <c r="Q768" s="861" t="s">
        <v>66</v>
      </c>
      <c r="R768" s="851" t="s">
        <v>35</v>
      </c>
      <c r="S768" s="855">
        <v>400</v>
      </c>
      <c r="T768" s="856"/>
      <c r="U768" s="855"/>
      <c r="V768" s="863">
        <v>400</v>
      </c>
      <c r="W768" s="857"/>
      <c r="X768" s="858">
        <v>13</v>
      </c>
      <c r="Y768" s="957" t="s">
        <v>287</v>
      </c>
    </row>
    <row r="769" spans="1:25" s="768" customFormat="1" ht="37.5" x14ac:dyDescent="0.5">
      <c r="A769" s="850"/>
      <c r="B769" s="862"/>
      <c r="C769" s="862"/>
      <c r="D769" s="862"/>
      <c r="E769" s="862"/>
      <c r="F769" s="862"/>
      <c r="G769" s="862"/>
      <c r="H769" s="862"/>
      <c r="I769" s="862"/>
      <c r="J769" s="864"/>
      <c r="K769" s="985"/>
      <c r="L769" s="985"/>
      <c r="M769" s="862"/>
      <c r="N769" s="859"/>
      <c r="O769" s="851">
        <v>60</v>
      </c>
      <c r="P769" s="851" t="s">
        <v>278</v>
      </c>
      <c r="Q769" s="861" t="s">
        <v>66</v>
      </c>
      <c r="R769" s="851" t="s">
        <v>35</v>
      </c>
      <c r="S769" s="855">
        <v>1.44</v>
      </c>
      <c r="T769" s="856"/>
      <c r="U769" s="855"/>
      <c r="V769" s="863">
        <v>1.44</v>
      </c>
      <c r="W769" s="857"/>
      <c r="X769" s="858">
        <v>4</v>
      </c>
      <c r="Y769" s="957" t="s">
        <v>288</v>
      </c>
    </row>
    <row r="770" spans="1:25" s="768" customFormat="1" ht="62.25" customHeight="1" x14ac:dyDescent="0.5">
      <c r="A770" s="850"/>
      <c r="B770" s="862"/>
      <c r="C770" s="862"/>
      <c r="D770" s="862"/>
      <c r="E770" s="862"/>
      <c r="F770" s="862"/>
      <c r="G770" s="862"/>
      <c r="H770" s="862"/>
      <c r="I770" s="862"/>
      <c r="J770" s="864"/>
      <c r="K770" s="985"/>
      <c r="L770" s="985"/>
      <c r="M770" s="862"/>
      <c r="N770" s="859"/>
      <c r="O770" s="851">
        <v>61</v>
      </c>
      <c r="P770" s="851" t="s">
        <v>278</v>
      </c>
      <c r="Q770" s="860" t="s">
        <v>49</v>
      </c>
      <c r="R770" s="851" t="s">
        <v>35</v>
      </c>
      <c r="S770" s="855">
        <v>24</v>
      </c>
      <c r="T770" s="856"/>
      <c r="U770" s="855"/>
      <c r="V770" s="863">
        <v>24</v>
      </c>
      <c r="W770" s="857"/>
      <c r="X770" s="858">
        <v>5</v>
      </c>
      <c r="Y770" s="957" t="s">
        <v>289</v>
      </c>
    </row>
    <row r="771" spans="1:25" s="768" customFormat="1" ht="56.25" x14ac:dyDescent="0.5">
      <c r="A771" s="850"/>
      <c r="B771" s="862"/>
      <c r="C771" s="862"/>
      <c r="D771" s="862"/>
      <c r="E771" s="862"/>
      <c r="F771" s="862"/>
      <c r="G771" s="862"/>
      <c r="H771" s="862"/>
      <c r="I771" s="862"/>
      <c r="J771" s="864"/>
      <c r="K771" s="985"/>
      <c r="L771" s="985"/>
      <c r="M771" s="862"/>
      <c r="N771" s="859"/>
      <c r="O771" s="851">
        <v>62</v>
      </c>
      <c r="P771" s="851" t="s">
        <v>278</v>
      </c>
      <c r="Q771" s="861" t="s">
        <v>66</v>
      </c>
      <c r="R771" s="851" t="s">
        <v>35</v>
      </c>
      <c r="S771" s="855">
        <v>182</v>
      </c>
      <c r="T771" s="856"/>
      <c r="U771" s="855"/>
      <c r="V771" s="863">
        <v>182</v>
      </c>
      <c r="W771" s="857"/>
      <c r="X771" s="858">
        <v>3</v>
      </c>
      <c r="Y771" s="957" t="s">
        <v>290</v>
      </c>
    </row>
    <row r="772" spans="1:25" s="768" customFormat="1" ht="21.75" x14ac:dyDescent="0.5">
      <c r="A772" s="850"/>
      <c r="B772" s="862"/>
      <c r="C772" s="862"/>
      <c r="D772" s="862"/>
      <c r="E772" s="862"/>
      <c r="F772" s="862"/>
      <c r="G772" s="862"/>
      <c r="H772" s="862"/>
      <c r="I772" s="862"/>
      <c r="J772" s="864"/>
      <c r="K772" s="985"/>
      <c r="L772" s="985"/>
      <c r="M772" s="862"/>
      <c r="N772" s="859"/>
      <c r="O772" s="851"/>
      <c r="P772" s="851"/>
      <c r="Q772" s="861"/>
      <c r="R772" s="851"/>
      <c r="S772" s="855"/>
      <c r="T772" s="856"/>
      <c r="U772" s="855"/>
      <c r="V772" s="863"/>
      <c r="W772" s="857"/>
      <c r="X772" s="858"/>
      <c r="Y772" s="957"/>
    </row>
    <row r="773" spans="1:25" s="768" customFormat="1" ht="21.75" x14ac:dyDescent="0.5">
      <c r="A773" s="871">
        <v>166</v>
      </c>
      <c r="B773" s="872" t="s">
        <v>291</v>
      </c>
      <c r="C773" s="872">
        <v>55</v>
      </c>
      <c r="D773" s="872"/>
      <c r="E773" s="872"/>
      <c r="F773" s="872" t="s">
        <v>88</v>
      </c>
      <c r="G773" s="872">
        <v>1</v>
      </c>
      <c r="H773" s="872">
        <v>0</v>
      </c>
      <c r="I773" s="872">
        <v>0</v>
      </c>
      <c r="J773" s="873"/>
      <c r="K773" s="986"/>
      <c r="L773" s="986">
        <v>400</v>
      </c>
      <c r="M773" s="873"/>
      <c r="N773" s="874"/>
      <c r="O773" s="875">
        <v>1</v>
      </c>
      <c r="P773" s="872"/>
      <c r="Q773" s="876" t="s">
        <v>292</v>
      </c>
      <c r="R773" s="872" t="s">
        <v>35</v>
      </c>
      <c r="S773" s="877">
        <v>785</v>
      </c>
      <c r="T773" s="872"/>
      <c r="U773" s="877"/>
      <c r="V773" s="878">
        <v>785</v>
      </c>
      <c r="W773" s="872"/>
      <c r="X773" s="875">
        <v>5</v>
      </c>
      <c r="Y773" s="777"/>
    </row>
    <row r="774" spans="1:25" s="768" customFormat="1" ht="21.75" x14ac:dyDescent="0.5">
      <c r="A774" s="871"/>
      <c r="B774" s="872"/>
      <c r="C774" s="872"/>
      <c r="D774" s="872"/>
      <c r="E774" s="872"/>
      <c r="F774" s="872"/>
      <c r="G774" s="872"/>
      <c r="H774" s="872"/>
      <c r="I774" s="872"/>
      <c r="J774" s="873"/>
      <c r="K774" s="986"/>
      <c r="L774" s="986"/>
      <c r="M774" s="873"/>
      <c r="N774" s="874"/>
      <c r="O774" s="875"/>
      <c r="P774" s="872"/>
      <c r="Q774" s="876"/>
      <c r="R774" s="872"/>
      <c r="S774" s="877"/>
      <c r="T774" s="872"/>
      <c r="U774" s="877"/>
      <c r="V774" s="878"/>
      <c r="W774" s="872"/>
      <c r="X774" s="875"/>
      <c r="Y774" s="777"/>
    </row>
    <row r="775" spans="1:25" s="768" customFormat="1" ht="21.75" x14ac:dyDescent="0.5">
      <c r="A775" s="871">
        <v>167</v>
      </c>
      <c r="B775" s="872" t="s">
        <v>32</v>
      </c>
      <c r="C775" s="872">
        <v>52067</v>
      </c>
      <c r="D775" s="872">
        <v>5</v>
      </c>
      <c r="E775" s="872">
        <v>3601</v>
      </c>
      <c r="F775" s="872" t="s">
        <v>195</v>
      </c>
      <c r="G775" s="872">
        <v>10</v>
      </c>
      <c r="H775" s="872">
        <v>2</v>
      </c>
      <c r="I775" s="872">
        <v>78</v>
      </c>
      <c r="J775" s="873">
        <v>3653</v>
      </c>
      <c r="K775" s="986"/>
      <c r="L775" s="986">
        <v>625</v>
      </c>
      <c r="M775" s="873"/>
      <c r="N775" s="874"/>
      <c r="O775" s="875">
        <v>1</v>
      </c>
      <c r="P775" s="872"/>
      <c r="Q775" s="876" t="s">
        <v>292</v>
      </c>
      <c r="R775" s="872" t="s">
        <v>35</v>
      </c>
      <c r="S775" s="877">
        <v>785</v>
      </c>
      <c r="T775" s="872"/>
      <c r="U775" s="877"/>
      <c r="V775" s="878">
        <v>785</v>
      </c>
      <c r="W775" s="872"/>
      <c r="X775" s="875">
        <v>10</v>
      </c>
      <c r="Y775" s="777"/>
    </row>
    <row r="776" spans="1:25" s="768" customFormat="1" ht="21.75" x14ac:dyDescent="0.5">
      <c r="A776" s="871"/>
      <c r="B776" s="872"/>
      <c r="C776" s="872"/>
      <c r="D776" s="872"/>
      <c r="E776" s="872"/>
      <c r="F776" s="872"/>
      <c r="G776" s="872"/>
      <c r="H776" s="872"/>
      <c r="I776" s="872"/>
      <c r="J776" s="873"/>
      <c r="K776" s="986"/>
      <c r="L776" s="986"/>
      <c r="M776" s="873"/>
      <c r="N776" s="874"/>
      <c r="O776" s="875"/>
      <c r="P776" s="872"/>
      <c r="Q776" s="876"/>
      <c r="R776" s="872"/>
      <c r="S776" s="877"/>
      <c r="T776" s="872"/>
      <c r="U776" s="877"/>
      <c r="V776" s="878"/>
      <c r="W776" s="872"/>
      <c r="X776" s="875"/>
      <c r="Y776" s="777"/>
    </row>
    <row r="777" spans="1:25" s="768" customFormat="1" ht="49.5" customHeight="1" x14ac:dyDescent="0.5">
      <c r="A777" s="879">
        <v>168</v>
      </c>
      <c r="B777" s="870" t="s">
        <v>32</v>
      </c>
      <c r="C777" s="870">
        <v>19396</v>
      </c>
      <c r="D777" s="870">
        <v>102</v>
      </c>
      <c r="E777" s="870">
        <v>84</v>
      </c>
      <c r="F777" s="870" t="s">
        <v>293</v>
      </c>
      <c r="G777" s="870">
        <v>374</v>
      </c>
      <c r="H777" s="870">
        <v>1</v>
      </c>
      <c r="I777" s="870">
        <v>59</v>
      </c>
      <c r="J777" s="880">
        <v>148938.65</v>
      </c>
      <c r="K777" s="987"/>
      <c r="L777" s="987">
        <v>820.35</v>
      </c>
      <c r="M777" s="880"/>
      <c r="N777" s="881"/>
      <c r="O777" s="857">
        <v>1</v>
      </c>
      <c r="P777" s="870">
        <v>25</v>
      </c>
      <c r="Q777" s="882" t="s">
        <v>219</v>
      </c>
      <c r="R777" s="870" t="s">
        <v>35</v>
      </c>
      <c r="S777" s="883">
        <v>182.4</v>
      </c>
      <c r="T777" s="870"/>
      <c r="U777" s="883"/>
      <c r="V777" s="884">
        <v>182.4</v>
      </c>
      <c r="W777" s="870"/>
      <c r="X777" s="857">
        <v>16</v>
      </c>
      <c r="Y777" s="958" t="s">
        <v>294</v>
      </c>
    </row>
    <row r="778" spans="1:25" s="768" customFormat="1" ht="54.75" customHeight="1" x14ac:dyDescent="0.5">
      <c r="A778" s="879"/>
      <c r="B778" s="870"/>
      <c r="C778" s="870"/>
      <c r="D778" s="870"/>
      <c r="E778" s="870"/>
      <c r="F778" s="870"/>
      <c r="G778" s="870"/>
      <c r="H778" s="870"/>
      <c r="I778" s="870"/>
      <c r="J778" s="880"/>
      <c r="K778" s="987"/>
      <c r="L778" s="987"/>
      <c r="M778" s="880"/>
      <c r="N778" s="881"/>
      <c r="O778" s="857">
        <v>2</v>
      </c>
      <c r="P778" s="870">
        <v>25</v>
      </c>
      <c r="Q778" s="882" t="s">
        <v>219</v>
      </c>
      <c r="R778" s="870" t="s">
        <v>35</v>
      </c>
      <c r="S778" s="883">
        <v>456</v>
      </c>
      <c r="T778" s="870"/>
      <c r="U778" s="883"/>
      <c r="V778" s="884">
        <v>456</v>
      </c>
      <c r="W778" s="870"/>
      <c r="X778" s="857">
        <v>16</v>
      </c>
      <c r="Y778" s="958" t="s">
        <v>295</v>
      </c>
    </row>
    <row r="779" spans="1:25" s="768" customFormat="1" ht="48.75" customHeight="1" x14ac:dyDescent="0.5">
      <c r="A779" s="879"/>
      <c r="B779" s="870"/>
      <c r="C779" s="870"/>
      <c r="D779" s="870"/>
      <c r="E779" s="870"/>
      <c r="F779" s="870"/>
      <c r="G779" s="870"/>
      <c r="H779" s="870"/>
      <c r="I779" s="870"/>
      <c r="J779" s="880"/>
      <c r="K779" s="987"/>
      <c r="L779" s="987"/>
      <c r="M779" s="880"/>
      <c r="N779" s="881"/>
      <c r="O779" s="857">
        <v>3</v>
      </c>
      <c r="P779" s="870">
        <v>25</v>
      </c>
      <c r="Q779" s="882" t="s">
        <v>219</v>
      </c>
      <c r="R779" s="870" t="s">
        <v>35</v>
      </c>
      <c r="S779" s="883">
        <v>132</v>
      </c>
      <c r="T779" s="870"/>
      <c r="U779" s="883"/>
      <c r="V779" s="884">
        <v>132</v>
      </c>
      <c r="W779" s="870"/>
      <c r="X779" s="857">
        <v>16</v>
      </c>
      <c r="Y779" s="958" t="s">
        <v>296</v>
      </c>
    </row>
    <row r="780" spans="1:25" s="768" customFormat="1" ht="21.75" x14ac:dyDescent="0.5">
      <c r="A780" s="879"/>
      <c r="B780" s="870"/>
      <c r="C780" s="870"/>
      <c r="D780" s="870"/>
      <c r="E780" s="870"/>
      <c r="F780" s="870"/>
      <c r="G780" s="870"/>
      <c r="H780" s="870"/>
      <c r="I780" s="870"/>
      <c r="J780" s="880"/>
      <c r="K780" s="987"/>
      <c r="L780" s="987"/>
      <c r="M780" s="880"/>
      <c r="N780" s="881"/>
      <c r="O780" s="857">
        <v>4</v>
      </c>
      <c r="P780" s="870">
        <v>25</v>
      </c>
      <c r="Q780" s="885" t="s">
        <v>66</v>
      </c>
      <c r="R780" s="870" t="s">
        <v>35</v>
      </c>
      <c r="S780" s="883">
        <v>128</v>
      </c>
      <c r="T780" s="870"/>
      <c r="U780" s="883"/>
      <c r="V780" s="884">
        <v>128</v>
      </c>
      <c r="W780" s="870"/>
      <c r="X780" s="857">
        <v>16</v>
      </c>
      <c r="Y780" s="959" t="s">
        <v>258</v>
      </c>
    </row>
    <row r="781" spans="1:25" s="768" customFormat="1" ht="34.5" x14ac:dyDescent="0.5">
      <c r="A781" s="879"/>
      <c r="B781" s="870"/>
      <c r="C781" s="870"/>
      <c r="D781" s="870"/>
      <c r="E781" s="870"/>
      <c r="F781" s="870"/>
      <c r="G781" s="870"/>
      <c r="H781" s="870"/>
      <c r="I781" s="870"/>
      <c r="J781" s="880"/>
      <c r="K781" s="987"/>
      <c r="L781" s="987"/>
      <c r="M781" s="880"/>
      <c r="N781" s="881"/>
      <c r="O781" s="857">
        <v>5</v>
      </c>
      <c r="P781" s="870">
        <v>25</v>
      </c>
      <c r="Q781" s="882" t="s">
        <v>49</v>
      </c>
      <c r="R781" s="870" t="s">
        <v>35</v>
      </c>
      <c r="S781" s="883">
        <v>30</v>
      </c>
      <c r="T781" s="870"/>
      <c r="U781" s="883"/>
      <c r="V781" s="884">
        <v>30</v>
      </c>
      <c r="W781" s="870"/>
      <c r="X781" s="857">
        <v>3</v>
      </c>
      <c r="Y781" s="959" t="s">
        <v>297</v>
      </c>
    </row>
    <row r="782" spans="1:25" s="768" customFormat="1" ht="21.75" x14ac:dyDescent="0.5">
      <c r="A782" s="879"/>
      <c r="B782" s="870"/>
      <c r="C782" s="870"/>
      <c r="D782" s="870"/>
      <c r="E782" s="870"/>
      <c r="F782" s="870"/>
      <c r="G782" s="870"/>
      <c r="H782" s="870"/>
      <c r="I782" s="870"/>
      <c r="J782" s="880"/>
      <c r="K782" s="987"/>
      <c r="L782" s="987"/>
      <c r="M782" s="880"/>
      <c r="N782" s="881"/>
      <c r="O782" s="857">
        <v>6</v>
      </c>
      <c r="P782" s="870">
        <v>25</v>
      </c>
      <c r="Q782" s="885" t="s">
        <v>37</v>
      </c>
      <c r="R782" s="870" t="s">
        <v>35</v>
      </c>
      <c r="S782" s="883">
        <v>189</v>
      </c>
      <c r="T782" s="870"/>
      <c r="U782" s="883"/>
      <c r="V782" s="884">
        <v>189</v>
      </c>
      <c r="W782" s="870"/>
      <c r="X782" s="857">
        <v>16</v>
      </c>
      <c r="Y782" s="959" t="s">
        <v>214</v>
      </c>
    </row>
    <row r="783" spans="1:25" s="768" customFormat="1" ht="53.25" customHeight="1" x14ac:dyDescent="0.5">
      <c r="A783" s="879"/>
      <c r="B783" s="870"/>
      <c r="C783" s="870"/>
      <c r="D783" s="870"/>
      <c r="E783" s="870"/>
      <c r="F783" s="870"/>
      <c r="G783" s="870"/>
      <c r="H783" s="870"/>
      <c r="I783" s="870"/>
      <c r="J783" s="880"/>
      <c r="K783" s="987"/>
      <c r="L783" s="987"/>
      <c r="M783" s="880"/>
      <c r="N783" s="881"/>
      <c r="O783" s="857">
        <v>7</v>
      </c>
      <c r="P783" s="870">
        <v>25</v>
      </c>
      <c r="Q783" s="882" t="s">
        <v>219</v>
      </c>
      <c r="R783" s="870" t="s">
        <v>35</v>
      </c>
      <c r="S783" s="883">
        <v>465</v>
      </c>
      <c r="T783" s="870"/>
      <c r="U783" s="883"/>
      <c r="V783" s="884">
        <v>465</v>
      </c>
      <c r="W783" s="870"/>
      <c r="X783" s="857">
        <v>3</v>
      </c>
      <c r="Y783" s="958" t="s">
        <v>298</v>
      </c>
    </row>
    <row r="784" spans="1:25" s="768" customFormat="1" ht="34.5" x14ac:dyDescent="0.5">
      <c r="A784" s="879"/>
      <c r="B784" s="870"/>
      <c r="C784" s="870"/>
      <c r="D784" s="870"/>
      <c r="E784" s="870"/>
      <c r="F784" s="870"/>
      <c r="G784" s="870"/>
      <c r="H784" s="870"/>
      <c r="I784" s="870"/>
      <c r="J784" s="880"/>
      <c r="K784" s="987"/>
      <c r="L784" s="987"/>
      <c r="M784" s="880"/>
      <c r="N784" s="881"/>
      <c r="O784" s="857">
        <v>8</v>
      </c>
      <c r="P784" s="870">
        <v>25</v>
      </c>
      <c r="Q784" s="882" t="s">
        <v>219</v>
      </c>
      <c r="R784" s="870" t="s">
        <v>35</v>
      </c>
      <c r="S784" s="883">
        <v>130</v>
      </c>
      <c r="T784" s="870"/>
      <c r="U784" s="883"/>
      <c r="V784" s="884">
        <v>130</v>
      </c>
      <c r="W784" s="870"/>
      <c r="X784" s="857">
        <v>3</v>
      </c>
      <c r="Y784" s="958" t="s">
        <v>299</v>
      </c>
    </row>
    <row r="785" spans="1:25" s="768" customFormat="1" ht="21.75" x14ac:dyDescent="0.5">
      <c r="A785" s="879"/>
      <c r="B785" s="870"/>
      <c r="C785" s="870"/>
      <c r="D785" s="870"/>
      <c r="E785" s="870"/>
      <c r="F785" s="870"/>
      <c r="G785" s="870"/>
      <c r="H785" s="870"/>
      <c r="I785" s="870"/>
      <c r="J785" s="880"/>
      <c r="K785" s="987"/>
      <c r="L785" s="987"/>
      <c r="M785" s="880"/>
      <c r="N785" s="881"/>
      <c r="O785" s="857">
        <v>9</v>
      </c>
      <c r="P785" s="870">
        <v>25</v>
      </c>
      <c r="Q785" s="885" t="s">
        <v>66</v>
      </c>
      <c r="R785" s="870" t="s">
        <v>35</v>
      </c>
      <c r="S785" s="883">
        <v>42</v>
      </c>
      <c r="T785" s="870"/>
      <c r="U785" s="883"/>
      <c r="V785" s="884">
        <v>42</v>
      </c>
      <c r="W785" s="870"/>
      <c r="X785" s="857">
        <v>16</v>
      </c>
      <c r="Y785" s="959" t="s">
        <v>300</v>
      </c>
    </row>
    <row r="786" spans="1:25" s="768" customFormat="1" ht="21.75" x14ac:dyDescent="0.5">
      <c r="A786" s="879"/>
      <c r="B786" s="870"/>
      <c r="C786" s="870"/>
      <c r="D786" s="870"/>
      <c r="E786" s="870"/>
      <c r="F786" s="870"/>
      <c r="G786" s="870"/>
      <c r="H786" s="870"/>
      <c r="I786" s="870"/>
      <c r="J786" s="880"/>
      <c r="K786" s="987"/>
      <c r="L786" s="987"/>
      <c r="M786" s="880"/>
      <c r="N786" s="881"/>
      <c r="O786" s="857">
        <v>10</v>
      </c>
      <c r="P786" s="870">
        <v>25</v>
      </c>
      <c r="Q786" s="882" t="s">
        <v>43</v>
      </c>
      <c r="R786" s="870" t="s">
        <v>35</v>
      </c>
      <c r="S786" s="883">
        <v>310</v>
      </c>
      <c r="T786" s="870"/>
      <c r="U786" s="883"/>
      <c r="V786" s="884">
        <v>310</v>
      </c>
      <c r="W786" s="870"/>
      <c r="X786" s="857">
        <v>3</v>
      </c>
      <c r="Y786" s="958" t="s">
        <v>301</v>
      </c>
    </row>
    <row r="787" spans="1:25" s="768" customFormat="1" ht="37.5" customHeight="1" x14ac:dyDescent="0.5">
      <c r="A787" s="879"/>
      <c r="B787" s="870"/>
      <c r="C787" s="870"/>
      <c r="D787" s="870"/>
      <c r="E787" s="870"/>
      <c r="F787" s="870"/>
      <c r="G787" s="870"/>
      <c r="H787" s="870"/>
      <c r="I787" s="870"/>
      <c r="J787" s="880"/>
      <c r="K787" s="987"/>
      <c r="L787" s="987"/>
      <c r="M787" s="880"/>
      <c r="N787" s="881"/>
      <c r="O787" s="857">
        <v>11</v>
      </c>
      <c r="P787" s="870">
        <v>25</v>
      </c>
      <c r="Q787" s="885" t="s">
        <v>66</v>
      </c>
      <c r="R787" s="870" t="s">
        <v>35</v>
      </c>
      <c r="S787" s="883">
        <v>54</v>
      </c>
      <c r="T787" s="870"/>
      <c r="U787" s="883"/>
      <c r="V787" s="884">
        <v>54</v>
      </c>
      <c r="W787" s="870"/>
      <c r="X787" s="857">
        <v>16</v>
      </c>
      <c r="Y787" s="958" t="s">
        <v>302</v>
      </c>
    </row>
    <row r="788" spans="1:25" s="768" customFormat="1" ht="21.75" x14ac:dyDescent="0.5">
      <c r="A788" s="879"/>
      <c r="B788" s="870"/>
      <c r="C788" s="870"/>
      <c r="D788" s="870"/>
      <c r="E788" s="870"/>
      <c r="F788" s="870"/>
      <c r="G788" s="870"/>
      <c r="H788" s="870"/>
      <c r="I788" s="870"/>
      <c r="J788" s="880"/>
      <c r="K788" s="987"/>
      <c r="L788" s="987"/>
      <c r="M788" s="880"/>
      <c r="N788" s="881"/>
      <c r="O788" s="857">
        <v>12</v>
      </c>
      <c r="P788" s="870">
        <v>25</v>
      </c>
      <c r="Q788" s="882" t="s">
        <v>212</v>
      </c>
      <c r="R788" s="870" t="s">
        <v>35</v>
      </c>
      <c r="S788" s="883">
        <v>462</v>
      </c>
      <c r="T788" s="870"/>
      <c r="U788" s="883"/>
      <c r="V788" s="884">
        <v>462</v>
      </c>
      <c r="W788" s="870"/>
      <c r="X788" s="857">
        <v>16</v>
      </c>
      <c r="Y788" s="959" t="s">
        <v>303</v>
      </c>
    </row>
    <row r="789" spans="1:25" s="768" customFormat="1" ht="21.75" x14ac:dyDescent="0.5">
      <c r="A789" s="879"/>
      <c r="B789" s="870"/>
      <c r="C789" s="870"/>
      <c r="D789" s="870"/>
      <c r="E789" s="870"/>
      <c r="F789" s="870"/>
      <c r="G789" s="870"/>
      <c r="H789" s="870"/>
      <c r="I789" s="870"/>
      <c r="J789" s="880"/>
      <c r="K789" s="987"/>
      <c r="L789" s="987"/>
      <c r="M789" s="880"/>
      <c r="N789" s="881"/>
      <c r="O789" s="857">
        <v>13</v>
      </c>
      <c r="P789" s="870">
        <v>25</v>
      </c>
      <c r="Q789" s="885" t="s">
        <v>37</v>
      </c>
      <c r="R789" s="870" t="s">
        <v>35</v>
      </c>
      <c r="S789" s="883">
        <v>300</v>
      </c>
      <c r="T789" s="870"/>
      <c r="U789" s="883"/>
      <c r="V789" s="884">
        <v>300</v>
      </c>
      <c r="W789" s="870"/>
      <c r="X789" s="857">
        <v>3</v>
      </c>
      <c r="Y789" s="959" t="s">
        <v>304</v>
      </c>
    </row>
    <row r="790" spans="1:25" s="768" customFormat="1" ht="21.75" x14ac:dyDescent="0.5">
      <c r="A790" s="879"/>
      <c r="B790" s="870"/>
      <c r="C790" s="870"/>
      <c r="D790" s="870"/>
      <c r="E790" s="870"/>
      <c r="F790" s="870"/>
      <c r="G790" s="870"/>
      <c r="H790" s="870"/>
      <c r="I790" s="870"/>
      <c r="J790" s="880"/>
      <c r="K790" s="987"/>
      <c r="L790" s="987"/>
      <c r="M790" s="880"/>
      <c r="N790" s="881"/>
      <c r="O790" s="857">
        <v>14</v>
      </c>
      <c r="P790" s="870">
        <v>25</v>
      </c>
      <c r="Q790" s="885" t="s">
        <v>66</v>
      </c>
      <c r="R790" s="870" t="s">
        <v>35</v>
      </c>
      <c r="S790" s="883">
        <v>72</v>
      </c>
      <c r="T790" s="870"/>
      <c r="U790" s="883"/>
      <c r="V790" s="884">
        <v>72</v>
      </c>
      <c r="W790" s="870"/>
      <c r="X790" s="857">
        <v>16</v>
      </c>
      <c r="Y790" s="959" t="s">
        <v>305</v>
      </c>
    </row>
    <row r="791" spans="1:25" s="768" customFormat="1" ht="21.75" x14ac:dyDescent="0.5">
      <c r="A791" s="879"/>
      <c r="B791" s="870"/>
      <c r="C791" s="870"/>
      <c r="D791" s="870"/>
      <c r="E791" s="870"/>
      <c r="F791" s="870"/>
      <c r="G791" s="870"/>
      <c r="H791" s="870"/>
      <c r="I791" s="870"/>
      <c r="J791" s="880"/>
      <c r="K791" s="987"/>
      <c r="L791" s="987"/>
      <c r="M791" s="880"/>
      <c r="N791" s="881"/>
      <c r="O791" s="857">
        <v>15</v>
      </c>
      <c r="P791" s="870">
        <v>25</v>
      </c>
      <c r="Q791" s="885" t="s">
        <v>66</v>
      </c>
      <c r="R791" s="870" t="s">
        <v>35</v>
      </c>
      <c r="S791" s="883">
        <v>12</v>
      </c>
      <c r="T791" s="870"/>
      <c r="U791" s="883"/>
      <c r="V791" s="884">
        <v>12</v>
      </c>
      <c r="W791" s="870"/>
      <c r="X791" s="857">
        <v>16</v>
      </c>
      <c r="Y791" s="959" t="s">
        <v>306</v>
      </c>
    </row>
    <row r="792" spans="1:25" s="768" customFormat="1" ht="34.5" x14ac:dyDescent="0.5">
      <c r="A792" s="879"/>
      <c r="B792" s="870"/>
      <c r="C792" s="870"/>
      <c r="D792" s="870"/>
      <c r="E792" s="870"/>
      <c r="F792" s="870"/>
      <c r="G792" s="870"/>
      <c r="H792" s="870"/>
      <c r="I792" s="870"/>
      <c r="J792" s="880"/>
      <c r="K792" s="987"/>
      <c r="L792" s="987"/>
      <c r="M792" s="880"/>
      <c r="N792" s="881"/>
      <c r="O792" s="857">
        <v>16</v>
      </c>
      <c r="P792" s="870">
        <v>25</v>
      </c>
      <c r="Q792" s="882" t="s">
        <v>307</v>
      </c>
      <c r="R792" s="870" t="s">
        <v>35</v>
      </c>
      <c r="S792" s="883">
        <v>55</v>
      </c>
      <c r="T792" s="870"/>
      <c r="U792" s="883"/>
      <c r="V792" s="884">
        <v>55</v>
      </c>
      <c r="W792" s="870"/>
      <c r="X792" s="857">
        <v>16</v>
      </c>
      <c r="Y792" s="959" t="s">
        <v>308</v>
      </c>
    </row>
    <row r="793" spans="1:25" s="768" customFormat="1" ht="34.5" x14ac:dyDescent="0.5">
      <c r="A793" s="879"/>
      <c r="B793" s="870"/>
      <c r="C793" s="870"/>
      <c r="D793" s="870"/>
      <c r="E793" s="870"/>
      <c r="F793" s="870"/>
      <c r="G793" s="870"/>
      <c r="H793" s="870"/>
      <c r="I793" s="870"/>
      <c r="J793" s="880"/>
      <c r="K793" s="987"/>
      <c r="L793" s="987"/>
      <c r="M793" s="880"/>
      <c r="N793" s="881"/>
      <c r="O793" s="857">
        <v>17</v>
      </c>
      <c r="P793" s="870">
        <v>25</v>
      </c>
      <c r="Q793" s="882" t="s">
        <v>307</v>
      </c>
      <c r="R793" s="870" t="s">
        <v>35</v>
      </c>
      <c r="S793" s="883">
        <v>15</v>
      </c>
      <c r="T793" s="870"/>
      <c r="U793" s="883"/>
      <c r="V793" s="884">
        <v>15</v>
      </c>
      <c r="W793" s="870"/>
      <c r="X793" s="857">
        <v>16</v>
      </c>
      <c r="Y793" s="958" t="s">
        <v>309</v>
      </c>
    </row>
    <row r="794" spans="1:25" s="768" customFormat="1" ht="34.5" x14ac:dyDescent="0.5">
      <c r="A794" s="879"/>
      <c r="B794" s="870"/>
      <c r="C794" s="870"/>
      <c r="D794" s="870"/>
      <c r="E794" s="870"/>
      <c r="F794" s="870"/>
      <c r="G794" s="870"/>
      <c r="H794" s="870"/>
      <c r="I794" s="870"/>
      <c r="J794" s="880"/>
      <c r="K794" s="987"/>
      <c r="L794" s="987"/>
      <c r="M794" s="880"/>
      <c r="N794" s="881"/>
      <c r="O794" s="857">
        <v>18</v>
      </c>
      <c r="P794" s="870">
        <v>25</v>
      </c>
      <c r="Q794" s="882" t="s">
        <v>307</v>
      </c>
      <c r="R794" s="870" t="s">
        <v>35</v>
      </c>
      <c r="S794" s="883">
        <v>15</v>
      </c>
      <c r="T794" s="870"/>
      <c r="U794" s="883"/>
      <c r="V794" s="884">
        <v>15</v>
      </c>
      <c r="W794" s="870"/>
      <c r="X794" s="857">
        <v>16</v>
      </c>
      <c r="Y794" s="958" t="s">
        <v>310</v>
      </c>
    </row>
    <row r="795" spans="1:25" s="768" customFormat="1" ht="34.5" x14ac:dyDescent="0.5">
      <c r="A795" s="879"/>
      <c r="B795" s="870"/>
      <c r="C795" s="870"/>
      <c r="D795" s="870"/>
      <c r="E795" s="870"/>
      <c r="F795" s="870"/>
      <c r="G795" s="870"/>
      <c r="H795" s="870"/>
      <c r="I795" s="870"/>
      <c r="J795" s="880"/>
      <c r="K795" s="987"/>
      <c r="L795" s="987"/>
      <c r="M795" s="880"/>
      <c r="N795" s="881"/>
      <c r="O795" s="857">
        <v>19</v>
      </c>
      <c r="P795" s="870">
        <v>25</v>
      </c>
      <c r="Q795" s="882" t="s">
        <v>307</v>
      </c>
      <c r="R795" s="870" t="s">
        <v>35</v>
      </c>
      <c r="S795" s="883">
        <v>40</v>
      </c>
      <c r="T795" s="870"/>
      <c r="U795" s="883"/>
      <c r="V795" s="884">
        <v>40</v>
      </c>
      <c r="W795" s="870"/>
      <c r="X795" s="857">
        <v>3</v>
      </c>
      <c r="Y795" s="959" t="s">
        <v>311</v>
      </c>
    </row>
    <row r="796" spans="1:25" s="768" customFormat="1" ht="21.75" x14ac:dyDescent="0.5">
      <c r="A796" s="879"/>
      <c r="B796" s="870"/>
      <c r="C796" s="870"/>
      <c r="D796" s="870"/>
      <c r="E796" s="870"/>
      <c r="F796" s="870"/>
      <c r="G796" s="870"/>
      <c r="H796" s="870"/>
      <c r="I796" s="870"/>
      <c r="J796" s="880"/>
      <c r="K796" s="987"/>
      <c r="L796" s="987"/>
      <c r="M796" s="880"/>
      <c r="N796" s="881"/>
      <c r="O796" s="857">
        <v>20</v>
      </c>
      <c r="P796" s="870">
        <v>25</v>
      </c>
      <c r="Q796" s="885" t="s">
        <v>66</v>
      </c>
      <c r="R796" s="870" t="s">
        <v>35</v>
      </c>
      <c r="S796" s="883">
        <v>72</v>
      </c>
      <c r="T796" s="870"/>
      <c r="U796" s="883"/>
      <c r="V796" s="884">
        <v>72</v>
      </c>
      <c r="W796" s="870"/>
      <c r="X796" s="857">
        <v>16</v>
      </c>
      <c r="Y796" s="959" t="s">
        <v>312</v>
      </c>
    </row>
    <row r="797" spans="1:25" s="768" customFormat="1" ht="21.75" x14ac:dyDescent="0.5">
      <c r="A797" s="879"/>
      <c r="B797" s="870"/>
      <c r="C797" s="870"/>
      <c r="D797" s="870"/>
      <c r="E797" s="870"/>
      <c r="F797" s="870"/>
      <c r="G797" s="870"/>
      <c r="H797" s="870"/>
      <c r="I797" s="870"/>
      <c r="J797" s="880"/>
      <c r="K797" s="987"/>
      <c r="L797" s="987"/>
      <c r="M797" s="880"/>
      <c r="N797" s="881"/>
      <c r="O797" s="857">
        <v>21</v>
      </c>
      <c r="P797" s="870">
        <v>25</v>
      </c>
      <c r="Q797" s="885" t="s">
        <v>66</v>
      </c>
      <c r="R797" s="870" t="s">
        <v>35</v>
      </c>
      <c r="S797" s="883">
        <v>72</v>
      </c>
      <c r="T797" s="870"/>
      <c r="U797" s="883"/>
      <c r="V797" s="884">
        <v>72</v>
      </c>
      <c r="W797" s="870"/>
      <c r="X797" s="857">
        <v>16</v>
      </c>
      <c r="Y797" s="959" t="s">
        <v>313</v>
      </c>
    </row>
    <row r="798" spans="1:25" s="768" customFormat="1" ht="21.75" x14ac:dyDescent="0.5">
      <c r="A798" s="879"/>
      <c r="B798" s="870"/>
      <c r="C798" s="870"/>
      <c r="D798" s="870"/>
      <c r="E798" s="870"/>
      <c r="F798" s="870"/>
      <c r="G798" s="870"/>
      <c r="H798" s="870"/>
      <c r="I798" s="870"/>
      <c r="J798" s="880"/>
      <c r="K798" s="987"/>
      <c r="L798" s="987"/>
      <c r="M798" s="880"/>
      <c r="N798" s="881"/>
      <c r="O798" s="857">
        <v>22</v>
      </c>
      <c r="P798" s="870">
        <v>25</v>
      </c>
      <c r="Q798" s="885" t="s">
        <v>66</v>
      </c>
      <c r="R798" s="870" t="s">
        <v>35</v>
      </c>
      <c r="S798" s="883">
        <v>24</v>
      </c>
      <c r="T798" s="870"/>
      <c r="U798" s="883"/>
      <c r="V798" s="884">
        <v>24</v>
      </c>
      <c r="W798" s="870"/>
      <c r="X798" s="857">
        <v>16</v>
      </c>
      <c r="Y798" s="958" t="s">
        <v>314</v>
      </c>
    </row>
    <row r="799" spans="1:25" s="768" customFormat="1" ht="21.75" x14ac:dyDescent="0.5">
      <c r="A799" s="879"/>
      <c r="B799" s="870"/>
      <c r="C799" s="870"/>
      <c r="D799" s="870"/>
      <c r="E799" s="870"/>
      <c r="F799" s="870"/>
      <c r="G799" s="870"/>
      <c r="H799" s="870"/>
      <c r="I799" s="870"/>
      <c r="J799" s="880"/>
      <c r="K799" s="987"/>
      <c r="L799" s="987"/>
      <c r="M799" s="880"/>
      <c r="N799" s="881"/>
      <c r="O799" s="857">
        <v>23</v>
      </c>
      <c r="P799" s="870">
        <v>25</v>
      </c>
      <c r="Q799" s="885" t="s">
        <v>66</v>
      </c>
      <c r="R799" s="870" t="s">
        <v>35</v>
      </c>
      <c r="S799" s="883">
        <v>24</v>
      </c>
      <c r="T799" s="870"/>
      <c r="U799" s="883"/>
      <c r="V799" s="884">
        <v>24</v>
      </c>
      <c r="W799" s="870"/>
      <c r="X799" s="857">
        <v>16</v>
      </c>
      <c r="Y799" s="958" t="s">
        <v>315</v>
      </c>
    </row>
    <row r="800" spans="1:25" s="768" customFormat="1" ht="21.75" x14ac:dyDescent="0.5">
      <c r="A800" s="879"/>
      <c r="B800" s="870"/>
      <c r="C800" s="870"/>
      <c r="D800" s="870"/>
      <c r="E800" s="870"/>
      <c r="F800" s="870"/>
      <c r="G800" s="870"/>
      <c r="H800" s="870"/>
      <c r="I800" s="870"/>
      <c r="J800" s="880"/>
      <c r="K800" s="987"/>
      <c r="L800" s="987"/>
      <c r="M800" s="880"/>
      <c r="N800" s="881"/>
      <c r="O800" s="857">
        <v>24</v>
      </c>
      <c r="P800" s="870">
        <v>25</v>
      </c>
      <c r="Q800" s="885" t="s">
        <v>59</v>
      </c>
      <c r="R800" s="870" t="s">
        <v>35</v>
      </c>
      <c r="S800" s="883">
        <v>2880</v>
      </c>
      <c r="T800" s="883">
        <v>2880</v>
      </c>
      <c r="U800" s="883"/>
      <c r="V800" s="884"/>
      <c r="W800" s="870"/>
      <c r="X800" s="857">
        <v>16</v>
      </c>
      <c r="Y800" s="959" t="s">
        <v>316</v>
      </c>
    </row>
    <row r="801" spans="1:25" s="768" customFormat="1" ht="34.5" x14ac:dyDescent="0.5">
      <c r="A801" s="879"/>
      <c r="B801" s="870"/>
      <c r="C801" s="870"/>
      <c r="D801" s="870"/>
      <c r="E801" s="870"/>
      <c r="F801" s="870"/>
      <c r="G801" s="870"/>
      <c r="H801" s="870"/>
      <c r="I801" s="870"/>
      <c r="J801" s="880"/>
      <c r="K801" s="987"/>
      <c r="L801" s="987"/>
      <c r="M801" s="880"/>
      <c r="N801" s="881"/>
      <c r="O801" s="857">
        <v>25</v>
      </c>
      <c r="P801" s="870">
        <v>25</v>
      </c>
      <c r="Q801" s="882" t="s">
        <v>49</v>
      </c>
      <c r="R801" s="870"/>
      <c r="S801" s="883">
        <v>2.5</v>
      </c>
      <c r="T801" s="883">
        <v>2.5</v>
      </c>
      <c r="U801" s="883"/>
      <c r="V801" s="884"/>
      <c r="W801" s="870"/>
      <c r="X801" s="857">
        <v>16</v>
      </c>
      <c r="Y801" s="958" t="s">
        <v>317</v>
      </c>
    </row>
    <row r="802" spans="1:25" s="768" customFormat="1" ht="21.75" x14ac:dyDescent="0.5">
      <c r="A802" s="879"/>
      <c r="B802" s="870"/>
      <c r="C802" s="870"/>
      <c r="D802" s="870"/>
      <c r="E802" s="870"/>
      <c r="F802" s="870"/>
      <c r="G802" s="870"/>
      <c r="H802" s="870"/>
      <c r="I802" s="870"/>
      <c r="J802" s="880"/>
      <c r="K802" s="987"/>
      <c r="L802" s="987"/>
      <c r="M802" s="880"/>
      <c r="N802" s="881"/>
      <c r="O802" s="857">
        <v>26</v>
      </c>
      <c r="P802" s="870">
        <v>25</v>
      </c>
      <c r="Q802" s="885" t="s">
        <v>59</v>
      </c>
      <c r="R802" s="870" t="s">
        <v>35</v>
      </c>
      <c r="S802" s="883">
        <v>2880</v>
      </c>
      <c r="T802" s="883">
        <v>2880</v>
      </c>
      <c r="U802" s="883"/>
      <c r="V802" s="884"/>
      <c r="W802" s="870"/>
      <c r="X802" s="857">
        <v>16</v>
      </c>
      <c r="Y802" s="959" t="s">
        <v>318</v>
      </c>
    </row>
    <row r="803" spans="1:25" s="768" customFormat="1" ht="34.5" x14ac:dyDescent="0.5">
      <c r="A803" s="879"/>
      <c r="B803" s="870"/>
      <c r="C803" s="870"/>
      <c r="D803" s="870"/>
      <c r="E803" s="870"/>
      <c r="F803" s="870"/>
      <c r="G803" s="870"/>
      <c r="H803" s="870"/>
      <c r="I803" s="870"/>
      <c r="J803" s="880"/>
      <c r="K803" s="987"/>
      <c r="L803" s="987"/>
      <c r="M803" s="880"/>
      <c r="N803" s="881"/>
      <c r="O803" s="857">
        <v>27</v>
      </c>
      <c r="P803" s="870">
        <v>25</v>
      </c>
      <c r="Q803" s="882" t="s">
        <v>49</v>
      </c>
      <c r="R803" s="870"/>
      <c r="S803" s="883">
        <v>2.5</v>
      </c>
      <c r="T803" s="883">
        <v>2.5</v>
      </c>
      <c r="U803" s="883"/>
      <c r="V803" s="884"/>
      <c r="W803" s="870"/>
      <c r="X803" s="857">
        <v>16</v>
      </c>
      <c r="Y803" s="958" t="s">
        <v>319</v>
      </c>
    </row>
    <row r="804" spans="1:25" s="768" customFormat="1" ht="21.75" x14ac:dyDescent="0.5">
      <c r="A804" s="879"/>
      <c r="B804" s="870"/>
      <c r="C804" s="870"/>
      <c r="D804" s="870"/>
      <c r="E804" s="870"/>
      <c r="F804" s="870"/>
      <c r="G804" s="870"/>
      <c r="H804" s="870"/>
      <c r="I804" s="870"/>
      <c r="J804" s="880"/>
      <c r="K804" s="987"/>
      <c r="L804" s="987"/>
      <c r="M804" s="880"/>
      <c r="N804" s="881"/>
      <c r="O804" s="857">
        <v>28</v>
      </c>
      <c r="P804" s="870">
        <v>25</v>
      </c>
      <c r="Q804" s="885" t="s">
        <v>59</v>
      </c>
      <c r="R804" s="870" t="s">
        <v>35</v>
      </c>
      <c r="S804" s="883">
        <v>2880</v>
      </c>
      <c r="T804" s="883">
        <v>2880</v>
      </c>
      <c r="U804" s="883"/>
      <c r="V804" s="884"/>
      <c r="W804" s="870"/>
      <c r="X804" s="857">
        <v>16</v>
      </c>
      <c r="Y804" s="959" t="s">
        <v>320</v>
      </c>
    </row>
    <row r="805" spans="1:25" s="768" customFormat="1" ht="34.5" x14ac:dyDescent="0.5">
      <c r="A805" s="879"/>
      <c r="B805" s="870"/>
      <c r="C805" s="870"/>
      <c r="D805" s="870"/>
      <c r="E805" s="870"/>
      <c r="F805" s="870"/>
      <c r="G805" s="870"/>
      <c r="H805" s="870"/>
      <c r="I805" s="870"/>
      <c r="J805" s="880"/>
      <c r="K805" s="987"/>
      <c r="L805" s="987"/>
      <c r="M805" s="880"/>
      <c r="N805" s="881"/>
      <c r="O805" s="857">
        <v>29</v>
      </c>
      <c r="P805" s="870">
        <v>25</v>
      </c>
      <c r="Q805" s="882" t="s">
        <v>49</v>
      </c>
      <c r="R805" s="870"/>
      <c r="S805" s="883">
        <v>2.5</v>
      </c>
      <c r="T805" s="883">
        <v>2.5</v>
      </c>
      <c r="U805" s="883"/>
      <c r="V805" s="884"/>
      <c r="W805" s="870"/>
      <c r="X805" s="857">
        <v>16</v>
      </c>
      <c r="Y805" s="958" t="s">
        <v>321</v>
      </c>
    </row>
    <row r="806" spans="1:25" s="768" customFormat="1" ht="21.75" x14ac:dyDescent="0.5">
      <c r="A806" s="879"/>
      <c r="B806" s="870"/>
      <c r="C806" s="870"/>
      <c r="D806" s="870"/>
      <c r="E806" s="870"/>
      <c r="F806" s="870"/>
      <c r="G806" s="870"/>
      <c r="H806" s="870"/>
      <c r="I806" s="870"/>
      <c r="J806" s="880"/>
      <c r="K806" s="987"/>
      <c r="L806" s="987"/>
      <c r="M806" s="880"/>
      <c r="N806" s="881"/>
      <c r="O806" s="857">
        <v>30</v>
      </c>
      <c r="P806" s="870">
        <v>25</v>
      </c>
      <c r="Q806" s="885" t="s">
        <v>59</v>
      </c>
      <c r="R806" s="870" t="s">
        <v>35</v>
      </c>
      <c r="S806" s="883">
        <v>2880</v>
      </c>
      <c r="T806" s="883">
        <v>2880</v>
      </c>
      <c r="U806" s="883"/>
      <c r="V806" s="884"/>
      <c r="W806" s="870"/>
      <c r="X806" s="857">
        <v>16</v>
      </c>
      <c r="Y806" s="959" t="s">
        <v>322</v>
      </c>
    </row>
    <row r="807" spans="1:25" s="768" customFormat="1" ht="34.5" x14ac:dyDescent="0.5">
      <c r="A807" s="879"/>
      <c r="B807" s="870"/>
      <c r="C807" s="870"/>
      <c r="D807" s="870"/>
      <c r="E807" s="870"/>
      <c r="F807" s="870"/>
      <c r="G807" s="870"/>
      <c r="H807" s="870"/>
      <c r="I807" s="870"/>
      <c r="J807" s="880"/>
      <c r="K807" s="987"/>
      <c r="L807" s="987"/>
      <c r="M807" s="880"/>
      <c r="N807" s="881"/>
      <c r="O807" s="857">
        <v>31</v>
      </c>
      <c r="P807" s="870">
        <v>25</v>
      </c>
      <c r="Q807" s="882" t="s">
        <v>49</v>
      </c>
      <c r="R807" s="870"/>
      <c r="S807" s="883">
        <v>2.5</v>
      </c>
      <c r="T807" s="883">
        <v>2.5</v>
      </c>
      <c r="U807" s="883"/>
      <c r="V807" s="884"/>
      <c r="W807" s="870"/>
      <c r="X807" s="857">
        <v>16</v>
      </c>
      <c r="Y807" s="958" t="s">
        <v>323</v>
      </c>
    </row>
    <row r="808" spans="1:25" s="768" customFormat="1" ht="21.75" x14ac:dyDescent="0.5">
      <c r="A808" s="879"/>
      <c r="B808" s="870"/>
      <c r="C808" s="870"/>
      <c r="D808" s="870"/>
      <c r="E808" s="870"/>
      <c r="F808" s="870"/>
      <c r="G808" s="870"/>
      <c r="H808" s="870"/>
      <c r="I808" s="870"/>
      <c r="J808" s="880"/>
      <c r="K808" s="987"/>
      <c r="L808" s="987"/>
      <c r="M808" s="880"/>
      <c r="N808" s="881"/>
      <c r="O808" s="857">
        <v>32</v>
      </c>
      <c r="P808" s="870">
        <v>25</v>
      </c>
      <c r="Q808" s="885" t="s">
        <v>59</v>
      </c>
      <c r="R808" s="870" t="s">
        <v>35</v>
      </c>
      <c r="S808" s="883">
        <v>2880</v>
      </c>
      <c r="T808" s="883">
        <v>2880</v>
      </c>
      <c r="U808" s="883"/>
      <c r="V808" s="884"/>
      <c r="W808" s="870"/>
      <c r="X808" s="857">
        <v>16</v>
      </c>
      <c r="Y808" s="959" t="s">
        <v>324</v>
      </c>
    </row>
    <row r="809" spans="1:25" s="768" customFormat="1" ht="34.5" x14ac:dyDescent="0.5">
      <c r="A809" s="879"/>
      <c r="B809" s="870"/>
      <c r="C809" s="870"/>
      <c r="D809" s="870"/>
      <c r="E809" s="870"/>
      <c r="F809" s="870"/>
      <c r="G809" s="870"/>
      <c r="H809" s="870"/>
      <c r="I809" s="870"/>
      <c r="J809" s="880"/>
      <c r="K809" s="987"/>
      <c r="L809" s="987"/>
      <c r="M809" s="880"/>
      <c r="N809" s="881"/>
      <c r="O809" s="857">
        <v>33</v>
      </c>
      <c r="P809" s="870">
        <v>25</v>
      </c>
      <c r="Q809" s="882" t="s">
        <v>49</v>
      </c>
      <c r="R809" s="870"/>
      <c r="S809" s="883">
        <v>2.5</v>
      </c>
      <c r="T809" s="883">
        <v>2.5</v>
      </c>
      <c r="U809" s="883"/>
      <c r="V809" s="884"/>
      <c r="W809" s="870"/>
      <c r="X809" s="857">
        <v>16</v>
      </c>
      <c r="Y809" s="958" t="s">
        <v>325</v>
      </c>
    </row>
    <row r="810" spans="1:25" s="768" customFormat="1" ht="21.75" x14ac:dyDescent="0.5">
      <c r="A810" s="879"/>
      <c r="B810" s="870"/>
      <c r="C810" s="870"/>
      <c r="D810" s="870"/>
      <c r="E810" s="870"/>
      <c r="F810" s="870"/>
      <c r="G810" s="870"/>
      <c r="H810" s="870"/>
      <c r="I810" s="870"/>
      <c r="J810" s="880"/>
      <c r="K810" s="987"/>
      <c r="L810" s="987"/>
      <c r="M810" s="880"/>
      <c r="N810" s="881"/>
      <c r="O810" s="857">
        <v>34</v>
      </c>
      <c r="P810" s="870">
        <v>25</v>
      </c>
      <c r="Q810" s="885" t="s">
        <v>59</v>
      </c>
      <c r="R810" s="870" t="s">
        <v>35</v>
      </c>
      <c r="S810" s="883">
        <v>2880</v>
      </c>
      <c r="T810" s="883">
        <v>2880</v>
      </c>
      <c r="U810" s="883"/>
      <c r="V810" s="884"/>
      <c r="W810" s="870"/>
      <c r="X810" s="857">
        <v>16</v>
      </c>
      <c r="Y810" s="959" t="s">
        <v>326</v>
      </c>
    </row>
    <row r="811" spans="1:25" s="768" customFormat="1" ht="34.5" x14ac:dyDescent="0.5">
      <c r="A811" s="879"/>
      <c r="B811" s="870"/>
      <c r="C811" s="870"/>
      <c r="D811" s="870"/>
      <c r="E811" s="870"/>
      <c r="F811" s="870"/>
      <c r="G811" s="870"/>
      <c r="H811" s="870"/>
      <c r="I811" s="870"/>
      <c r="J811" s="880"/>
      <c r="K811" s="987"/>
      <c r="L811" s="987"/>
      <c r="M811" s="880"/>
      <c r="N811" s="881"/>
      <c r="O811" s="857">
        <v>35</v>
      </c>
      <c r="P811" s="870">
        <v>25</v>
      </c>
      <c r="Q811" s="882" t="s">
        <v>49</v>
      </c>
      <c r="R811" s="870"/>
      <c r="S811" s="883">
        <v>2.5</v>
      </c>
      <c r="T811" s="883">
        <v>2.5</v>
      </c>
      <c r="U811" s="883"/>
      <c r="V811" s="884"/>
      <c r="W811" s="870"/>
      <c r="X811" s="857">
        <v>16</v>
      </c>
      <c r="Y811" s="958" t="s">
        <v>327</v>
      </c>
    </row>
    <row r="812" spans="1:25" s="768" customFormat="1" ht="21.75" x14ac:dyDescent="0.5">
      <c r="A812" s="879"/>
      <c r="B812" s="870"/>
      <c r="C812" s="870"/>
      <c r="D812" s="870"/>
      <c r="E812" s="870"/>
      <c r="F812" s="870"/>
      <c r="G812" s="870"/>
      <c r="H812" s="870"/>
      <c r="I812" s="870"/>
      <c r="J812" s="880"/>
      <c r="K812" s="987"/>
      <c r="L812" s="987"/>
      <c r="M812" s="880"/>
      <c r="N812" s="881"/>
      <c r="O812" s="857">
        <v>36</v>
      </c>
      <c r="P812" s="870">
        <v>25</v>
      </c>
      <c r="Q812" s="885" t="s">
        <v>59</v>
      </c>
      <c r="R812" s="870" t="s">
        <v>35</v>
      </c>
      <c r="S812" s="883">
        <v>2880</v>
      </c>
      <c r="T812" s="883">
        <v>2880</v>
      </c>
      <c r="U812" s="883"/>
      <c r="V812" s="884"/>
      <c r="W812" s="870"/>
      <c r="X812" s="857">
        <v>16</v>
      </c>
      <c r="Y812" s="959" t="s">
        <v>328</v>
      </c>
    </row>
    <row r="813" spans="1:25" s="768" customFormat="1" ht="34.5" x14ac:dyDescent="0.5">
      <c r="A813" s="879"/>
      <c r="B813" s="870"/>
      <c r="C813" s="870"/>
      <c r="D813" s="870"/>
      <c r="E813" s="870"/>
      <c r="F813" s="870"/>
      <c r="G813" s="870"/>
      <c r="H813" s="870"/>
      <c r="I813" s="870"/>
      <c r="J813" s="880"/>
      <c r="K813" s="987"/>
      <c r="L813" s="987"/>
      <c r="M813" s="880"/>
      <c r="N813" s="881"/>
      <c r="O813" s="857">
        <v>37</v>
      </c>
      <c r="P813" s="870">
        <v>25</v>
      </c>
      <c r="Q813" s="882" t="s">
        <v>49</v>
      </c>
      <c r="R813" s="870"/>
      <c r="S813" s="883">
        <v>2.5</v>
      </c>
      <c r="T813" s="883">
        <v>2.5</v>
      </c>
      <c r="U813" s="883"/>
      <c r="V813" s="884"/>
      <c r="W813" s="870"/>
      <c r="X813" s="857">
        <v>16</v>
      </c>
      <c r="Y813" s="958" t="s">
        <v>329</v>
      </c>
    </row>
    <row r="814" spans="1:25" s="768" customFormat="1" ht="21.75" x14ac:dyDescent="0.5">
      <c r="A814" s="879"/>
      <c r="B814" s="870"/>
      <c r="C814" s="870"/>
      <c r="D814" s="870"/>
      <c r="E814" s="870"/>
      <c r="F814" s="870"/>
      <c r="G814" s="870"/>
      <c r="H814" s="870"/>
      <c r="I814" s="870"/>
      <c r="J814" s="880"/>
      <c r="K814" s="987"/>
      <c r="L814" s="987"/>
      <c r="M814" s="880"/>
      <c r="N814" s="881"/>
      <c r="O814" s="857">
        <v>38</v>
      </c>
      <c r="P814" s="870">
        <v>25</v>
      </c>
      <c r="Q814" s="885" t="s">
        <v>59</v>
      </c>
      <c r="R814" s="870" t="s">
        <v>35</v>
      </c>
      <c r="S814" s="883">
        <v>2880</v>
      </c>
      <c r="T814" s="883">
        <v>2880</v>
      </c>
      <c r="U814" s="883"/>
      <c r="V814" s="884"/>
      <c r="W814" s="870"/>
      <c r="X814" s="857">
        <v>16</v>
      </c>
      <c r="Y814" s="959" t="s">
        <v>330</v>
      </c>
    </row>
    <row r="815" spans="1:25" s="768" customFormat="1" ht="34.5" x14ac:dyDescent="0.5">
      <c r="A815" s="879"/>
      <c r="B815" s="870"/>
      <c r="C815" s="870"/>
      <c r="D815" s="870"/>
      <c r="E815" s="870"/>
      <c r="F815" s="870"/>
      <c r="G815" s="870"/>
      <c r="H815" s="870"/>
      <c r="I815" s="870"/>
      <c r="J815" s="880"/>
      <c r="K815" s="987"/>
      <c r="L815" s="987"/>
      <c r="M815" s="880"/>
      <c r="N815" s="881"/>
      <c r="O815" s="857">
        <v>39</v>
      </c>
      <c r="P815" s="870">
        <v>25</v>
      </c>
      <c r="Q815" s="882" t="s">
        <v>49</v>
      </c>
      <c r="R815" s="870"/>
      <c r="S815" s="883">
        <v>2.5</v>
      </c>
      <c r="T815" s="883">
        <v>2.5</v>
      </c>
      <c r="U815" s="883"/>
      <c r="V815" s="884"/>
      <c r="W815" s="870"/>
      <c r="X815" s="857">
        <v>16</v>
      </c>
      <c r="Y815" s="958" t="s">
        <v>331</v>
      </c>
    </row>
    <row r="816" spans="1:25" s="768" customFormat="1" ht="21.75" x14ac:dyDescent="0.5">
      <c r="A816" s="879"/>
      <c r="B816" s="870"/>
      <c r="C816" s="870"/>
      <c r="D816" s="870"/>
      <c r="E816" s="870"/>
      <c r="F816" s="870"/>
      <c r="G816" s="870"/>
      <c r="H816" s="870"/>
      <c r="I816" s="870"/>
      <c r="J816" s="880"/>
      <c r="K816" s="987"/>
      <c r="L816" s="987"/>
      <c r="M816" s="880"/>
      <c r="N816" s="881"/>
      <c r="O816" s="857">
        <v>40</v>
      </c>
      <c r="P816" s="870">
        <v>25</v>
      </c>
      <c r="Q816" s="885" t="s">
        <v>59</v>
      </c>
      <c r="R816" s="870" t="s">
        <v>35</v>
      </c>
      <c r="S816" s="883">
        <v>2880</v>
      </c>
      <c r="T816" s="883">
        <v>2880</v>
      </c>
      <c r="U816" s="883"/>
      <c r="V816" s="884"/>
      <c r="W816" s="870"/>
      <c r="X816" s="857">
        <v>16</v>
      </c>
      <c r="Y816" s="959" t="s">
        <v>332</v>
      </c>
    </row>
    <row r="817" spans="1:25" s="768" customFormat="1" ht="34.5" x14ac:dyDescent="0.5">
      <c r="A817" s="879"/>
      <c r="B817" s="870"/>
      <c r="C817" s="870"/>
      <c r="D817" s="870"/>
      <c r="E817" s="870"/>
      <c r="F817" s="870"/>
      <c r="G817" s="870"/>
      <c r="H817" s="870"/>
      <c r="I817" s="870"/>
      <c r="J817" s="880"/>
      <c r="K817" s="987"/>
      <c r="L817" s="987"/>
      <c r="M817" s="880"/>
      <c r="N817" s="881"/>
      <c r="O817" s="857">
        <v>41</v>
      </c>
      <c r="P817" s="870">
        <v>25</v>
      </c>
      <c r="Q817" s="882" t="s">
        <v>49</v>
      </c>
      <c r="R817" s="870"/>
      <c r="S817" s="883">
        <v>2.5</v>
      </c>
      <c r="T817" s="883">
        <v>2.5</v>
      </c>
      <c r="U817" s="883"/>
      <c r="V817" s="884"/>
      <c r="W817" s="870"/>
      <c r="X817" s="857">
        <v>16</v>
      </c>
      <c r="Y817" s="958" t="s">
        <v>333</v>
      </c>
    </row>
    <row r="818" spans="1:25" s="768" customFormat="1" ht="21.75" x14ac:dyDescent="0.5">
      <c r="A818" s="879"/>
      <c r="B818" s="870"/>
      <c r="C818" s="870"/>
      <c r="D818" s="870"/>
      <c r="E818" s="870"/>
      <c r="F818" s="870"/>
      <c r="G818" s="870"/>
      <c r="H818" s="870"/>
      <c r="I818" s="870"/>
      <c r="J818" s="880"/>
      <c r="K818" s="987"/>
      <c r="L818" s="987"/>
      <c r="M818" s="880"/>
      <c r="N818" s="881"/>
      <c r="O818" s="857">
        <v>42</v>
      </c>
      <c r="P818" s="870">
        <v>25</v>
      </c>
      <c r="Q818" s="885" t="s">
        <v>59</v>
      </c>
      <c r="R818" s="870" t="s">
        <v>35</v>
      </c>
      <c r="S818" s="883">
        <v>2880</v>
      </c>
      <c r="T818" s="883">
        <v>2880</v>
      </c>
      <c r="U818" s="883"/>
      <c r="V818" s="884"/>
      <c r="W818" s="870"/>
      <c r="X818" s="857">
        <v>16</v>
      </c>
      <c r="Y818" s="959" t="s">
        <v>334</v>
      </c>
    </row>
    <row r="819" spans="1:25" s="768" customFormat="1" ht="34.5" x14ac:dyDescent="0.5">
      <c r="A819" s="879"/>
      <c r="B819" s="870"/>
      <c r="C819" s="870"/>
      <c r="D819" s="870"/>
      <c r="E819" s="870"/>
      <c r="F819" s="870"/>
      <c r="G819" s="870"/>
      <c r="H819" s="870"/>
      <c r="I819" s="870"/>
      <c r="J819" s="880"/>
      <c r="K819" s="987"/>
      <c r="L819" s="987"/>
      <c r="M819" s="880"/>
      <c r="N819" s="881"/>
      <c r="O819" s="857">
        <v>43</v>
      </c>
      <c r="P819" s="870">
        <v>25</v>
      </c>
      <c r="Q819" s="882" t="s">
        <v>49</v>
      </c>
      <c r="R819" s="870"/>
      <c r="S819" s="883">
        <v>2.5</v>
      </c>
      <c r="T819" s="883">
        <v>2.5</v>
      </c>
      <c r="U819" s="883"/>
      <c r="V819" s="884"/>
      <c r="W819" s="870"/>
      <c r="X819" s="857">
        <v>16</v>
      </c>
      <c r="Y819" s="958" t="s">
        <v>335</v>
      </c>
    </row>
    <row r="820" spans="1:25" s="768" customFormat="1" ht="21.75" x14ac:dyDescent="0.5">
      <c r="A820" s="879"/>
      <c r="B820" s="870"/>
      <c r="C820" s="870"/>
      <c r="D820" s="870"/>
      <c r="E820" s="870"/>
      <c r="F820" s="870"/>
      <c r="G820" s="870"/>
      <c r="H820" s="870"/>
      <c r="I820" s="870"/>
      <c r="J820" s="880"/>
      <c r="K820" s="987"/>
      <c r="L820" s="987"/>
      <c r="M820" s="880"/>
      <c r="N820" s="881"/>
      <c r="O820" s="857">
        <v>44</v>
      </c>
      <c r="P820" s="870">
        <v>25</v>
      </c>
      <c r="Q820" s="885" t="s">
        <v>59</v>
      </c>
      <c r="R820" s="870" t="s">
        <v>35</v>
      </c>
      <c r="S820" s="883">
        <v>2880</v>
      </c>
      <c r="T820" s="883">
        <v>2880</v>
      </c>
      <c r="U820" s="883"/>
      <c r="V820" s="884"/>
      <c r="W820" s="870"/>
      <c r="X820" s="857">
        <v>16</v>
      </c>
      <c r="Y820" s="959" t="s">
        <v>336</v>
      </c>
    </row>
    <row r="821" spans="1:25" s="768" customFormat="1" ht="34.5" x14ac:dyDescent="0.5">
      <c r="A821" s="879"/>
      <c r="B821" s="870"/>
      <c r="C821" s="870"/>
      <c r="D821" s="870"/>
      <c r="E821" s="870"/>
      <c r="F821" s="870"/>
      <c r="G821" s="870"/>
      <c r="H821" s="870"/>
      <c r="I821" s="870"/>
      <c r="J821" s="880"/>
      <c r="K821" s="987"/>
      <c r="L821" s="987"/>
      <c r="M821" s="880"/>
      <c r="N821" s="881"/>
      <c r="O821" s="857">
        <v>45</v>
      </c>
      <c r="P821" s="870">
        <v>25</v>
      </c>
      <c r="Q821" s="882" t="s">
        <v>49</v>
      </c>
      <c r="R821" s="870"/>
      <c r="S821" s="883">
        <v>2.5</v>
      </c>
      <c r="T821" s="883">
        <v>2.5</v>
      </c>
      <c r="U821" s="883"/>
      <c r="V821" s="884"/>
      <c r="W821" s="870"/>
      <c r="X821" s="857">
        <v>16</v>
      </c>
      <c r="Y821" s="958" t="s">
        <v>337</v>
      </c>
    </row>
    <row r="822" spans="1:25" s="768" customFormat="1" ht="21.75" x14ac:dyDescent="0.5">
      <c r="A822" s="879"/>
      <c r="B822" s="870"/>
      <c r="C822" s="870"/>
      <c r="D822" s="870"/>
      <c r="E822" s="870"/>
      <c r="F822" s="870"/>
      <c r="G822" s="870"/>
      <c r="H822" s="870"/>
      <c r="I822" s="870"/>
      <c r="J822" s="880"/>
      <c r="K822" s="987"/>
      <c r="L822" s="987"/>
      <c r="M822" s="880"/>
      <c r="N822" s="881"/>
      <c r="O822" s="857">
        <v>46</v>
      </c>
      <c r="P822" s="870">
        <v>25</v>
      </c>
      <c r="Q822" s="885" t="s">
        <v>59</v>
      </c>
      <c r="R822" s="870" t="s">
        <v>35</v>
      </c>
      <c r="S822" s="883">
        <v>2880</v>
      </c>
      <c r="T822" s="883">
        <v>2880</v>
      </c>
      <c r="U822" s="883"/>
      <c r="V822" s="884"/>
      <c r="W822" s="870"/>
      <c r="X822" s="857">
        <v>16</v>
      </c>
      <c r="Y822" s="959" t="s">
        <v>338</v>
      </c>
    </row>
    <row r="823" spans="1:25" s="768" customFormat="1" ht="34.5" x14ac:dyDescent="0.5">
      <c r="A823" s="879"/>
      <c r="B823" s="870"/>
      <c r="C823" s="870"/>
      <c r="D823" s="870"/>
      <c r="E823" s="870"/>
      <c r="F823" s="870"/>
      <c r="G823" s="870"/>
      <c r="H823" s="870"/>
      <c r="I823" s="870"/>
      <c r="J823" s="880"/>
      <c r="K823" s="987"/>
      <c r="L823" s="987"/>
      <c r="M823" s="880"/>
      <c r="N823" s="881"/>
      <c r="O823" s="857">
        <v>47</v>
      </c>
      <c r="P823" s="870">
        <v>25</v>
      </c>
      <c r="Q823" s="882" t="s">
        <v>49</v>
      </c>
      <c r="R823" s="870"/>
      <c r="S823" s="883">
        <v>2.5</v>
      </c>
      <c r="T823" s="883">
        <v>2.5</v>
      </c>
      <c r="U823" s="883"/>
      <c r="V823" s="884"/>
      <c r="W823" s="870"/>
      <c r="X823" s="857">
        <v>16</v>
      </c>
      <c r="Y823" s="958" t="s">
        <v>339</v>
      </c>
    </row>
    <row r="824" spans="1:25" s="768" customFormat="1" ht="21.75" x14ac:dyDescent="0.5">
      <c r="A824" s="879"/>
      <c r="B824" s="870"/>
      <c r="C824" s="870"/>
      <c r="D824" s="870"/>
      <c r="E824" s="870"/>
      <c r="F824" s="870"/>
      <c r="G824" s="870"/>
      <c r="H824" s="870"/>
      <c r="I824" s="870"/>
      <c r="J824" s="880"/>
      <c r="K824" s="987"/>
      <c r="L824" s="987"/>
      <c r="M824" s="880"/>
      <c r="N824" s="881"/>
      <c r="O824" s="857">
        <v>48</v>
      </c>
      <c r="P824" s="870">
        <v>25</v>
      </c>
      <c r="Q824" s="885" t="s">
        <v>59</v>
      </c>
      <c r="R824" s="870" t="s">
        <v>35</v>
      </c>
      <c r="S824" s="883">
        <v>2880</v>
      </c>
      <c r="T824" s="883">
        <v>2880</v>
      </c>
      <c r="U824" s="883"/>
      <c r="V824" s="884"/>
      <c r="W824" s="870"/>
      <c r="X824" s="857">
        <v>16</v>
      </c>
      <c r="Y824" s="959" t="s">
        <v>340</v>
      </c>
    </row>
    <row r="825" spans="1:25" s="768" customFormat="1" ht="34.5" x14ac:dyDescent="0.5">
      <c r="A825" s="879"/>
      <c r="B825" s="870"/>
      <c r="C825" s="870"/>
      <c r="D825" s="870"/>
      <c r="E825" s="870"/>
      <c r="F825" s="870"/>
      <c r="G825" s="870"/>
      <c r="H825" s="870"/>
      <c r="I825" s="870"/>
      <c r="J825" s="880"/>
      <c r="K825" s="987"/>
      <c r="L825" s="987"/>
      <c r="M825" s="880"/>
      <c r="N825" s="881"/>
      <c r="O825" s="857">
        <v>49</v>
      </c>
      <c r="P825" s="870">
        <v>25</v>
      </c>
      <c r="Q825" s="882" t="s">
        <v>49</v>
      </c>
      <c r="R825" s="870"/>
      <c r="S825" s="883">
        <v>2.5</v>
      </c>
      <c r="T825" s="883">
        <v>2.5</v>
      </c>
      <c r="U825" s="883"/>
      <c r="V825" s="884"/>
      <c r="W825" s="870"/>
      <c r="X825" s="857">
        <v>16</v>
      </c>
      <c r="Y825" s="958" t="s">
        <v>341</v>
      </c>
    </row>
    <row r="826" spans="1:25" s="768" customFormat="1" ht="21.75" x14ac:dyDescent="0.5">
      <c r="A826" s="879"/>
      <c r="B826" s="870"/>
      <c r="C826" s="870"/>
      <c r="D826" s="870"/>
      <c r="E826" s="870"/>
      <c r="F826" s="870"/>
      <c r="G826" s="870"/>
      <c r="H826" s="870"/>
      <c r="I826" s="870"/>
      <c r="J826" s="880"/>
      <c r="K826" s="987"/>
      <c r="L826" s="987"/>
      <c r="M826" s="880"/>
      <c r="N826" s="881"/>
      <c r="O826" s="857">
        <v>50</v>
      </c>
      <c r="P826" s="870">
        <v>25</v>
      </c>
      <c r="Q826" s="882" t="s">
        <v>59</v>
      </c>
      <c r="R826" s="870" t="s">
        <v>35</v>
      </c>
      <c r="S826" s="883">
        <v>2880</v>
      </c>
      <c r="T826" s="883">
        <v>2880</v>
      </c>
      <c r="U826" s="883"/>
      <c r="V826" s="884"/>
      <c r="W826" s="870"/>
      <c r="X826" s="857">
        <v>16</v>
      </c>
      <c r="Y826" s="959" t="s">
        <v>342</v>
      </c>
    </row>
    <row r="827" spans="1:25" s="768" customFormat="1" ht="34.5" x14ac:dyDescent="0.5">
      <c r="A827" s="879"/>
      <c r="B827" s="870"/>
      <c r="C827" s="870"/>
      <c r="D827" s="870"/>
      <c r="E827" s="870"/>
      <c r="F827" s="870"/>
      <c r="G827" s="870"/>
      <c r="H827" s="870"/>
      <c r="I827" s="870"/>
      <c r="J827" s="880"/>
      <c r="K827" s="987"/>
      <c r="L827" s="987"/>
      <c r="M827" s="880"/>
      <c r="N827" s="881"/>
      <c r="O827" s="857">
        <v>51</v>
      </c>
      <c r="P827" s="870">
        <v>25</v>
      </c>
      <c r="Q827" s="882" t="s">
        <v>49</v>
      </c>
      <c r="R827" s="870"/>
      <c r="S827" s="883">
        <v>2.5</v>
      </c>
      <c r="T827" s="883">
        <v>2.5</v>
      </c>
      <c r="U827" s="883"/>
      <c r="V827" s="884"/>
      <c r="W827" s="870"/>
      <c r="X827" s="857">
        <v>16</v>
      </c>
      <c r="Y827" s="958" t="s">
        <v>343</v>
      </c>
    </row>
    <row r="828" spans="1:25" s="768" customFormat="1" ht="21.75" x14ac:dyDescent="0.5">
      <c r="A828" s="879"/>
      <c r="B828" s="870"/>
      <c r="C828" s="870"/>
      <c r="D828" s="870"/>
      <c r="E828" s="870"/>
      <c r="F828" s="870"/>
      <c r="G828" s="870"/>
      <c r="H828" s="870"/>
      <c r="I828" s="870"/>
      <c r="J828" s="880"/>
      <c r="K828" s="987"/>
      <c r="L828" s="987"/>
      <c r="M828" s="880"/>
      <c r="N828" s="881"/>
      <c r="O828" s="857">
        <v>52</v>
      </c>
      <c r="P828" s="870">
        <v>25</v>
      </c>
      <c r="Q828" s="885" t="s">
        <v>59</v>
      </c>
      <c r="R828" s="870" t="s">
        <v>35</v>
      </c>
      <c r="S828" s="883">
        <v>2880</v>
      </c>
      <c r="T828" s="883">
        <v>2880</v>
      </c>
      <c r="U828" s="883"/>
      <c r="V828" s="884"/>
      <c r="W828" s="870"/>
      <c r="X828" s="857">
        <v>16</v>
      </c>
      <c r="Y828" s="959" t="s">
        <v>344</v>
      </c>
    </row>
    <row r="829" spans="1:25" s="768" customFormat="1" ht="34.5" x14ac:dyDescent="0.5">
      <c r="A829" s="879"/>
      <c r="B829" s="870"/>
      <c r="C829" s="870"/>
      <c r="D829" s="870"/>
      <c r="E829" s="870"/>
      <c r="F829" s="870"/>
      <c r="G829" s="870"/>
      <c r="H829" s="870"/>
      <c r="I829" s="870"/>
      <c r="J829" s="880"/>
      <c r="K829" s="987"/>
      <c r="L829" s="987"/>
      <c r="M829" s="880"/>
      <c r="N829" s="881"/>
      <c r="O829" s="857">
        <v>53</v>
      </c>
      <c r="P829" s="870">
        <v>25</v>
      </c>
      <c r="Q829" s="882" t="s">
        <v>49</v>
      </c>
      <c r="R829" s="870"/>
      <c r="S829" s="883">
        <v>2.5</v>
      </c>
      <c r="T829" s="883">
        <v>2.5</v>
      </c>
      <c r="U829" s="883"/>
      <c r="V829" s="884"/>
      <c r="W829" s="870"/>
      <c r="X829" s="857">
        <v>16</v>
      </c>
      <c r="Y829" s="958" t="s">
        <v>345</v>
      </c>
    </row>
    <row r="830" spans="1:25" s="768" customFormat="1" ht="21.75" x14ac:dyDescent="0.5">
      <c r="A830" s="879"/>
      <c r="B830" s="870"/>
      <c r="C830" s="870"/>
      <c r="D830" s="870"/>
      <c r="E830" s="870"/>
      <c r="F830" s="870"/>
      <c r="G830" s="870"/>
      <c r="H830" s="870"/>
      <c r="I830" s="870"/>
      <c r="J830" s="880"/>
      <c r="K830" s="987"/>
      <c r="L830" s="987"/>
      <c r="M830" s="880"/>
      <c r="N830" s="881"/>
      <c r="O830" s="857">
        <v>54</v>
      </c>
      <c r="P830" s="870">
        <v>25</v>
      </c>
      <c r="Q830" s="885" t="s">
        <v>59</v>
      </c>
      <c r="R830" s="870" t="s">
        <v>35</v>
      </c>
      <c r="S830" s="883">
        <v>2880</v>
      </c>
      <c r="T830" s="883">
        <v>2880</v>
      </c>
      <c r="U830" s="883"/>
      <c r="V830" s="884"/>
      <c r="W830" s="870"/>
      <c r="X830" s="857">
        <v>16</v>
      </c>
      <c r="Y830" s="959" t="s">
        <v>346</v>
      </c>
    </row>
    <row r="831" spans="1:25" s="768" customFormat="1" ht="34.5" x14ac:dyDescent="0.5">
      <c r="A831" s="879"/>
      <c r="B831" s="870"/>
      <c r="C831" s="870"/>
      <c r="D831" s="870"/>
      <c r="E831" s="870"/>
      <c r="F831" s="870"/>
      <c r="G831" s="870"/>
      <c r="H831" s="870"/>
      <c r="I831" s="870"/>
      <c r="J831" s="880"/>
      <c r="K831" s="987"/>
      <c r="L831" s="987"/>
      <c r="M831" s="880"/>
      <c r="N831" s="881"/>
      <c r="O831" s="857">
        <v>55</v>
      </c>
      <c r="P831" s="870">
        <v>25</v>
      </c>
      <c r="Q831" s="882" t="s">
        <v>49</v>
      </c>
      <c r="R831" s="870"/>
      <c r="S831" s="883">
        <v>2.5</v>
      </c>
      <c r="T831" s="883">
        <v>2.5</v>
      </c>
      <c r="U831" s="883"/>
      <c r="V831" s="884"/>
      <c r="W831" s="870"/>
      <c r="X831" s="857">
        <v>16</v>
      </c>
      <c r="Y831" s="958" t="s">
        <v>347</v>
      </c>
    </row>
    <row r="832" spans="1:25" s="768" customFormat="1" ht="21.75" x14ac:dyDescent="0.5">
      <c r="A832" s="879"/>
      <c r="B832" s="870"/>
      <c r="C832" s="870"/>
      <c r="D832" s="870"/>
      <c r="E832" s="870"/>
      <c r="F832" s="870"/>
      <c r="G832" s="870"/>
      <c r="H832" s="870"/>
      <c r="I832" s="870"/>
      <c r="J832" s="880"/>
      <c r="K832" s="987"/>
      <c r="L832" s="987"/>
      <c r="M832" s="880"/>
      <c r="N832" s="881"/>
      <c r="O832" s="857">
        <v>56</v>
      </c>
      <c r="P832" s="870">
        <v>25</v>
      </c>
      <c r="Q832" s="885" t="s">
        <v>59</v>
      </c>
      <c r="R832" s="870" t="s">
        <v>35</v>
      </c>
      <c r="S832" s="883">
        <v>2880</v>
      </c>
      <c r="T832" s="883">
        <v>2880</v>
      </c>
      <c r="U832" s="883"/>
      <c r="V832" s="884"/>
      <c r="W832" s="870"/>
      <c r="X832" s="857">
        <v>16</v>
      </c>
      <c r="Y832" s="959" t="s">
        <v>348</v>
      </c>
    </row>
    <row r="833" spans="1:25" s="768" customFormat="1" ht="34.5" x14ac:dyDescent="0.5">
      <c r="A833" s="879"/>
      <c r="B833" s="870"/>
      <c r="C833" s="870"/>
      <c r="D833" s="870"/>
      <c r="E833" s="870"/>
      <c r="F833" s="870"/>
      <c r="G833" s="870"/>
      <c r="H833" s="870"/>
      <c r="I833" s="870"/>
      <c r="J833" s="880"/>
      <c r="K833" s="987"/>
      <c r="L833" s="987"/>
      <c r="M833" s="880"/>
      <c r="N833" s="881"/>
      <c r="O833" s="857">
        <v>57</v>
      </c>
      <c r="P833" s="870">
        <v>25</v>
      </c>
      <c r="Q833" s="882" t="s">
        <v>49</v>
      </c>
      <c r="R833" s="870"/>
      <c r="S833" s="883">
        <v>2.5</v>
      </c>
      <c r="T833" s="883">
        <v>2.5</v>
      </c>
      <c r="U833" s="883"/>
      <c r="V833" s="884"/>
      <c r="W833" s="870"/>
      <c r="X833" s="857">
        <v>16</v>
      </c>
      <c r="Y833" s="958" t="s">
        <v>349</v>
      </c>
    </row>
    <row r="834" spans="1:25" s="768" customFormat="1" ht="21.75" x14ac:dyDescent="0.5">
      <c r="A834" s="879"/>
      <c r="B834" s="870"/>
      <c r="C834" s="870"/>
      <c r="D834" s="870"/>
      <c r="E834" s="870"/>
      <c r="F834" s="870"/>
      <c r="G834" s="870"/>
      <c r="H834" s="870"/>
      <c r="I834" s="870"/>
      <c r="J834" s="880"/>
      <c r="K834" s="987"/>
      <c r="L834" s="987"/>
      <c r="M834" s="880"/>
      <c r="N834" s="881"/>
      <c r="O834" s="857">
        <v>58</v>
      </c>
      <c r="P834" s="870">
        <v>25</v>
      </c>
      <c r="Q834" s="885" t="s">
        <v>59</v>
      </c>
      <c r="R834" s="870" t="s">
        <v>35</v>
      </c>
      <c r="S834" s="883">
        <v>2880</v>
      </c>
      <c r="T834" s="883">
        <v>2880</v>
      </c>
      <c r="U834" s="883"/>
      <c r="V834" s="884"/>
      <c r="W834" s="870"/>
      <c r="X834" s="857">
        <v>16</v>
      </c>
      <c r="Y834" s="959" t="s">
        <v>350</v>
      </c>
    </row>
    <row r="835" spans="1:25" s="768" customFormat="1" ht="34.5" x14ac:dyDescent="0.5">
      <c r="A835" s="879"/>
      <c r="B835" s="870"/>
      <c r="C835" s="870"/>
      <c r="D835" s="870"/>
      <c r="E835" s="870"/>
      <c r="F835" s="870"/>
      <c r="G835" s="870"/>
      <c r="H835" s="870"/>
      <c r="I835" s="870"/>
      <c r="J835" s="880"/>
      <c r="K835" s="987"/>
      <c r="L835" s="987"/>
      <c r="M835" s="880"/>
      <c r="N835" s="881"/>
      <c r="O835" s="857">
        <v>59</v>
      </c>
      <c r="P835" s="870">
        <v>25</v>
      </c>
      <c r="Q835" s="882" t="s">
        <v>49</v>
      </c>
      <c r="R835" s="870"/>
      <c r="S835" s="883">
        <v>2.5</v>
      </c>
      <c r="T835" s="883">
        <v>2.5</v>
      </c>
      <c r="U835" s="883"/>
      <c r="V835" s="884"/>
      <c r="W835" s="870"/>
      <c r="X835" s="857">
        <v>16</v>
      </c>
      <c r="Y835" s="958" t="s">
        <v>351</v>
      </c>
    </row>
    <row r="836" spans="1:25" s="768" customFormat="1" ht="21.75" x14ac:dyDescent="0.5">
      <c r="A836" s="879"/>
      <c r="B836" s="870"/>
      <c r="C836" s="870"/>
      <c r="D836" s="870"/>
      <c r="E836" s="870"/>
      <c r="F836" s="870"/>
      <c r="G836" s="870"/>
      <c r="H836" s="870"/>
      <c r="I836" s="870"/>
      <c r="J836" s="880"/>
      <c r="K836" s="987"/>
      <c r="L836" s="987"/>
      <c r="M836" s="880"/>
      <c r="N836" s="881"/>
      <c r="O836" s="857">
        <v>60</v>
      </c>
      <c r="P836" s="870">
        <v>25</v>
      </c>
      <c r="Q836" s="885" t="s">
        <v>59</v>
      </c>
      <c r="R836" s="870" t="s">
        <v>35</v>
      </c>
      <c r="S836" s="883">
        <v>2880</v>
      </c>
      <c r="T836" s="883">
        <v>2880</v>
      </c>
      <c r="U836" s="883"/>
      <c r="V836" s="884"/>
      <c r="W836" s="870"/>
      <c r="X836" s="857">
        <v>16</v>
      </c>
      <c r="Y836" s="959" t="s">
        <v>352</v>
      </c>
    </row>
    <row r="837" spans="1:25" s="768" customFormat="1" ht="34.5" x14ac:dyDescent="0.5">
      <c r="A837" s="879"/>
      <c r="B837" s="870"/>
      <c r="C837" s="870"/>
      <c r="D837" s="870"/>
      <c r="E837" s="870"/>
      <c r="F837" s="870"/>
      <c r="G837" s="870"/>
      <c r="H837" s="870"/>
      <c r="I837" s="870"/>
      <c r="J837" s="880"/>
      <c r="K837" s="987"/>
      <c r="L837" s="987"/>
      <c r="M837" s="880"/>
      <c r="N837" s="881"/>
      <c r="O837" s="857">
        <v>61</v>
      </c>
      <c r="P837" s="870">
        <v>25</v>
      </c>
      <c r="Q837" s="882" t="s">
        <v>49</v>
      </c>
      <c r="R837" s="870"/>
      <c r="S837" s="883">
        <v>2.5</v>
      </c>
      <c r="T837" s="883">
        <v>2.5</v>
      </c>
      <c r="U837" s="883"/>
      <c r="V837" s="884"/>
      <c r="W837" s="870"/>
      <c r="X837" s="857">
        <v>16</v>
      </c>
      <c r="Y837" s="958" t="s">
        <v>353</v>
      </c>
    </row>
    <row r="838" spans="1:25" s="768" customFormat="1" ht="21.75" x14ac:dyDescent="0.5">
      <c r="A838" s="879"/>
      <c r="B838" s="870"/>
      <c r="C838" s="870"/>
      <c r="D838" s="870"/>
      <c r="E838" s="870"/>
      <c r="F838" s="870"/>
      <c r="G838" s="870"/>
      <c r="H838" s="870"/>
      <c r="I838" s="870"/>
      <c r="J838" s="880"/>
      <c r="K838" s="987"/>
      <c r="L838" s="987"/>
      <c r="M838" s="880"/>
      <c r="N838" s="881"/>
      <c r="O838" s="857">
        <v>62</v>
      </c>
      <c r="P838" s="870">
        <v>25</v>
      </c>
      <c r="Q838" s="885" t="s">
        <v>59</v>
      </c>
      <c r="R838" s="870" t="s">
        <v>35</v>
      </c>
      <c r="S838" s="883">
        <v>2880</v>
      </c>
      <c r="T838" s="883">
        <v>2880</v>
      </c>
      <c r="U838" s="883"/>
      <c r="V838" s="884"/>
      <c r="W838" s="870"/>
      <c r="X838" s="857">
        <v>16</v>
      </c>
      <c r="Y838" s="959" t="s">
        <v>354</v>
      </c>
    </row>
    <row r="839" spans="1:25" s="768" customFormat="1" ht="34.5" x14ac:dyDescent="0.5">
      <c r="A839" s="879"/>
      <c r="B839" s="870"/>
      <c r="C839" s="870"/>
      <c r="D839" s="870"/>
      <c r="E839" s="870"/>
      <c r="F839" s="870"/>
      <c r="G839" s="870"/>
      <c r="H839" s="870"/>
      <c r="I839" s="870"/>
      <c r="J839" s="880"/>
      <c r="K839" s="987"/>
      <c r="L839" s="987"/>
      <c r="M839" s="880"/>
      <c r="N839" s="881"/>
      <c r="O839" s="857">
        <v>63</v>
      </c>
      <c r="P839" s="870">
        <v>25</v>
      </c>
      <c r="Q839" s="882" t="s">
        <v>49</v>
      </c>
      <c r="R839" s="870"/>
      <c r="S839" s="883">
        <v>2.5</v>
      </c>
      <c r="T839" s="883">
        <v>2.5</v>
      </c>
      <c r="U839" s="883"/>
      <c r="V839" s="884"/>
      <c r="W839" s="870"/>
      <c r="X839" s="857">
        <v>16</v>
      </c>
      <c r="Y839" s="958" t="s">
        <v>355</v>
      </c>
    </row>
    <row r="840" spans="1:25" s="768" customFormat="1" ht="21.75" x14ac:dyDescent="0.5">
      <c r="A840" s="879"/>
      <c r="B840" s="870"/>
      <c r="C840" s="870"/>
      <c r="D840" s="870"/>
      <c r="E840" s="870"/>
      <c r="F840" s="870"/>
      <c r="G840" s="870"/>
      <c r="H840" s="870"/>
      <c r="I840" s="870"/>
      <c r="J840" s="880"/>
      <c r="K840" s="987"/>
      <c r="L840" s="987"/>
      <c r="M840" s="880"/>
      <c r="N840" s="881"/>
      <c r="O840" s="857">
        <v>64</v>
      </c>
      <c r="P840" s="870">
        <v>25</v>
      </c>
      <c r="Q840" s="885" t="s">
        <v>59</v>
      </c>
      <c r="R840" s="870" t="s">
        <v>35</v>
      </c>
      <c r="S840" s="883">
        <v>2880</v>
      </c>
      <c r="T840" s="883">
        <v>2880</v>
      </c>
      <c r="U840" s="883"/>
      <c r="V840" s="884"/>
      <c r="W840" s="870"/>
      <c r="X840" s="857">
        <v>16</v>
      </c>
      <c r="Y840" s="959" t="s">
        <v>356</v>
      </c>
    </row>
    <row r="841" spans="1:25" s="768" customFormat="1" ht="34.5" x14ac:dyDescent="0.5">
      <c r="A841" s="879"/>
      <c r="B841" s="870"/>
      <c r="C841" s="870"/>
      <c r="D841" s="870"/>
      <c r="E841" s="870"/>
      <c r="F841" s="870"/>
      <c r="G841" s="870"/>
      <c r="H841" s="870"/>
      <c r="I841" s="870"/>
      <c r="J841" s="880"/>
      <c r="K841" s="987"/>
      <c r="L841" s="987"/>
      <c r="M841" s="880"/>
      <c r="N841" s="881"/>
      <c r="O841" s="857">
        <v>65</v>
      </c>
      <c r="P841" s="870">
        <v>25</v>
      </c>
      <c r="Q841" s="882" t="s">
        <v>49</v>
      </c>
      <c r="R841" s="870"/>
      <c r="S841" s="883">
        <v>2.5</v>
      </c>
      <c r="T841" s="883">
        <v>2.5</v>
      </c>
      <c r="U841" s="883"/>
      <c r="V841" s="884"/>
      <c r="W841" s="870"/>
      <c r="X841" s="857">
        <v>16</v>
      </c>
      <c r="Y841" s="958" t="s">
        <v>357</v>
      </c>
    </row>
    <row r="842" spans="1:25" s="768" customFormat="1" ht="21.75" x14ac:dyDescent="0.5">
      <c r="A842" s="879"/>
      <c r="B842" s="870" t="s">
        <v>32</v>
      </c>
      <c r="C842" s="870">
        <v>19396</v>
      </c>
      <c r="D842" s="870">
        <v>102</v>
      </c>
      <c r="E842" s="870">
        <v>84</v>
      </c>
      <c r="F842" s="870" t="s">
        <v>293</v>
      </c>
      <c r="G842" s="870">
        <v>36</v>
      </c>
      <c r="H842" s="870">
        <v>0</v>
      </c>
      <c r="I842" s="870">
        <v>11</v>
      </c>
      <c r="J842" s="880">
        <v>14411</v>
      </c>
      <c r="K842" s="987"/>
      <c r="L842" s="987"/>
      <c r="M842" s="880"/>
      <c r="N842" s="881"/>
      <c r="O842" s="857"/>
      <c r="P842" s="870"/>
      <c r="Q842" s="885"/>
      <c r="R842" s="870"/>
      <c r="S842" s="883"/>
      <c r="T842" s="870"/>
      <c r="U842" s="883"/>
      <c r="V842" s="884"/>
      <c r="W842" s="870"/>
      <c r="X842" s="870"/>
      <c r="Y842" s="959"/>
    </row>
    <row r="843" spans="1:25" s="768" customFormat="1" ht="21.75" x14ac:dyDescent="0.5">
      <c r="A843" s="879"/>
      <c r="B843" s="870"/>
      <c r="C843" s="870"/>
      <c r="D843" s="870"/>
      <c r="E843" s="870"/>
      <c r="F843" s="870"/>
      <c r="G843" s="870"/>
      <c r="H843" s="870"/>
      <c r="I843" s="870"/>
      <c r="J843" s="880"/>
      <c r="K843" s="987"/>
      <c r="L843" s="987"/>
      <c r="M843" s="880"/>
      <c r="N843" s="881"/>
      <c r="O843" s="857"/>
      <c r="P843" s="870"/>
      <c r="Q843" s="885"/>
      <c r="R843" s="870"/>
      <c r="S843" s="883"/>
      <c r="T843" s="870"/>
      <c r="U843" s="883"/>
      <c r="V843" s="884"/>
      <c r="W843" s="870"/>
      <c r="X843" s="870"/>
      <c r="Y843" s="959"/>
    </row>
    <row r="844" spans="1:25" s="768" customFormat="1" ht="21.75" x14ac:dyDescent="0.5">
      <c r="A844" s="879">
        <v>169</v>
      </c>
      <c r="B844" s="870" t="s">
        <v>32</v>
      </c>
      <c r="C844" s="870">
        <v>56101</v>
      </c>
      <c r="D844" s="870">
        <v>562</v>
      </c>
      <c r="E844" s="870">
        <v>3833</v>
      </c>
      <c r="F844" s="870" t="s">
        <v>293</v>
      </c>
      <c r="G844" s="870">
        <v>730</v>
      </c>
      <c r="H844" s="870">
        <v>2</v>
      </c>
      <c r="I844" s="870">
        <v>91</v>
      </c>
      <c r="J844" s="880">
        <v>290585.34999999998</v>
      </c>
      <c r="K844" s="987"/>
      <c r="L844" s="987">
        <v>1705.65</v>
      </c>
      <c r="M844" s="870"/>
      <c r="N844" s="886"/>
      <c r="O844" s="857"/>
      <c r="P844" s="870"/>
      <c r="Q844" s="885"/>
      <c r="R844" s="870"/>
      <c r="S844" s="883"/>
      <c r="T844" s="884"/>
      <c r="U844" s="883"/>
      <c r="V844" s="884"/>
      <c r="W844" s="870"/>
      <c r="X844" s="857"/>
      <c r="Y844" s="959"/>
    </row>
    <row r="845" spans="1:25" s="768" customFormat="1" ht="21.75" x14ac:dyDescent="0.5">
      <c r="A845" s="879"/>
      <c r="B845" s="870"/>
      <c r="C845" s="870"/>
      <c r="D845" s="870"/>
      <c r="E845" s="870"/>
      <c r="F845" s="870"/>
      <c r="G845" s="870"/>
      <c r="H845" s="870"/>
      <c r="I845" s="870"/>
      <c r="J845" s="880"/>
      <c r="K845" s="987"/>
      <c r="L845" s="987"/>
      <c r="M845" s="870"/>
      <c r="N845" s="886"/>
      <c r="O845" s="857">
        <v>1</v>
      </c>
      <c r="P845" s="870">
        <v>457</v>
      </c>
      <c r="Q845" s="885" t="s">
        <v>59</v>
      </c>
      <c r="R845" s="870" t="s">
        <v>35</v>
      </c>
      <c r="S845" s="883">
        <v>1423.5</v>
      </c>
      <c r="T845" s="884">
        <v>1423.5</v>
      </c>
      <c r="U845" s="883"/>
      <c r="V845" s="884"/>
      <c r="W845" s="870"/>
      <c r="X845" s="857">
        <v>8</v>
      </c>
      <c r="Y845" s="958" t="s">
        <v>358</v>
      </c>
    </row>
    <row r="846" spans="1:25" s="768" customFormat="1" ht="52.5" customHeight="1" x14ac:dyDescent="0.5">
      <c r="A846" s="879"/>
      <c r="B846" s="870"/>
      <c r="C846" s="870"/>
      <c r="D846" s="870"/>
      <c r="E846" s="870"/>
      <c r="F846" s="870"/>
      <c r="G846" s="870"/>
      <c r="H846" s="870"/>
      <c r="I846" s="870"/>
      <c r="J846" s="870"/>
      <c r="K846" s="987"/>
      <c r="L846" s="987"/>
      <c r="M846" s="870"/>
      <c r="N846" s="886"/>
      <c r="O846" s="857">
        <v>2</v>
      </c>
      <c r="P846" s="870">
        <v>457</v>
      </c>
      <c r="Q846" s="882" t="s">
        <v>202</v>
      </c>
      <c r="R846" s="870" t="s">
        <v>35</v>
      </c>
      <c r="S846" s="883">
        <v>1275</v>
      </c>
      <c r="T846" s="870"/>
      <c r="U846" s="883"/>
      <c r="V846" s="884">
        <v>1275</v>
      </c>
      <c r="W846" s="870"/>
      <c r="X846" s="857">
        <v>8</v>
      </c>
      <c r="Y846" s="958" t="s">
        <v>359</v>
      </c>
    </row>
    <row r="847" spans="1:25" s="768" customFormat="1" ht="52.5" customHeight="1" x14ac:dyDescent="0.5">
      <c r="A847" s="879"/>
      <c r="B847" s="870"/>
      <c r="C847" s="870"/>
      <c r="D847" s="870"/>
      <c r="E847" s="870"/>
      <c r="F847" s="870"/>
      <c r="G847" s="870"/>
      <c r="H847" s="870"/>
      <c r="I847" s="870"/>
      <c r="J847" s="870"/>
      <c r="K847" s="987"/>
      <c r="L847" s="987"/>
      <c r="M847" s="870"/>
      <c r="N847" s="886"/>
      <c r="O847" s="857">
        <v>3</v>
      </c>
      <c r="P847" s="870">
        <v>457</v>
      </c>
      <c r="Q847" s="882" t="s">
        <v>202</v>
      </c>
      <c r="R847" s="870" t="s">
        <v>35</v>
      </c>
      <c r="S847" s="883">
        <v>1275</v>
      </c>
      <c r="T847" s="870"/>
      <c r="U847" s="883"/>
      <c r="V847" s="884">
        <v>1275</v>
      </c>
      <c r="W847" s="870"/>
      <c r="X847" s="857">
        <v>8</v>
      </c>
      <c r="Y847" s="958" t="s">
        <v>360</v>
      </c>
    </row>
    <row r="848" spans="1:25" s="768" customFormat="1" ht="49.5" customHeight="1" x14ac:dyDescent="0.5">
      <c r="A848" s="879"/>
      <c r="B848" s="870"/>
      <c r="C848" s="870"/>
      <c r="D848" s="870"/>
      <c r="E848" s="870"/>
      <c r="F848" s="870"/>
      <c r="G848" s="870"/>
      <c r="H848" s="870"/>
      <c r="I848" s="870"/>
      <c r="J848" s="870"/>
      <c r="K848" s="987"/>
      <c r="L848" s="987"/>
      <c r="M848" s="870"/>
      <c r="N848" s="886"/>
      <c r="O848" s="857">
        <v>4</v>
      </c>
      <c r="P848" s="870">
        <v>457</v>
      </c>
      <c r="Q848" s="882" t="s">
        <v>219</v>
      </c>
      <c r="R848" s="870" t="s">
        <v>35</v>
      </c>
      <c r="S848" s="883">
        <v>1275</v>
      </c>
      <c r="T848" s="870"/>
      <c r="U848" s="883"/>
      <c r="V848" s="884">
        <v>1275</v>
      </c>
      <c r="W848" s="870"/>
      <c r="X848" s="857">
        <v>8</v>
      </c>
      <c r="Y848" s="958" t="s">
        <v>361</v>
      </c>
    </row>
    <row r="849" spans="1:25" s="768" customFormat="1" ht="34.5" x14ac:dyDescent="0.5">
      <c r="A849" s="879"/>
      <c r="B849" s="870"/>
      <c r="C849" s="870"/>
      <c r="D849" s="870"/>
      <c r="E849" s="870"/>
      <c r="F849" s="870"/>
      <c r="G849" s="870"/>
      <c r="H849" s="870"/>
      <c r="I849" s="870"/>
      <c r="J849" s="870"/>
      <c r="K849" s="987"/>
      <c r="L849" s="987"/>
      <c r="M849" s="870"/>
      <c r="N849" s="886"/>
      <c r="O849" s="857">
        <v>5</v>
      </c>
      <c r="P849" s="870">
        <v>457</v>
      </c>
      <c r="Q849" s="885" t="s">
        <v>59</v>
      </c>
      <c r="R849" s="870" t="s">
        <v>35</v>
      </c>
      <c r="S849" s="883">
        <v>1275</v>
      </c>
      <c r="T849" s="884">
        <v>1275</v>
      </c>
      <c r="U849" s="883"/>
      <c r="V849" s="884"/>
      <c r="W849" s="870"/>
      <c r="X849" s="857">
        <v>8</v>
      </c>
      <c r="Y849" s="958" t="s">
        <v>362</v>
      </c>
    </row>
    <row r="850" spans="1:25" s="768" customFormat="1" ht="49.5" customHeight="1" x14ac:dyDescent="0.5">
      <c r="A850" s="879"/>
      <c r="B850" s="870"/>
      <c r="C850" s="870"/>
      <c r="D850" s="870"/>
      <c r="E850" s="870"/>
      <c r="F850" s="870"/>
      <c r="G850" s="870"/>
      <c r="H850" s="870"/>
      <c r="I850" s="870"/>
      <c r="J850" s="870"/>
      <c r="K850" s="987"/>
      <c r="L850" s="987"/>
      <c r="M850" s="870"/>
      <c r="N850" s="886"/>
      <c r="O850" s="857">
        <v>6</v>
      </c>
      <c r="P850" s="870">
        <v>457</v>
      </c>
      <c r="Q850" s="882" t="s">
        <v>219</v>
      </c>
      <c r="R850" s="870" t="s">
        <v>35</v>
      </c>
      <c r="S850" s="883">
        <v>1322.6</v>
      </c>
      <c r="T850" s="870"/>
      <c r="U850" s="883"/>
      <c r="V850" s="884">
        <v>1322.6</v>
      </c>
      <c r="W850" s="870"/>
      <c r="X850" s="857">
        <v>8</v>
      </c>
      <c r="Y850" s="958" t="s">
        <v>363</v>
      </c>
    </row>
    <row r="851" spans="1:25" s="768" customFormat="1" ht="56.25" customHeight="1" x14ac:dyDescent="0.5">
      <c r="A851" s="879"/>
      <c r="B851" s="870"/>
      <c r="C851" s="870"/>
      <c r="D851" s="870"/>
      <c r="E851" s="870"/>
      <c r="F851" s="870"/>
      <c r="G851" s="870"/>
      <c r="H851" s="870"/>
      <c r="I851" s="870"/>
      <c r="J851" s="870"/>
      <c r="K851" s="987"/>
      <c r="L851" s="987"/>
      <c r="M851" s="870"/>
      <c r="N851" s="886"/>
      <c r="O851" s="857">
        <v>7</v>
      </c>
      <c r="P851" s="870">
        <v>457</v>
      </c>
      <c r="Q851" s="885" t="s">
        <v>66</v>
      </c>
      <c r="R851" s="870" t="s">
        <v>35</v>
      </c>
      <c r="S851" s="883">
        <v>1275</v>
      </c>
      <c r="T851" s="884"/>
      <c r="U851" s="883"/>
      <c r="V851" s="884">
        <v>1275</v>
      </c>
      <c r="W851" s="870"/>
      <c r="X851" s="857">
        <v>8</v>
      </c>
      <c r="Y851" s="958" t="s">
        <v>364</v>
      </c>
    </row>
    <row r="852" spans="1:25" s="768" customFormat="1" ht="34.5" x14ac:dyDescent="0.5">
      <c r="A852" s="879"/>
      <c r="B852" s="870"/>
      <c r="C852" s="870"/>
      <c r="D852" s="870"/>
      <c r="E852" s="870"/>
      <c r="F852" s="870"/>
      <c r="G852" s="870"/>
      <c r="H852" s="870"/>
      <c r="I852" s="870"/>
      <c r="J852" s="870"/>
      <c r="K852" s="987"/>
      <c r="L852" s="987"/>
      <c r="M852" s="870"/>
      <c r="N852" s="886"/>
      <c r="O852" s="857">
        <v>8</v>
      </c>
      <c r="P852" s="870">
        <v>457</v>
      </c>
      <c r="Q852" s="885" t="s">
        <v>59</v>
      </c>
      <c r="R852" s="870" t="s">
        <v>35</v>
      </c>
      <c r="S852" s="883">
        <v>1275</v>
      </c>
      <c r="T852" s="884">
        <v>1275</v>
      </c>
      <c r="U852" s="883"/>
      <c r="V852" s="884"/>
      <c r="W852" s="870"/>
      <c r="X852" s="857">
        <v>8</v>
      </c>
      <c r="Y852" s="958" t="s">
        <v>365</v>
      </c>
    </row>
    <row r="853" spans="1:25" s="768" customFormat="1" ht="49.5" customHeight="1" x14ac:dyDescent="0.5">
      <c r="A853" s="879"/>
      <c r="B853" s="870"/>
      <c r="C853" s="870"/>
      <c r="D853" s="870"/>
      <c r="E853" s="870"/>
      <c r="F853" s="870"/>
      <c r="G853" s="870"/>
      <c r="H853" s="870"/>
      <c r="I853" s="870"/>
      <c r="J853" s="870"/>
      <c r="K853" s="987"/>
      <c r="L853" s="987"/>
      <c r="M853" s="870"/>
      <c r="N853" s="886"/>
      <c r="O853" s="857">
        <v>9</v>
      </c>
      <c r="P853" s="870">
        <v>457</v>
      </c>
      <c r="Q853" s="882" t="s">
        <v>212</v>
      </c>
      <c r="R853" s="870" t="s">
        <v>35</v>
      </c>
      <c r="S853" s="883">
        <v>400</v>
      </c>
      <c r="T853" s="870"/>
      <c r="U853" s="883"/>
      <c r="V853" s="884">
        <v>400</v>
      </c>
      <c r="W853" s="870"/>
      <c r="X853" s="857">
        <v>8</v>
      </c>
      <c r="Y853" s="958" t="s">
        <v>366</v>
      </c>
    </row>
    <row r="854" spans="1:25" s="768" customFormat="1" ht="21.75" x14ac:dyDescent="0.5">
      <c r="A854" s="879"/>
      <c r="B854" s="870" t="s">
        <v>32</v>
      </c>
      <c r="C854" s="870">
        <v>54531</v>
      </c>
      <c r="D854" s="870">
        <v>11</v>
      </c>
      <c r="E854" s="870">
        <v>3729</v>
      </c>
      <c r="F854" s="870" t="s">
        <v>293</v>
      </c>
      <c r="G854" s="870">
        <v>258</v>
      </c>
      <c r="H854" s="870">
        <v>1</v>
      </c>
      <c r="I854" s="870">
        <v>25</v>
      </c>
      <c r="J854" s="880">
        <v>103321.87</v>
      </c>
      <c r="K854" s="987"/>
      <c r="L854" s="987">
        <v>3.13</v>
      </c>
      <c r="M854" s="870"/>
      <c r="N854" s="886"/>
      <c r="O854" s="857"/>
      <c r="P854" s="870"/>
      <c r="Q854" s="885"/>
      <c r="R854" s="870"/>
      <c r="S854" s="883"/>
      <c r="T854" s="870"/>
      <c r="U854" s="883"/>
      <c r="V854" s="884"/>
      <c r="W854" s="870"/>
      <c r="X854" s="857"/>
      <c r="Y854" s="959"/>
    </row>
    <row r="855" spans="1:25" s="768" customFormat="1" ht="21.75" x14ac:dyDescent="0.5">
      <c r="A855" s="879"/>
      <c r="B855" s="870"/>
      <c r="C855" s="870"/>
      <c r="D855" s="870"/>
      <c r="E855" s="870"/>
      <c r="F855" s="870"/>
      <c r="G855" s="870"/>
      <c r="H855" s="870"/>
      <c r="I855" s="870"/>
      <c r="J855" s="880"/>
      <c r="K855" s="987"/>
      <c r="L855" s="987"/>
      <c r="M855" s="870"/>
      <c r="N855" s="886"/>
      <c r="O855" s="857">
        <v>10</v>
      </c>
      <c r="P855" s="870">
        <v>457</v>
      </c>
      <c r="Q855" s="885" t="s">
        <v>66</v>
      </c>
      <c r="R855" s="870" t="s">
        <v>35</v>
      </c>
      <c r="S855" s="883">
        <v>12.5</v>
      </c>
      <c r="T855" s="870"/>
      <c r="U855" s="883"/>
      <c r="V855" s="884">
        <v>12.5</v>
      </c>
      <c r="W855" s="870"/>
      <c r="X855" s="857">
        <v>8</v>
      </c>
      <c r="Y855" s="959" t="s">
        <v>300</v>
      </c>
    </row>
    <row r="856" spans="1:25" s="768" customFormat="1" ht="21.75" x14ac:dyDescent="0.5">
      <c r="A856" s="879"/>
      <c r="B856" s="870" t="s">
        <v>32</v>
      </c>
      <c r="C856" s="870">
        <v>24529</v>
      </c>
      <c r="D856" s="870">
        <v>154</v>
      </c>
      <c r="E856" s="870">
        <v>29</v>
      </c>
      <c r="F856" s="870" t="s">
        <v>293</v>
      </c>
      <c r="G856" s="870">
        <v>13</v>
      </c>
      <c r="H856" s="870">
        <v>3</v>
      </c>
      <c r="I856" s="870">
        <v>75</v>
      </c>
      <c r="J856" s="870">
        <v>5575</v>
      </c>
      <c r="K856" s="987"/>
      <c r="L856" s="987"/>
      <c r="M856" s="870"/>
      <c r="N856" s="886"/>
      <c r="O856" s="857"/>
      <c r="P856" s="870"/>
      <c r="Q856" s="885"/>
      <c r="R856" s="870"/>
      <c r="S856" s="883"/>
      <c r="T856" s="870"/>
      <c r="U856" s="883"/>
      <c r="V856" s="884"/>
      <c r="W856" s="870"/>
      <c r="X856" s="870"/>
      <c r="Y856" s="959"/>
    </row>
    <row r="857" spans="1:25" s="768" customFormat="1" ht="21.75" x14ac:dyDescent="0.5">
      <c r="A857" s="879"/>
      <c r="B857" s="870" t="s">
        <v>32</v>
      </c>
      <c r="C857" s="870">
        <v>54483</v>
      </c>
      <c r="D857" s="870">
        <v>10</v>
      </c>
      <c r="E857" s="870">
        <v>83</v>
      </c>
      <c r="F857" s="870" t="s">
        <v>293</v>
      </c>
      <c r="G857" s="870">
        <v>226</v>
      </c>
      <c r="H857" s="870">
        <v>3</v>
      </c>
      <c r="I857" s="870">
        <v>12</v>
      </c>
      <c r="J857" s="870">
        <v>90712</v>
      </c>
      <c r="K857" s="987"/>
      <c r="L857" s="987"/>
      <c r="M857" s="870"/>
      <c r="N857" s="886"/>
      <c r="O857" s="857"/>
      <c r="P857" s="870"/>
      <c r="Q857" s="885"/>
      <c r="R857" s="870"/>
      <c r="S857" s="883"/>
      <c r="T857" s="870"/>
      <c r="U857" s="883"/>
      <c r="V857" s="884"/>
      <c r="W857" s="870"/>
      <c r="X857" s="870"/>
      <c r="Y857" s="959"/>
    </row>
    <row r="858" spans="1:25" s="768" customFormat="1" ht="21.75" x14ac:dyDescent="0.5">
      <c r="A858" s="879"/>
      <c r="B858" s="870" t="s">
        <v>32</v>
      </c>
      <c r="C858" s="870">
        <v>54488</v>
      </c>
      <c r="D858" s="870">
        <v>9</v>
      </c>
      <c r="E858" s="870">
        <v>82</v>
      </c>
      <c r="F858" s="870" t="s">
        <v>293</v>
      </c>
      <c r="G858" s="870">
        <v>42</v>
      </c>
      <c r="H858" s="870">
        <v>0</v>
      </c>
      <c r="I858" s="870">
        <v>94</v>
      </c>
      <c r="J858" s="870">
        <v>16894</v>
      </c>
      <c r="K858" s="987"/>
      <c r="L858" s="987"/>
      <c r="M858" s="870"/>
      <c r="N858" s="886"/>
      <c r="O858" s="857"/>
      <c r="P858" s="870"/>
      <c r="Q858" s="885"/>
      <c r="R858" s="870"/>
      <c r="S858" s="883"/>
      <c r="T858" s="870"/>
      <c r="U858" s="883"/>
      <c r="V858" s="884"/>
      <c r="W858" s="870"/>
      <c r="X858" s="870"/>
      <c r="Y858" s="959"/>
    </row>
    <row r="859" spans="1:25" s="768" customFormat="1" ht="21.75" x14ac:dyDescent="0.5">
      <c r="A859" s="879"/>
      <c r="B859" s="870" t="s">
        <v>32</v>
      </c>
      <c r="C859" s="870">
        <v>55470</v>
      </c>
      <c r="D859" s="870">
        <v>6</v>
      </c>
      <c r="E859" s="870">
        <v>70</v>
      </c>
      <c r="F859" s="870" t="s">
        <v>293</v>
      </c>
      <c r="G859" s="870">
        <v>237</v>
      </c>
      <c r="H859" s="870">
        <v>1</v>
      </c>
      <c r="I859" s="870">
        <v>27</v>
      </c>
      <c r="J859" s="870">
        <v>94927</v>
      </c>
      <c r="K859" s="987"/>
      <c r="L859" s="987"/>
      <c r="M859" s="870"/>
      <c r="N859" s="886"/>
      <c r="O859" s="857"/>
      <c r="P859" s="870"/>
      <c r="Q859" s="885"/>
      <c r="R859" s="870"/>
      <c r="S859" s="883"/>
      <c r="T859" s="870"/>
      <c r="U859" s="883"/>
      <c r="V859" s="884"/>
      <c r="W859" s="870"/>
      <c r="X859" s="870"/>
      <c r="Y859" s="959"/>
    </row>
    <row r="860" spans="1:25" s="768" customFormat="1" ht="21.75" x14ac:dyDescent="0.5">
      <c r="A860" s="879"/>
      <c r="B860" s="870" t="s">
        <v>32</v>
      </c>
      <c r="C860" s="870">
        <v>54480</v>
      </c>
      <c r="D860" s="870">
        <v>8</v>
      </c>
      <c r="E860" s="870">
        <v>80</v>
      </c>
      <c r="F860" s="870" t="s">
        <v>293</v>
      </c>
      <c r="G860" s="870">
        <v>22</v>
      </c>
      <c r="H860" s="870">
        <v>0</v>
      </c>
      <c r="I860" s="870">
        <v>84</v>
      </c>
      <c r="J860" s="870">
        <v>8884</v>
      </c>
      <c r="K860" s="987"/>
      <c r="L860" s="987"/>
      <c r="M860" s="870"/>
      <c r="N860" s="886"/>
      <c r="O860" s="857"/>
      <c r="P860" s="870"/>
      <c r="Q860" s="885"/>
      <c r="R860" s="870"/>
      <c r="S860" s="883"/>
      <c r="T860" s="870"/>
      <c r="U860" s="883"/>
      <c r="V860" s="884"/>
      <c r="W860" s="870"/>
      <c r="X860" s="870"/>
      <c r="Y860" s="959"/>
    </row>
    <row r="861" spans="1:25" s="768" customFormat="1" ht="21.75" x14ac:dyDescent="0.5">
      <c r="A861" s="879"/>
      <c r="B861" s="870" t="s">
        <v>32</v>
      </c>
      <c r="C861" s="870">
        <v>54481</v>
      </c>
      <c r="D861" s="870">
        <v>8</v>
      </c>
      <c r="E861" s="870">
        <v>81</v>
      </c>
      <c r="F861" s="870" t="s">
        <v>293</v>
      </c>
      <c r="G861" s="870">
        <v>16</v>
      </c>
      <c r="H861" s="870">
        <v>0</v>
      </c>
      <c r="I861" s="870">
        <v>52</v>
      </c>
      <c r="J861" s="870">
        <v>6452</v>
      </c>
      <c r="K861" s="987"/>
      <c r="L861" s="987"/>
      <c r="M861" s="870"/>
      <c r="N861" s="886"/>
      <c r="O861" s="857"/>
      <c r="P861" s="870"/>
      <c r="Q861" s="885"/>
      <c r="R861" s="870"/>
      <c r="S861" s="883"/>
      <c r="T861" s="870"/>
      <c r="U861" s="883"/>
      <c r="V861" s="884"/>
      <c r="W861" s="870"/>
      <c r="X861" s="870"/>
      <c r="Y861" s="959"/>
    </row>
    <row r="862" spans="1:25" s="768" customFormat="1" ht="21.75" x14ac:dyDescent="0.5">
      <c r="A862" s="879"/>
      <c r="B862" s="870" t="s">
        <v>32</v>
      </c>
      <c r="C862" s="870">
        <v>54487</v>
      </c>
      <c r="D862" s="870">
        <v>7</v>
      </c>
      <c r="E862" s="870">
        <v>87</v>
      </c>
      <c r="F862" s="870" t="s">
        <v>293</v>
      </c>
      <c r="G862" s="870">
        <v>206</v>
      </c>
      <c r="H862" s="870">
        <v>3</v>
      </c>
      <c r="I862" s="870">
        <v>65</v>
      </c>
      <c r="J862" s="870">
        <v>82765</v>
      </c>
      <c r="K862" s="987"/>
      <c r="L862" s="987"/>
      <c r="M862" s="870"/>
      <c r="N862" s="886"/>
      <c r="O862" s="857"/>
      <c r="P862" s="870"/>
      <c r="Q862" s="885"/>
      <c r="R862" s="870"/>
      <c r="S862" s="883"/>
      <c r="T862" s="870"/>
      <c r="U862" s="883"/>
      <c r="V862" s="884"/>
      <c r="W862" s="870"/>
      <c r="X862" s="870"/>
      <c r="Y862" s="959"/>
    </row>
    <row r="863" spans="1:25" s="768" customFormat="1" ht="21.75" x14ac:dyDescent="0.5">
      <c r="A863" s="879"/>
      <c r="B863" s="870" t="s">
        <v>32</v>
      </c>
      <c r="C863" s="870">
        <v>54487</v>
      </c>
      <c r="D863" s="870">
        <v>206</v>
      </c>
      <c r="E863" s="870">
        <v>3</v>
      </c>
      <c r="F863" s="870" t="s">
        <v>293</v>
      </c>
      <c r="G863" s="870">
        <v>206</v>
      </c>
      <c r="H863" s="870">
        <v>3</v>
      </c>
      <c r="I863" s="870">
        <v>65</v>
      </c>
      <c r="J863" s="870">
        <v>82765</v>
      </c>
      <c r="K863" s="987"/>
      <c r="L863" s="987"/>
      <c r="M863" s="870"/>
      <c r="N863" s="886"/>
      <c r="O863" s="857"/>
      <c r="P863" s="870"/>
      <c r="Q863" s="885"/>
      <c r="R863" s="870"/>
      <c r="S863" s="883"/>
      <c r="T863" s="870"/>
      <c r="U863" s="883"/>
      <c r="V863" s="884"/>
      <c r="W863" s="870"/>
      <c r="X863" s="870"/>
      <c r="Y863" s="959"/>
    </row>
    <row r="864" spans="1:25" s="768" customFormat="1" ht="21.75" x14ac:dyDescent="0.5">
      <c r="A864" s="879"/>
      <c r="B864" s="870"/>
      <c r="C864" s="870"/>
      <c r="D864" s="870"/>
      <c r="E864" s="870"/>
      <c r="F864" s="870"/>
      <c r="G864" s="870"/>
      <c r="H864" s="870"/>
      <c r="I864" s="870"/>
      <c r="J864" s="870"/>
      <c r="K864" s="987"/>
      <c r="L864" s="987"/>
      <c r="M864" s="870"/>
      <c r="N864" s="886"/>
      <c r="O864" s="857"/>
      <c r="P864" s="870"/>
      <c r="Q864" s="885"/>
      <c r="R864" s="870"/>
      <c r="S864" s="883"/>
      <c r="T864" s="870"/>
      <c r="U864" s="883"/>
      <c r="V864" s="884"/>
      <c r="W864" s="870"/>
      <c r="X864" s="870"/>
      <c r="Y864" s="959"/>
    </row>
    <row r="865" spans="1:25" s="772" customFormat="1" ht="34.5" x14ac:dyDescent="0.2">
      <c r="A865" s="887">
        <v>170</v>
      </c>
      <c r="B865" s="888" t="s">
        <v>68</v>
      </c>
      <c r="C865" s="889">
        <v>7</v>
      </c>
      <c r="D865" s="889"/>
      <c r="E865" s="889"/>
      <c r="F865" s="890" t="s">
        <v>182</v>
      </c>
      <c r="G865" s="890">
        <v>0</v>
      </c>
      <c r="H865" s="890">
        <v>1</v>
      </c>
      <c r="I865" s="890">
        <v>95</v>
      </c>
      <c r="J865" s="891">
        <v>186.875</v>
      </c>
      <c r="K865" s="892"/>
      <c r="L865" s="892">
        <v>8.125</v>
      </c>
      <c r="M865" s="889"/>
      <c r="N865" s="892"/>
      <c r="O865" s="890"/>
      <c r="P865" s="1218"/>
      <c r="Q865" s="1218"/>
      <c r="R865" s="1218"/>
      <c r="S865" s="1218"/>
      <c r="T865" s="1218"/>
      <c r="U865" s="1218"/>
      <c r="V865" s="1218"/>
      <c r="W865" s="1218"/>
      <c r="X865" s="1218"/>
      <c r="Y865" s="960"/>
    </row>
    <row r="866" spans="1:25" s="772" customFormat="1" ht="30.75" customHeight="1" x14ac:dyDescent="0.2">
      <c r="A866" s="887"/>
      <c r="B866" s="889"/>
      <c r="C866" s="889"/>
      <c r="D866" s="889"/>
      <c r="E866" s="889"/>
      <c r="F866" s="890"/>
      <c r="G866" s="890"/>
      <c r="H866" s="890"/>
      <c r="I866" s="890"/>
      <c r="J866" s="891"/>
      <c r="K866" s="892"/>
      <c r="L866" s="892"/>
      <c r="M866" s="889"/>
      <c r="N866" s="892"/>
      <c r="O866" s="890">
        <v>1</v>
      </c>
      <c r="P866" s="889">
        <v>100</v>
      </c>
      <c r="Q866" s="888" t="s">
        <v>52</v>
      </c>
      <c r="R866" s="890" t="s">
        <v>35</v>
      </c>
      <c r="S866" s="893">
        <v>17.5</v>
      </c>
      <c r="T866" s="892"/>
      <c r="U866" s="894"/>
      <c r="V866" s="895">
        <v>17.5</v>
      </c>
      <c r="W866" s="889"/>
      <c r="X866" s="890">
        <v>4</v>
      </c>
      <c r="Y866" s="960" t="s">
        <v>79</v>
      </c>
    </row>
    <row r="867" spans="1:25" s="772" customFormat="1" ht="32.25" customHeight="1" x14ac:dyDescent="0.2">
      <c r="A867" s="887"/>
      <c r="B867" s="889"/>
      <c r="C867" s="889"/>
      <c r="D867" s="889"/>
      <c r="E867" s="889"/>
      <c r="F867" s="890"/>
      <c r="G867" s="890"/>
      <c r="H867" s="890"/>
      <c r="I867" s="890"/>
      <c r="J867" s="891"/>
      <c r="K867" s="892"/>
      <c r="L867" s="892"/>
      <c r="M867" s="889"/>
      <c r="N867" s="892"/>
      <c r="O867" s="890">
        <v>2</v>
      </c>
      <c r="P867" s="889">
        <v>100</v>
      </c>
      <c r="Q867" s="888" t="s">
        <v>52</v>
      </c>
      <c r="R867" s="890" t="s">
        <v>35</v>
      </c>
      <c r="S867" s="893">
        <v>15</v>
      </c>
      <c r="T867" s="892"/>
      <c r="U867" s="894"/>
      <c r="V867" s="895">
        <v>15</v>
      </c>
      <c r="W867" s="889"/>
      <c r="X867" s="890">
        <v>4</v>
      </c>
      <c r="Y867" s="960" t="s">
        <v>79</v>
      </c>
    </row>
    <row r="868" spans="1:25" s="772" customFormat="1" ht="32.25" customHeight="1" x14ac:dyDescent="0.2">
      <c r="A868" s="887"/>
      <c r="B868" s="888" t="s">
        <v>68</v>
      </c>
      <c r="C868" s="889">
        <v>7</v>
      </c>
      <c r="D868" s="889"/>
      <c r="E868" s="889"/>
      <c r="F868" s="890" t="s">
        <v>182</v>
      </c>
      <c r="G868" s="890">
        <v>1</v>
      </c>
      <c r="H868" s="890">
        <v>1</v>
      </c>
      <c r="I868" s="890">
        <v>37</v>
      </c>
      <c r="J868" s="891">
        <v>537</v>
      </c>
      <c r="K868" s="892"/>
      <c r="L868" s="892"/>
      <c r="M868" s="889"/>
      <c r="N868" s="892"/>
      <c r="O868" s="890"/>
      <c r="P868" s="889"/>
      <c r="Q868" s="889"/>
      <c r="R868" s="890"/>
      <c r="S868" s="893"/>
      <c r="T868" s="892"/>
      <c r="U868" s="894"/>
      <c r="V868" s="895"/>
      <c r="W868" s="889"/>
      <c r="X868" s="890"/>
      <c r="Y868" s="960"/>
    </row>
    <row r="869" spans="1:25" s="772" customFormat="1" ht="33" customHeight="1" x14ac:dyDescent="0.2">
      <c r="A869" s="887"/>
      <c r="B869" s="888" t="s">
        <v>68</v>
      </c>
      <c r="C869" s="889">
        <v>7</v>
      </c>
      <c r="D869" s="889"/>
      <c r="E869" s="889"/>
      <c r="F869" s="890" t="s">
        <v>182</v>
      </c>
      <c r="G869" s="890">
        <v>22</v>
      </c>
      <c r="H869" s="890">
        <v>0</v>
      </c>
      <c r="I869" s="890">
        <v>65</v>
      </c>
      <c r="J869" s="891">
        <v>8865</v>
      </c>
      <c r="K869" s="892"/>
      <c r="L869" s="892"/>
      <c r="M869" s="889"/>
      <c r="N869" s="892"/>
      <c r="O869" s="890"/>
      <c r="P869" s="889"/>
      <c r="Q869" s="889"/>
      <c r="R869" s="890"/>
      <c r="S869" s="893"/>
      <c r="T869" s="892"/>
      <c r="U869" s="894"/>
      <c r="V869" s="895"/>
      <c r="W869" s="889"/>
      <c r="X869" s="890"/>
      <c r="Y869" s="960"/>
    </row>
    <row r="870" spans="1:25" s="771" customFormat="1" ht="17.25" x14ac:dyDescent="0.2">
      <c r="A870" s="887"/>
      <c r="B870" s="889"/>
      <c r="C870" s="889"/>
      <c r="D870" s="889"/>
      <c r="E870" s="889"/>
      <c r="F870" s="890"/>
      <c r="G870" s="890"/>
      <c r="H870" s="890"/>
      <c r="I870" s="890"/>
      <c r="J870" s="891"/>
      <c r="K870" s="892"/>
      <c r="L870" s="892"/>
      <c r="M870" s="889"/>
      <c r="N870" s="892"/>
      <c r="O870" s="890"/>
      <c r="P870" s="889"/>
      <c r="Q870" s="889"/>
      <c r="R870" s="890"/>
      <c r="S870" s="893"/>
      <c r="T870" s="892"/>
      <c r="U870" s="894"/>
      <c r="V870" s="895"/>
      <c r="W870" s="889"/>
      <c r="X870" s="890"/>
      <c r="Y870" s="960"/>
    </row>
    <row r="871" spans="1:25" s="772" customFormat="1" ht="17.25" x14ac:dyDescent="0.2">
      <c r="A871" s="887">
        <v>171</v>
      </c>
      <c r="B871" s="888" t="s">
        <v>39</v>
      </c>
      <c r="C871" s="889" t="s">
        <v>368</v>
      </c>
      <c r="D871" s="889"/>
      <c r="E871" s="889"/>
      <c r="F871" s="890" t="s">
        <v>141</v>
      </c>
      <c r="G871" s="890">
        <v>4</v>
      </c>
      <c r="H871" s="890">
        <v>0</v>
      </c>
      <c r="I871" s="890">
        <v>25</v>
      </c>
      <c r="J871" s="891">
        <v>994.25250000000028</v>
      </c>
      <c r="K871" s="892">
        <v>21</v>
      </c>
      <c r="L871" s="892">
        <v>609.74749999999972</v>
      </c>
      <c r="M871" s="889"/>
      <c r="N871" s="892"/>
      <c r="O871" s="890"/>
      <c r="P871" s="1229"/>
      <c r="Q871" s="1218"/>
      <c r="R871" s="1218"/>
      <c r="S871" s="1218"/>
      <c r="T871" s="1218"/>
      <c r="U871" s="1218"/>
      <c r="V871" s="1218"/>
      <c r="W871" s="1218"/>
      <c r="X871" s="1218"/>
      <c r="Y871" s="960"/>
    </row>
    <row r="872" spans="1:25" s="772" customFormat="1" ht="34.5" x14ac:dyDescent="0.2">
      <c r="A872" s="887"/>
      <c r="B872" s="889"/>
      <c r="C872" s="889"/>
      <c r="D872" s="889"/>
      <c r="E872" s="889"/>
      <c r="F872" s="890"/>
      <c r="G872" s="890"/>
      <c r="H872" s="890"/>
      <c r="I872" s="890"/>
      <c r="J872" s="891"/>
      <c r="K872" s="892"/>
      <c r="L872" s="892"/>
      <c r="M872" s="889"/>
      <c r="N872" s="892"/>
      <c r="O872" s="890">
        <v>1</v>
      </c>
      <c r="P872" s="889" t="s">
        <v>367</v>
      </c>
      <c r="Q872" s="888" t="s">
        <v>52</v>
      </c>
      <c r="R872" s="890" t="s">
        <v>35</v>
      </c>
      <c r="S872" s="893">
        <v>35</v>
      </c>
      <c r="T872" s="892"/>
      <c r="U872" s="894"/>
      <c r="V872" s="895">
        <v>35</v>
      </c>
      <c r="W872" s="889"/>
      <c r="X872" s="890">
        <v>14</v>
      </c>
      <c r="Y872" s="961" t="s">
        <v>369</v>
      </c>
    </row>
    <row r="873" spans="1:25" s="772" customFormat="1" ht="34.5" x14ac:dyDescent="0.2">
      <c r="A873" s="887"/>
      <c r="B873" s="889"/>
      <c r="C873" s="889"/>
      <c r="D873" s="889"/>
      <c r="E873" s="889"/>
      <c r="F873" s="890"/>
      <c r="G873" s="890"/>
      <c r="H873" s="890"/>
      <c r="I873" s="890"/>
      <c r="J873" s="891"/>
      <c r="K873" s="892"/>
      <c r="L873" s="892"/>
      <c r="M873" s="889"/>
      <c r="N873" s="892"/>
      <c r="O873" s="890">
        <v>2</v>
      </c>
      <c r="P873" s="889" t="s">
        <v>367</v>
      </c>
      <c r="Q873" s="888" t="s">
        <v>52</v>
      </c>
      <c r="R873" s="890" t="s">
        <v>35</v>
      </c>
      <c r="S873" s="893">
        <v>35</v>
      </c>
      <c r="T873" s="892"/>
      <c r="U873" s="894"/>
      <c r="V873" s="895">
        <v>35</v>
      </c>
      <c r="W873" s="889"/>
      <c r="X873" s="890">
        <v>14</v>
      </c>
      <c r="Y873" s="961" t="s">
        <v>370</v>
      </c>
    </row>
    <row r="874" spans="1:25" s="772" customFormat="1" ht="34.5" x14ac:dyDescent="0.2">
      <c r="A874" s="887"/>
      <c r="B874" s="889"/>
      <c r="C874" s="889"/>
      <c r="D874" s="889"/>
      <c r="E874" s="889"/>
      <c r="F874" s="890"/>
      <c r="G874" s="890"/>
      <c r="H874" s="890"/>
      <c r="I874" s="890"/>
      <c r="J874" s="891"/>
      <c r="K874" s="892"/>
      <c r="L874" s="892"/>
      <c r="M874" s="889"/>
      <c r="N874" s="892"/>
      <c r="O874" s="890">
        <v>3</v>
      </c>
      <c r="P874" s="889" t="s">
        <v>367</v>
      </c>
      <c r="Q874" s="888" t="s">
        <v>52</v>
      </c>
      <c r="R874" s="890" t="s">
        <v>35</v>
      </c>
      <c r="S874" s="893">
        <v>35</v>
      </c>
      <c r="T874" s="892"/>
      <c r="U874" s="896"/>
      <c r="V874" s="895">
        <v>35</v>
      </c>
      <c r="W874" s="889"/>
      <c r="X874" s="890">
        <v>14</v>
      </c>
      <c r="Y874" s="961" t="s">
        <v>371</v>
      </c>
    </row>
    <row r="875" spans="1:25" s="772" customFormat="1" ht="34.5" x14ac:dyDescent="0.2">
      <c r="A875" s="887"/>
      <c r="B875" s="889"/>
      <c r="C875" s="889"/>
      <c r="D875" s="889"/>
      <c r="E875" s="889"/>
      <c r="F875" s="890"/>
      <c r="G875" s="890"/>
      <c r="H875" s="890"/>
      <c r="I875" s="890"/>
      <c r="J875" s="891"/>
      <c r="K875" s="892"/>
      <c r="L875" s="892"/>
      <c r="M875" s="889"/>
      <c r="N875" s="892"/>
      <c r="O875" s="890">
        <v>4</v>
      </c>
      <c r="P875" s="889" t="s">
        <v>367</v>
      </c>
      <c r="Q875" s="888" t="s">
        <v>52</v>
      </c>
      <c r="R875" s="890" t="s">
        <v>35</v>
      </c>
      <c r="S875" s="893">
        <v>35</v>
      </c>
      <c r="T875" s="892"/>
      <c r="U875" s="894"/>
      <c r="V875" s="895">
        <v>35</v>
      </c>
      <c r="W875" s="889"/>
      <c r="X875" s="890">
        <v>14</v>
      </c>
      <c r="Y875" s="961" t="s">
        <v>372</v>
      </c>
    </row>
    <row r="876" spans="1:25" s="772" customFormat="1" ht="34.5" x14ac:dyDescent="0.2">
      <c r="A876" s="887"/>
      <c r="B876" s="889"/>
      <c r="C876" s="889"/>
      <c r="D876" s="889"/>
      <c r="E876" s="889"/>
      <c r="F876" s="890"/>
      <c r="G876" s="890"/>
      <c r="H876" s="890"/>
      <c r="I876" s="890"/>
      <c r="J876" s="891"/>
      <c r="K876" s="892"/>
      <c r="L876" s="892"/>
      <c r="M876" s="889"/>
      <c r="N876" s="892"/>
      <c r="O876" s="890">
        <v>5</v>
      </c>
      <c r="P876" s="889" t="s">
        <v>367</v>
      </c>
      <c r="Q876" s="888" t="s">
        <v>52</v>
      </c>
      <c r="R876" s="890" t="s">
        <v>35</v>
      </c>
      <c r="S876" s="893">
        <v>24</v>
      </c>
      <c r="T876" s="892"/>
      <c r="U876" s="894"/>
      <c r="V876" s="895">
        <v>24</v>
      </c>
      <c r="W876" s="889"/>
      <c r="X876" s="890">
        <v>14</v>
      </c>
      <c r="Y876" s="961" t="s">
        <v>373</v>
      </c>
    </row>
    <row r="877" spans="1:25" s="772" customFormat="1" ht="34.5" x14ac:dyDescent="0.2">
      <c r="A877" s="887"/>
      <c r="B877" s="889"/>
      <c r="C877" s="889"/>
      <c r="D877" s="889"/>
      <c r="E877" s="889"/>
      <c r="F877" s="890"/>
      <c r="G877" s="890"/>
      <c r="H877" s="890"/>
      <c r="I877" s="890"/>
      <c r="J877" s="891"/>
      <c r="K877" s="892"/>
      <c r="L877" s="892"/>
      <c r="M877" s="889"/>
      <c r="N877" s="892"/>
      <c r="O877" s="890">
        <v>6</v>
      </c>
      <c r="P877" s="889" t="s">
        <v>367</v>
      </c>
      <c r="Q877" s="888" t="s">
        <v>52</v>
      </c>
      <c r="R877" s="890" t="s">
        <v>35</v>
      </c>
      <c r="S877" s="893">
        <v>24</v>
      </c>
      <c r="T877" s="892"/>
      <c r="U877" s="894"/>
      <c r="V877" s="895">
        <v>24</v>
      </c>
      <c r="W877" s="889"/>
      <c r="X877" s="890">
        <v>14</v>
      </c>
      <c r="Y877" s="961" t="s">
        <v>374</v>
      </c>
    </row>
    <row r="878" spans="1:25" s="772" customFormat="1" ht="34.5" x14ac:dyDescent="0.2">
      <c r="A878" s="887"/>
      <c r="B878" s="889"/>
      <c r="C878" s="889"/>
      <c r="D878" s="889"/>
      <c r="E878" s="889"/>
      <c r="F878" s="890"/>
      <c r="G878" s="890"/>
      <c r="H878" s="890"/>
      <c r="I878" s="890"/>
      <c r="J878" s="891"/>
      <c r="K878" s="892"/>
      <c r="L878" s="892"/>
      <c r="M878" s="889"/>
      <c r="N878" s="892"/>
      <c r="O878" s="890">
        <v>7</v>
      </c>
      <c r="P878" s="889" t="s">
        <v>367</v>
      </c>
      <c r="Q878" s="888" t="s">
        <v>52</v>
      </c>
      <c r="R878" s="890" t="s">
        <v>35</v>
      </c>
      <c r="S878" s="893">
        <v>24</v>
      </c>
      <c r="T878" s="892"/>
      <c r="U878" s="894"/>
      <c r="V878" s="895">
        <v>24</v>
      </c>
      <c r="W878" s="889"/>
      <c r="X878" s="890">
        <v>14</v>
      </c>
      <c r="Y878" s="961" t="s">
        <v>375</v>
      </c>
    </row>
    <row r="879" spans="1:25" s="772" customFormat="1" ht="34.5" x14ac:dyDescent="0.2">
      <c r="A879" s="887"/>
      <c r="B879" s="889"/>
      <c r="C879" s="889"/>
      <c r="D879" s="889"/>
      <c r="E879" s="889"/>
      <c r="F879" s="890"/>
      <c r="G879" s="890"/>
      <c r="H879" s="890"/>
      <c r="I879" s="890"/>
      <c r="J879" s="891"/>
      <c r="K879" s="892"/>
      <c r="L879" s="892"/>
      <c r="M879" s="889"/>
      <c r="N879" s="892"/>
      <c r="O879" s="890">
        <v>8</v>
      </c>
      <c r="P879" s="889" t="s">
        <v>367</v>
      </c>
      <c r="Q879" s="888" t="s">
        <v>52</v>
      </c>
      <c r="R879" s="890" t="s">
        <v>35</v>
      </c>
      <c r="S879" s="893">
        <v>24</v>
      </c>
      <c r="T879" s="892"/>
      <c r="U879" s="894"/>
      <c r="V879" s="895">
        <v>24</v>
      </c>
      <c r="W879" s="889"/>
      <c r="X879" s="890">
        <v>14</v>
      </c>
      <c r="Y879" s="961" t="s">
        <v>376</v>
      </c>
    </row>
    <row r="880" spans="1:25" s="772" customFormat="1" ht="34.5" x14ac:dyDescent="0.2">
      <c r="A880" s="887"/>
      <c r="B880" s="889"/>
      <c r="C880" s="889"/>
      <c r="D880" s="889"/>
      <c r="E880" s="889"/>
      <c r="F880" s="890"/>
      <c r="G880" s="890"/>
      <c r="H880" s="890"/>
      <c r="I880" s="890"/>
      <c r="J880" s="891"/>
      <c r="K880" s="892"/>
      <c r="L880" s="892"/>
      <c r="M880" s="889"/>
      <c r="N880" s="892"/>
      <c r="O880" s="890">
        <v>9</v>
      </c>
      <c r="P880" s="889" t="s">
        <v>367</v>
      </c>
      <c r="Q880" s="888" t="s">
        <v>52</v>
      </c>
      <c r="R880" s="890" t="s">
        <v>35</v>
      </c>
      <c r="S880" s="893">
        <v>24</v>
      </c>
      <c r="T880" s="892"/>
      <c r="U880" s="894"/>
      <c r="V880" s="895">
        <v>24</v>
      </c>
      <c r="W880" s="889"/>
      <c r="X880" s="890">
        <v>14</v>
      </c>
      <c r="Y880" s="961" t="s">
        <v>377</v>
      </c>
    </row>
    <row r="881" spans="1:25" s="772" customFormat="1" ht="34.5" x14ac:dyDescent="0.2">
      <c r="A881" s="887"/>
      <c r="B881" s="889"/>
      <c r="C881" s="889"/>
      <c r="D881" s="889"/>
      <c r="E881" s="889"/>
      <c r="F881" s="890"/>
      <c r="G881" s="890"/>
      <c r="H881" s="890"/>
      <c r="I881" s="890"/>
      <c r="J881" s="891"/>
      <c r="K881" s="892"/>
      <c r="L881" s="892"/>
      <c r="M881" s="889"/>
      <c r="N881" s="892"/>
      <c r="O881" s="890">
        <v>10</v>
      </c>
      <c r="P881" s="889" t="s">
        <v>367</v>
      </c>
      <c r="Q881" s="888" t="s">
        <v>52</v>
      </c>
      <c r="R881" s="890" t="s">
        <v>35</v>
      </c>
      <c r="S881" s="893">
        <v>24</v>
      </c>
      <c r="T881" s="892"/>
      <c r="U881" s="894"/>
      <c r="V881" s="895">
        <v>24</v>
      </c>
      <c r="W881" s="889"/>
      <c r="X881" s="890">
        <v>14</v>
      </c>
      <c r="Y881" s="961" t="s">
        <v>378</v>
      </c>
    </row>
    <row r="882" spans="1:25" s="772" customFormat="1" ht="34.5" x14ac:dyDescent="0.2">
      <c r="A882" s="887"/>
      <c r="B882" s="889"/>
      <c r="C882" s="889"/>
      <c r="D882" s="889"/>
      <c r="E882" s="889"/>
      <c r="F882" s="890"/>
      <c r="G882" s="890"/>
      <c r="H882" s="890"/>
      <c r="I882" s="890"/>
      <c r="J882" s="891"/>
      <c r="K882" s="892"/>
      <c r="L882" s="892"/>
      <c r="M882" s="889"/>
      <c r="N882" s="892"/>
      <c r="O882" s="890">
        <v>11</v>
      </c>
      <c r="P882" s="889" t="s">
        <v>367</v>
      </c>
      <c r="Q882" s="888" t="s">
        <v>52</v>
      </c>
      <c r="R882" s="890" t="s">
        <v>35</v>
      </c>
      <c r="S882" s="893">
        <v>48</v>
      </c>
      <c r="T882" s="892"/>
      <c r="U882" s="894"/>
      <c r="V882" s="895">
        <v>48</v>
      </c>
      <c r="W882" s="889"/>
      <c r="X882" s="890">
        <v>14</v>
      </c>
      <c r="Y882" s="961" t="s">
        <v>379</v>
      </c>
    </row>
    <row r="883" spans="1:25" s="772" customFormat="1" ht="34.5" x14ac:dyDescent="0.2">
      <c r="A883" s="887"/>
      <c r="B883" s="889"/>
      <c r="C883" s="889"/>
      <c r="D883" s="889"/>
      <c r="E883" s="889"/>
      <c r="F883" s="890"/>
      <c r="G883" s="890"/>
      <c r="H883" s="890"/>
      <c r="I883" s="890"/>
      <c r="J883" s="891"/>
      <c r="K883" s="892"/>
      <c r="L883" s="892"/>
      <c r="M883" s="889"/>
      <c r="N883" s="892"/>
      <c r="O883" s="890">
        <v>12</v>
      </c>
      <c r="P883" s="889" t="s">
        <v>367</v>
      </c>
      <c r="Q883" s="888" t="s">
        <v>52</v>
      </c>
      <c r="R883" s="890" t="s">
        <v>35</v>
      </c>
      <c r="S883" s="893">
        <v>24</v>
      </c>
      <c r="T883" s="892"/>
      <c r="U883" s="894"/>
      <c r="V883" s="895">
        <v>24</v>
      </c>
      <c r="W883" s="889"/>
      <c r="X883" s="890">
        <v>14</v>
      </c>
      <c r="Y883" s="961" t="s">
        <v>380</v>
      </c>
    </row>
    <row r="884" spans="1:25" s="772" customFormat="1" ht="34.5" x14ac:dyDescent="0.2">
      <c r="A884" s="887"/>
      <c r="B884" s="888"/>
      <c r="C884" s="889"/>
      <c r="D884" s="889"/>
      <c r="E884" s="889"/>
      <c r="F884" s="890"/>
      <c r="G884" s="890"/>
      <c r="H884" s="890"/>
      <c r="I884" s="890"/>
      <c r="J884" s="891"/>
      <c r="K884" s="892"/>
      <c r="L884" s="892"/>
      <c r="M884" s="889"/>
      <c r="N884" s="892"/>
      <c r="O884" s="890">
        <v>13</v>
      </c>
      <c r="P884" s="889" t="s">
        <v>367</v>
      </c>
      <c r="Q884" s="888" t="s">
        <v>52</v>
      </c>
      <c r="R884" s="890" t="s">
        <v>35</v>
      </c>
      <c r="S884" s="893">
        <v>24</v>
      </c>
      <c r="T884" s="892"/>
      <c r="U884" s="894"/>
      <c r="V884" s="895">
        <v>24</v>
      </c>
      <c r="W884" s="889"/>
      <c r="X884" s="890">
        <v>14</v>
      </c>
      <c r="Y884" s="961" t="s">
        <v>381</v>
      </c>
    </row>
    <row r="885" spans="1:25" s="772" customFormat="1" ht="34.5" x14ac:dyDescent="0.2">
      <c r="A885" s="887"/>
      <c r="B885" s="888"/>
      <c r="C885" s="889"/>
      <c r="D885" s="889"/>
      <c r="E885" s="889"/>
      <c r="F885" s="890"/>
      <c r="G885" s="890"/>
      <c r="H885" s="890"/>
      <c r="I885" s="890"/>
      <c r="J885" s="891"/>
      <c r="K885" s="892"/>
      <c r="L885" s="892"/>
      <c r="M885" s="889"/>
      <c r="N885" s="892"/>
      <c r="O885" s="890">
        <v>14</v>
      </c>
      <c r="P885" s="889" t="s">
        <v>367</v>
      </c>
      <c r="Q885" s="888" t="s">
        <v>52</v>
      </c>
      <c r="R885" s="890" t="s">
        <v>35</v>
      </c>
      <c r="S885" s="893">
        <v>24</v>
      </c>
      <c r="T885" s="892"/>
      <c r="U885" s="894"/>
      <c r="V885" s="895">
        <v>24</v>
      </c>
      <c r="W885" s="889"/>
      <c r="X885" s="890">
        <v>14</v>
      </c>
      <c r="Y885" s="961" t="s">
        <v>382</v>
      </c>
    </row>
    <row r="886" spans="1:25" s="771" customFormat="1" ht="34.5" x14ac:dyDescent="0.2">
      <c r="A886" s="887"/>
      <c r="B886" s="889"/>
      <c r="C886" s="889"/>
      <c r="D886" s="889"/>
      <c r="E886" s="889"/>
      <c r="F886" s="890"/>
      <c r="G886" s="890"/>
      <c r="H886" s="890"/>
      <c r="I886" s="890"/>
      <c r="J886" s="891"/>
      <c r="K886" s="892"/>
      <c r="L886" s="892"/>
      <c r="M886" s="889"/>
      <c r="N886" s="892"/>
      <c r="O886" s="890">
        <v>15</v>
      </c>
      <c r="P886" s="889" t="s">
        <v>367</v>
      </c>
      <c r="Q886" s="888" t="s">
        <v>52</v>
      </c>
      <c r="R886" s="890" t="s">
        <v>35</v>
      </c>
      <c r="S886" s="893">
        <v>24</v>
      </c>
      <c r="T886" s="892"/>
      <c r="U886" s="894"/>
      <c r="V886" s="895">
        <v>24</v>
      </c>
      <c r="W886" s="889"/>
      <c r="X886" s="890">
        <v>14</v>
      </c>
      <c r="Y886" s="961" t="s">
        <v>383</v>
      </c>
    </row>
    <row r="887" spans="1:25" s="773" customFormat="1" ht="34.5" x14ac:dyDescent="0.2">
      <c r="A887" s="897"/>
      <c r="B887" s="898"/>
      <c r="C887" s="898"/>
      <c r="D887" s="898"/>
      <c r="E887" s="898"/>
      <c r="F887" s="898"/>
      <c r="G887" s="898"/>
      <c r="H887" s="898"/>
      <c r="I887" s="898"/>
      <c r="J887" s="899"/>
      <c r="K887" s="899"/>
      <c r="L887" s="899"/>
      <c r="M887" s="898"/>
      <c r="N887" s="900"/>
      <c r="O887" s="890">
        <v>16</v>
      </c>
      <c r="P887" s="889" t="s">
        <v>367</v>
      </c>
      <c r="Q887" s="888" t="s">
        <v>52</v>
      </c>
      <c r="R887" s="890" t="s">
        <v>35</v>
      </c>
      <c r="S887" s="901">
        <v>26</v>
      </c>
      <c r="T887" s="899"/>
      <c r="U887" s="901"/>
      <c r="V887" s="895">
        <v>26</v>
      </c>
      <c r="W887" s="898"/>
      <c r="X887" s="890">
        <v>14</v>
      </c>
      <c r="Y887" s="961" t="s">
        <v>384</v>
      </c>
    </row>
    <row r="888" spans="1:25" s="773" customFormat="1" ht="34.5" x14ac:dyDescent="0.2">
      <c r="A888" s="897"/>
      <c r="B888" s="898"/>
      <c r="C888" s="898"/>
      <c r="D888" s="898"/>
      <c r="E888" s="898"/>
      <c r="F888" s="898"/>
      <c r="G888" s="898"/>
      <c r="H888" s="898"/>
      <c r="I888" s="898"/>
      <c r="J888" s="899"/>
      <c r="K888" s="899"/>
      <c r="L888" s="899"/>
      <c r="M888" s="898"/>
      <c r="N888" s="900"/>
      <c r="O888" s="890">
        <v>17</v>
      </c>
      <c r="P888" s="889" t="s">
        <v>367</v>
      </c>
      <c r="Q888" s="888" t="s">
        <v>52</v>
      </c>
      <c r="R888" s="890" t="s">
        <v>35</v>
      </c>
      <c r="S888" s="901">
        <v>26</v>
      </c>
      <c r="T888" s="899"/>
      <c r="U888" s="901"/>
      <c r="V888" s="895">
        <v>26</v>
      </c>
      <c r="W888" s="898"/>
      <c r="X888" s="890">
        <v>14</v>
      </c>
      <c r="Y888" s="961" t="s">
        <v>385</v>
      </c>
    </row>
    <row r="889" spans="1:25" s="773" customFormat="1" ht="34.5" x14ac:dyDescent="0.2">
      <c r="A889" s="897"/>
      <c r="B889" s="898"/>
      <c r="C889" s="898"/>
      <c r="D889" s="898"/>
      <c r="E889" s="898"/>
      <c r="F889" s="898"/>
      <c r="G889" s="898"/>
      <c r="H889" s="898"/>
      <c r="I889" s="898"/>
      <c r="J889" s="899"/>
      <c r="K889" s="899"/>
      <c r="L889" s="899"/>
      <c r="M889" s="898"/>
      <c r="N889" s="900"/>
      <c r="O889" s="890">
        <v>18</v>
      </c>
      <c r="P889" s="889" t="s">
        <v>367</v>
      </c>
      <c r="Q889" s="888" t="s">
        <v>52</v>
      </c>
      <c r="R889" s="890" t="s">
        <v>35</v>
      </c>
      <c r="S889" s="901">
        <v>26</v>
      </c>
      <c r="T889" s="899"/>
      <c r="U889" s="901"/>
      <c r="V889" s="895">
        <v>26</v>
      </c>
      <c r="W889" s="898"/>
      <c r="X889" s="890">
        <v>14</v>
      </c>
      <c r="Y889" s="961" t="s">
        <v>386</v>
      </c>
    </row>
    <row r="890" spans="1:25" s="773" customFormat="1" ht="34.5" x14ac:dyDescent="0.2">
      <c r="A890" s="897"/>
      <c r="B890" s="898"/>
      <c r="C890" s="898"/>
      <c r="D890" s="898"/>
      <c r="E890" s="898"/>
      <c r="F890" s="898"/>
      <c r="G890" s="898"/>
      <c r="H890" s="898"/>
      <c r="I890" s="898"/>
      <c r="J890" s="899"/>
      <c r="K890" s="899"/>
      <c r="L890" s="899"/>
      <c r="M890" s="898"/>
      <c r="N890" s="900"/>
      <c r="O890" s="890">
        <v>19</v>
      </c>
      <c r="P890" s="889" t="s">
        <v>367</v>
      </c>
      <c r="Q890" s="888" t="s">
        <v>52</v>
      </c>
      <c r="R890" s="890" t="s">
        <v>35</v>
      </c>
      <c r="S890" s="901">
        <v>26</v>
      </c>
      <c r="T890" s="899"/>
      <c r="U890" s="901"/>
      <c r="V890" s="895">
        <v>26</v>
      </c>
      <c r="W890" s="898"/>
      <c r="X890" s="890">
        <v>14</v>
      </c>
      <c r="Y890" s="961" t="s">
        <v>387</v>
      </c>
    </row>
    <row r="891" spans="1:25" s="773" customFormat="1" ht="34.5" x14ac:dyDescent="0.2">
      <c r="A891" s="897"/>
      <c r="B891" s="898"/>
      <c r="C891" s="898"/>
      <c r="D891" s="898"/>
      <c r="E891" s="898"/>
      <c r="F891" s="898"/>
      <c r="G891" s="898"/>
      <c r="H891" s="898"/>
      <c r="I891" s="898"/>
      <c r="J891" s="899"/>
      <c r="K891" s="899"/>
      <c r="L891" s="899"/>
      <c r="M891" s="898"/>
      <c r="N891" s="900"/>
      <c r="O891" s="890">
        <v>20</v>
      </c>
      <c r="P891" s="889" t="s">
        <v>367</v>
      </c>
      <c r="Q891" s="888" t="s">
        <v>52</v>
      </c>
      <c r="R891" s="890" t="s">
        <v>35</v>
      </c>
      <c r="S891" s="901">
        <v>26</v>
      </c>
      <c r="T891" s="899"/>
      <c r="U891" s="901"/>
      <c r="V891" s="895">
        <v>26</v>
      </c>
      <c r="W891" s="898"/>
      <c r="X891" s="890">
        <v>14</v>
      </c>
      <c r="Y891" s="961" t="s">
        <v>388</v>
      </c>
    </row>
    <row r="892" spans="1:25" s="773" customFormat="1" ht="34.5" x14ac:dyDescent="0.2">
      <c r="A892" s="897"/>
      <c r="B892" s="898"/>
      <c r="C892" s="898"/>
      <c r="D892" s="898"/>
      <c r="E892" s="898"/>
      <c r="F892" s="898"/>
      <c r="G892" s="898"/>
      <c r="H892" s="898"/>
      <c r="I892" s="898"/>
      <c r="J892" s="899"/>
      <c r="K892" s="899"/>
      <c r="L892" s="899"/>
      <c r="M892" s="898"/>
      <c r="N892" s="900"/>
      <c r="O892" s="890">
        <v>21</v>
      </c>
      <c r="P892" s="889" t="s">
        <v>367</v>
      </c>
      <c r="Q892" s="888" t="s">
        <v>52</v>
      </c>
      <c r="R892" s="890" t="s">
        <v>35</v>
      </c>
      <c r="S892" s="901">
        <v>26</v>
      </c>
      <c r="T892" s="899"/>
      <c r="U892" s="901"/>
      <c r="V892" s="895">
        <v>26</v>
      </c>
      <c r="W892" s="898"/>
      <c r="X892" s="890">
        <v>14</v>
      </c>
      <c r="Y892" s="961" t="s">
        <v>389</v>
      </c>
    </row>
    <row r="893" spans="1:25" s="773" customFormat="1" ht="34.5" x14ac:dyDescent="0.2">
      <c r="A893" s="897"/>
      <c r="B893" s="898"/>
      <c r="C893" s="898"/>
      <c r="D893" s="898"/>
      <c r="E893" s="898"/>
      <c r="F893" s="898"/>
      <c r="G893" s="898"/>
      <c r="H893" s="898"/>
      <c r="I893" s="898"/>
      <c r="J893" s="899"/>
      <c r="K893" s="899"/>
      <c r="L893" s="899"/>
      <c r="M893" s="898"/>
      <c r="N893" s="900"/>
      <c r="O893" s="890">
        <v>22</v>
      </c>
      <c r="P893" s="889" t="s">
        <v>367</v>
      </c>
      <c r="Q893" s="888" t="s">
        <v>52</v>
      </c>
      <c r="R893" s="890" t="s">
        <v>35</v>
      </c>
      <c r="S893" s="901">
        <v>26</v>
      </c>
      <c r="T893" s="899"/>
      <c r="U893" s="901"/>
      <c r="V893" s="895">
        <v>26</v>
      </c>
      <c r="W893" s="898"/>
      <c r="X893" s="890">
        <v>14</v>
      </c>
      <c r="Y893" s="961" t="s">
        <v>390</v>
      </c>
    </row>
    <row r="894" spans="1:25" s="773" customFormat="1" ht="34.5" x14ac:dyDescent="0.2">
      <c r="A894" s="897"/>
      <c r="B894" s="898"/>
      <c r="C894" s="898"/>
      <c r="D894" s="898"/>
      <c r="E894" s="898"/>
      <c r="F894" s="898"/>
      <c r="G894" s="898"/>
      <c r="H894" s="898"/>
      <c r="I894" s="898"/>
      <c r="J894" s="899"/>
      <c r="K894" s="899"/>
      <c r="L894" s="899"/>
      <c r="M894" s="898"/>
      <c r="N894" s="900"/>
      <c r="O894" s="890">
        <v>23</v>
      </c>
      <c r="P894" s="889" t="s">
        <v>367</v>
      </c>
      <c r="Q894" s="888" t="s">
        <v>52</v>
      </c>
      <c r="R894" s="890" t="s">
        <v>35</v>
      </c>
      <c r="S894" s="901">
        <v>26</v>
      </c>
      <c r="T894" s="899"/>
      <c r="U894" s="901"/>
      <c r="V894" s="895">
        <v>26</v>
      </c>
      <c r="W894" s="898"/>
      <c r="X894" s="890">
        <v>14</v>
      </c>
      <c r="Y894" s="961" t="s">
        <v>391</v>
      </c>
    </row>
    <row r="895" spans="1:25" s="773" customFormat="1" ht="34.5" x14ac:dyDescent="0.2">
      <c r="A895" s="897"/>
      <c r="B895" s="898"/>
      <c r="C895" s="898"/>
      <c r="D895" s="898"/>
      <c r="E895" s="898"/>
      <c r="F895" s="898"/>
      <c r="G895" s="898"/>
      <c r="H895" s="898"/>
      <c r="I895" s="898"/>
      <c r="J895" s="899"/>
      <c r="K895" s="899"/>
      <c r="L895" s="899"/>
      <c r="M895" s="898"/>
      <c r="N895" s="900"/>
      <c r="O895" s="890">
        <v>24</v>
      </c>
      <c r="P895" s="889" t="s">
        <v>367</v>
      </c>
      <c r="Q895" s="888" t="s">
        <v>52</v>
      </c>
      <c r="R895" s="890" t="s">
        <v>35</v>
      </c>
      <c r="S895" s="901">
        <v>26</v>
      </c>
      <c r="T895" s="899"/>
      <c r="U895" s="901"/>
      <c r="V895" s="895">
        <v>26</v>
      </c>
      <c r="W895" s="898"/>
      <c r="X895" s="890">
        <v>14</v>
      </c>
      <c r="Y895" s="961" t="s">
        <v>392</v>
      </c>
    </row>
    <row r="896" spans="1:25" s="773" customFormat="1" ht="34.5" x14ac:dyDescent="0.2">
      <c r="A896" s="897"/>
      <c r="B896" s="898"/>
      <c r="C896" s="898"/>
      <c r="D896" s="898"/>
      <c r="E896" s="898"/>
      <c r="F896" s="898"/>
      <c r="G896" s="898"/>
      <c r="H896" s="898"/>
      <c r="I896" s="898"/>
      <c r="J896" s="899"/>
      <c r="K896" s="899"/>
      <c r="L896" s="899"/>
      <c r="M896" s="898"/>
      <c r="N896" s="900"/>
      <c r="O896" s="890">
        <v>25</v>
      </c>
      <c r="P896" s="889" t="s">
        <v>367</v>
      </c>
      <c r="Q896" s="888" t="s">
        <v>52</v>
      </c>
      <c r="R896" s="890" t="s">
        <v>35</v>
      </c>
      <c r="S896" s="901">
        <v>26</v>
      </c>
      <c r="T896" s="899"/>
      <c r="U896" s="901"/>
      <c r="V896" s="895">
        <v>26</v>
      </c>
      <c r="W896" s="898"/>
      <c r="X896" s="890">
        <v>14</v>
      </c>
      <c r="Y896" s="961" t="s">
        <v>393</v>
      </c>
    </row>
    <row r="897" spans="1:25" s="773" customFormat="1" ht="34.5" x14ac:dyDescent="0.2">
      <c r="A897" s="897"/>
      <c r="B897" s="898"/>
      <c r="C897" s="898"/>
      <c r="D897" s="898"/>
      <c r="E897" s="898"/>
      <c r="F897" s="898"/>
      <c r="G897" s="898"/>
      <c r="H897" s="898"/>
      <c r="I897" s="898"/>
      <c r="J897" s="899"/>
      <c r="K897" s="899"/>
      <c r="L897" s="899"/>
      <c r="M897" s="898"/>
      <c r="N897" s="900"/>
      <c r="O897" s="890">
        <v>26</v>
      </c>
      <c r="P897" s="889" t="s">
        <v>367</v>
      </c>
      <c r="Q897" s="888" t="s">
        <v>52</v>
      </c>
      <c r="R897" s="890" t="s">
        <v>35</v>
      </c>
      <c r="S897" s="901">
        <v>26</v>
      </c>
      <c r="T897" s="899"/>
      <c r="U897" s="901"/>
      <c r="V897" s="895">
        <v>26</v>
      </c>
      <c r="W897" s="898"/>
      <c r="X897" s="890">
        <v>14</v>
      </c>
      <c r="Y897" s="961" t="s">
        <v>394</v>
      </c>
    </row>
    <row r="898" spans="1:25" s="773" customFormat="1" ht="34.5" x14ac:dyDescent="0.2">
      <c r="A898" s="897"/>
      <c r="B898" s="898"/>
      <c r="C898" s="898"/>
      <c r="D898" s="898"/>
      <c r="E898" s="898"/>
      <c r="F898" s="898"/>
      <c r="G898" s="898"/>
      <c r="H898" s="898"/>
      <c r="I898" s="898"/>
      <c r="J898" s="899"/>
      <c r="K898" s="899"/>
      <c r="L898" s="899"/>
      <c r="M898" s="898"/>
      <c r="N898" s="900"/>
      <c r="O898" s="890">
        <v>27</v>
      </c>
      <c r="P898" s="889" t="s">
        <v>367</v>
      </c>
      <c r="Q898" s="888" t="s">
        <v>52</v>
      </c>
      <c r="R898" s="890" t="s">
        <v>35</v>
      </c>
      <c r="S898" s="901">
        <v>26</v>
      </c>
      <c r="T898" s="899"/>
      <c r="U898" s="901"/>
      <c r="V898" s="895">
        <v>26</v>
      </c>
      <c r="W898" s="898"/>
      <c r="X898" s="890">
        <v>14</v>
      </c>
      <c r="Y898" s="961" t="s">
        <v>395</v>
      </c>
    </row>
    <row r="899" spans="1:25" s="773" customFormat="1" ht="34.5" x14ac:dyDescent="0.2">
      <c r="A899" s="897"/>
      <c r="B899" s="898"/>
      <c r="C899" s="898"/>
      <c r="D899" s="898"/>
      <c r="E899" s="898"/>
      <c r="F899" s="898"/>
      <c r="G899" s="898"/>
      <c r="H899" s="898"/>
      <c r="I899" s="898"/>
      <c r="J899" s="899"/>
      <c r="K899" s="899"/>
      <c r="L899" s="899"/>
      <c r="M899" s="898"/>
      <c r="N899" s="900"/>
      <c r="O899" s="890">
        <v>28</v>
      </c>
      <c r="P899" s="889" t="s">
        <v>367</v>
      </c>
      <c r="Q899" s="888" t="s">
        <v>52</v>
      </c>
      <c r="R899" s="890" t="s">
        <v>35</v>
      </c>
      <c r="S899" s="901">
        <v>84</v>
      </c>
      <c r="T899" s="899"/>
      <c r="U899" s="896">
        <v>84</v>
      </c>
      <c r="V899" s="895"/>
      <c r="W899" s="898"/>
      <c r="X899" s="890">
        <v>14</v>
      </c>
      <c r="Y899" s="961" t="s">
        <v>396</v>
      </c>
    </row>
    <row r="900" spans="1:25" s="773" customFormat="1" ht="34.5" x14ac:dyDescent="0.2">
      <c r="A900" s="897"/>
      <c r="B900" s="898"/>
      <c r="C900" s="898"/>
      <c r="D900" s="898"/>
      <c r="E900" s="898"/>
      <c r="F900" s="898"/>
      <c r="G900" s="898"/>
      <c r="H900" s="898"/>
      <c r="I900" s="898"/>
      <c r="J900" s="899"/>
      <c r="K900" s="899"/>
      <c r="L900" s="899"/>
      <c r="M900" s="898"/>
      <c r="N900" s="900"/>
      <c r="O900" s="890">
        <v>29</v>
      </c>
      <c r="P900" s="889" t="s">
        <v>367</v>
      </c>
      <c r="Q900" s="888" t="s">
        <v>52</v>
      </c>
      <c r="R900" s="890" t="s">
        <v>35</v>
      </c>
      <c r="S900" s="901">
        <v>46.67</v>
      </c>
      <c r="T900" s="899"/>
      <c r="U900" s="901"/>
      <c r="V900" s="895">
        <v>46.67</v>
      </c>
      <c r="W900" s="898"/>
      <c r="X900" s="890">
        <v>11</v>
      </c>
      <c r="Y900" s="961" t="s">
        <v>397</v>
      </c>
    </row>
    <row r="901" spans="1:25" s="773" customFormat="1" ht="34.5" x14ac:dyDescent="0.2">
      <c r="A901" s="897"/>
      <c r="B901" s="898"/>
      <c r="C901" s="898"/>
      <c r="D901" s="898"/>
      <c r="E901" s="898"/>
      <c r="F901" s="898"/>
      <c r="G901" s="898"/>
      <c r="H901" s="898"/>
      <c r="I901" s="898"/>
      <c r="J901" s="899"/>
      <c r="K901" s="899"/>
      <c r="L901" s="899"/>
      <c r="M901" s="898"/>
      <c r="N901" s="900"/>
      <c r="O901" s="890">
        <v>30</v>
      </c>
      <c r="P901" s="889" t="s">
        <v>367</v>
      </c>
      <c r="Q901" s="888" t="s">
        <v>52</v>
      </c>
      <c r="R901" s="890" t="s">
        <v>35</v>
      </c>
      <c r="S901" s="901">
        <v>46.67</v>
      </c>
      <c r="T901" s="899"/>
      <c r="U901" s="901"/>
      <c r="V901" s="895">
        <v>46.67</v>
      </c>
      <c r="W901" s="898"/>
      <c r="X901" s="890">
        <v>11</v>
      </c>
      <c r="Y901" s="961" t="s">
        <v>398</v>
      </c>
    </row>
    <row r="902" spans="1:25" s="773" customFormat="1" ht="34.5" x14ac:dyDescent="0.2">
      <c r="A902" s="897"/>
      <c r="B902" s="898"/>
      <c r="C902" s="898"/>
      <c r="D902" s="898"/>
      <c r="E902" s="898"/>
      <c r="F902" s="898"/>
      <c r="G902" s="898"/>
      <c r="H902" s="898"/>
      <c r="I902" s="898"/>
      <c r="J902" s="899"/>
      <c r="K902" s="899"/>
      <c r="L902" s="899"/>
      <c r="M902" s="898"/>
      <c r="N902" s="900"/>
      <c r="O902" s="890">
        <v>31</v>
      </c>
      <c r="P902" s="889" t="s">
        <v>367</v>
      </c>
      <c r="Q902" s="888" t="s">
        <v>52</v>
      </c>
      <c r="R902" s="890" t="s">
        <v>35</v>
      </c>
      <c r="S902" s="901">
        <v>46.67</v>
      </c>
      <c r="T902" s="899"/>
      <c r="U902" s="901"/>
      <c r="V902" s="895">
        <v>46.67</v>
      </c>
      <c r="W902" s="898"/>
      <c r="X902" s="890">
        <v>11</v>
      </c>
      <c r="Y902" s="961" t="s">
        <v>399</v>
      </c>
    </row>
    <row r="903" spans="1:25" s="773" customFormat="1" ht="34.5" x14ac:dyDescent="0.2">
      <c r="A903" s="897"/>
      <c r="B903" s="898"/>
      <c r="C903" s="898"/>
      <c r="D903" s="898"/>
      <c r="E903" s="898"/>
      <c r="F903" s="898"/>
      <c r="G903" s="898"/>
      <c r="H903" s="898"/>
      <c r="I903" s="898"/>
      <c r="J903" s="899"/>
      <c r="K903" s="899"/>
      <c r="L903" s="899"/>
      <c r="M903" s="898"/>
      <c r="N903" s="900"/>
      <c r="O903" s="890">
        <v>32</v>
      </c>
      <c r="P903" s="889" t="s">
        <v>367</v>
      </c>
      <c r="Q903" s="888" t="s">
        <v>52</v>
      </c>
      <c r="R903" s="890" t="s">
        <v>35</v>
      </c>
      <c r="S903" s="901">
        <v>46.67</v>
      </c>
      <c r="T903" s="899"/>
      <c r="U903" s="901"/>
      <c r="V903" s="895">
        <v>46.67</v>
      </c>
      <c r="W903" s="898"/>
      <c r="X903" s="890">
        <v>11</v>
      </c>
      <c r="Y903" s="961" t="s">
        <v>400</v>
      </c>
    </row>
    <row r="904" spans="1:25" s="773" customFormat="1" ht="34.5" x14ac:dyDescent="0.2">
      <c r="A904" s="897"/>
      <c r="B904" s="898"/>
      <c r="C904" s="898"/>
      <c r="D904" s="898"/>
      <c r="E904" s="898"/>
      <c r="F904" s="898"/>
      <c r="G904" s="898"/>
      <c r="H904" s="898"/>
      <c r="I904" s="898"/>
      <c r="J904" s="899"/>
      <c r="K904" s="899"/>
      <c r="L904" s="899"/>
      <c r="M904" s="898"/>
      <c r="N904" s="900"/>
      <c r="O904" s="890">
        <v>33</v>
      </c>
      <c r="P904" s="889" t="s">
        <v>367</v>
      </c>
      <c r="Q904" s="888" t="s">
        <v>52</v>
      </c>
      <c r="R904" s="890" t="s">
        <v>35</v>
      </c>
      <c r="S904" s="901">
        <v>46.67</v>
      </c>
      <c r="T904" s="899"/>
      <c r="U904" s="901"/>
      <c r="V904" s="895">
        <v>46.67</v>
      </c>
      <c r="W904" s="898"/>
      <c r="X904" s="890">
        <v>11</v>
      </c>
      <c r="Y904" s="961" t="s">
        <v>401</v>
      </c>
    </row>
    <row r="905" spans="1:25" s="773" customFormat="1" ht="34.5" x14ac:dyDescent="0.2">
      <c r="A905" s="897"/>
      <c r="B905" s="898"/>
      <c r="C905" s="898"/>
      <c r="D905" s="898"/>
      <c r="E905" s="898"/>
      <c r="F905" s="898"/>
      <c r="G905" s="898"/>
      <c r="H905" s="898"/>
      <c r="I905" s="898"/>
      <c r="J905" s="899"/>
      <c r="K905" s="899"/>
      <c r="L905" s="899"/>
      <c r="M905" s="898"/>
      <c r="N905" s="900"/>
      <c r="O905" s="890">
        <v>34</v>
      </c>
      <c r="P905" s="889" t="s">
        <v>367</v>
      </c>
      <c r="Q905" s="888" t="s">
        <v>52</v>
      </c>
      <c r="R905" s="890" t="s">
        <v>35</v>
      </c>
      <c r="S905" s="901">
        <v>46.67</v>
      </c>
      <c r="T905" s="899"/>
      <c r="U905" s="901"/>
      <c r="V905" s="895">
        <v>46.67</v>
      </c>
      <c r="W905" s="898"/>
      <c r="X905" s="890">
        <v>11</v>
      </c>
      <c r="Y905" s="961" t="s">
        <v>402</v>
      </c>
    </row>
    <row r="906" spans="1:25" s="773" customFormat="1" ht="34.5" x14ac:dyDescent="0.2">
      <c r="A906" s="897"/>
      <c r="B906" s="898"/>
      <c r="C906" s="898"/>
      <c r="D906" s="898"/>
      <c r="E906" s="898"/>
      <c r="F906" s="898"/>
      <c r="G906" s="898"/>
      <c r="H906" s="898"/>
      <c r="I906" s="898"/>
      <c r="J906" s="899"/>
      <c r="K906" s="899"/>
      <c r="L906" s="899"/>
      <c r="M906" s="898"/>
      <c r="N906" s="900"/>
      <c r="O906" s="890">
        <v>35</v>
      </c>
      <c r="P906" s="889" t="s">
        <v>367</v>
      </c>
      <c r="Q906" s="888" t="s">
        <v>52</v>
      </c>
      <c r="R906" s="890" t="s">
        <v>35</v>
      </c>
      <c r="S906" s="901">
        <v>53.33</v>
      </c>
      <c r="T906" s="899"/>
      <c r="U906" s="901"/>
      <c r="V906" s="895">
        <v>53.33</v>
      </c>
      <c r="W906" s="898"/>
      <c r="X906" s="890">
        <v>11</v>
      </c>
      <c r="Y906" s="961" t="s">
        <v>403</v>
      </c>
    </row>
    <row r="907" spans="1:25" s="773" customFormat="1" ht="34.5" x14ac:dyDescent="0.2">
      <c r="A907" s="897"/>
      <c r="B907" s="898"/>
      <c r="C907" s="898"/>
      <c r="D907" s="898"/>
      <c r="E907" s="898"/>
      <c r="F907" s="898"/>
      <c r="G907" s="898"/>
      <c r="H907" s="898"/>
      <c r="I907" s="898"/>
      <c r="J907" s="899"/>
      <c r="K907" s="899"/>
      <c r="L907" s="899"/>
      <c r="M907" s="898"/>
      <c r="N907" s="900"/>
      <c r="O907" s="890">
        <v>36</v>
      </c>
      <c r="P907" s="889" t="s">
        <v>367</v>
      </c>
      <c r="Q907" s="888" t="s">
        <v>52</v>
      </c>
      <c r="R907" s="890" t="s">
        <v>35</v>
      </c>
      <c r="S907" s="901">
        <v>53.33</v>
      </c>
      <c r="T907" s="899"/>
      <c r="U907" s="901"/>
      <c r="V907" s="895">
        <v>53.33</v>
      </c>
      <c r="W907" s="898"/>
      <c r="X907" s="890">
        <v>11</v>
      </c>
      <c r="Y907" s="961" t="s">
        <v>404</v>
      </c>
    </row>
    <row r="908" spans="1:25" s="773" customFormat="1" ht="34.5" x14ac:dyDescent="0.2">
      <c r="A908" s="897"/>
      <c r="B908" s="898"/>
      <c r="C908" s="898"/>
      <c r="D908" s="898"/>
      <c r="E908" s="898"/>
      <c r="F908" s="898"/>
      <c r="G908" s="898"/>
      <c r="H908" s="898"/>
      <c r="I908" s="898"/>
      <c r="J908" s="899"/>
      <c r="K908" s="899"/>
      <c r="L908" s="899"/>
      <c r="M908" s="898"/>
      <c r="N908" s="900"/>
      <c r="O908" s="890">
        <v>37</v>
      </c>
      <c r="P908" s="889" t="s">
        <v>367</v>
      </c>
      <c r="Q908" s="888" t="s">
        <v>52</v>
      </c>
      <c r="R908" s="890" t="s">
        <v>35</v>
      </c>
      <c r="S908" s="901">
        <v>53.33</v>
      </c>
      <c r="T908" s="899"/>
      <c r="U908" s="901"/>
      <c r="V908" s="895">
        <v>53.33</v>
      </c>
      <c r="W908" s="898"/>
      <c r="X908" s="890">
        <v>11</v>
      </c>
      <c r="Y908" s="961" t="s">
        <v>405</v>
      </c>
    </row>
    <row r="909" spans="1:25" s="773" customFormat="1" ht="34.5" x14ac:dyDescent="0.2">
      <c r="A909" s="897"/>
      <c r="B909" s="898"/>
      <c r="C909" s="898"/>
      <c r="D909" s="898"/>
      <c r="E909" s="898"/>
      <c r="F909" s="898"/>
      <c r="G909" s="898"/>
      <c r="H909" s="898"/>
      <c r="I909" s="898"/>
      <c r="J909" s="899"/>
      <c r="K909" s="899"/>
      <c r="L909" s="899"/>
      <c r="M909" s="898"/>
      <c r="N909" s="900"/>
      <c r="O909" s="890">
        <v>38</v>
      </c>
      <c r="P909" s="889" t="s">
        <v>367</v>
      </c>
      <c r="Q909" s="888" t="s">
        <v>52</v>
      </c>
      <c r="R909" s="890" t="s">
        <v>35</v>
      </c>
      <c r="S909" s="901">
        <v>53.33</v>
      </c>
      <c r="T909" s="899"/>
      <c r="U909" s="901"/>
      <c r="V909" s="895">
        <v>53.33</v>
      </c>
      <c r="W909" s="898"/>
      <c r="X909" s="890">
        <v>11</v>
      </c>
      <c r="Y909" s="961" t="s">
        <v>406</v>
      </c>
    </row>
    <row r="910" spans="1:25" s="773" customFormat="1" ht="34.5" x14ac:dyDescent="0.2">
      <c r="A910" s="897"/>
      <c r="B910" s="898"/>
      <c r="C910" s="898"/>
      <c r="D910" s="898"/>
      <c r="E910" s="898"/>
      <c r="F910" s="898"/>
      <c r="G910" s="898"/>
      <c r="H910" s="898"/>
      <c r="I910" s="898"/>
      <c r="J910" s="899"/>
      <c r="K910" s="899"/>
      <c r="L910" s="899"/>
      <c r="M910" s="898"/>
      <c r="N910" s="900"/>
      <c r="O910" s="890">
        <v>39</v>
      </c>
      <c r="P910" s="889" t="s">
        <v>367</v>
      </c>
      <c r="Q910" s="888" t="s">
        <v>52</v>
      </c>
      <c r="R910" s="890" t="s">
        <v>35</v>
      </c>
      <c r="S910" s="901">
        <v>53.33</v>
      </c>
      <c r="T910" s="899"/>
      <c r="U910" s="901"/>
      <c r="V910" s="895">
        <v>53.33</v>
      </c>
      <c r="W910" s="898"/>
      <c r="X910" s="890">
        <v>11</v>
      </c>
      <c r="Y910" s="961" t="s">
        <v>407</v>
      </c>
    </row>
    <row r="911" spans="1:25" s="773" customFormat="1" ht="34.5" x14ac:dyDescent="0.2">
      <c r="A911" s="897"/>
      <c r="B911" s="898"/>
      <c r="C911" s="898"/>
      <c r="D911" s="898"/>
      <c r="E911" s="898"/>
      <c r="F911" s="898"/>
      <c r="G911" s="898"/>
      <c r="H911" s="898"/>
      <c r="I911" s="898"/>
      <c r="J911" s="899"/>
      <c r="K911" s="899"/>
      <c r="L911" s="899"/>
      <c r="M911" s="898"/>
      <c r="N911" s="900"/>
      <c r="O911" s="890">
        <v>40</v>
      </c>
      <c r="P911" s="889" t="s">
        <v>367</v>
      </c>
      <c r="Q911" s="888" t="s">
        <v>52</v>
      </c>
      <c r="R911" s="890" t="s">
        <v>35</v>
      </c>
      <c r="S911" s="901">
        <v>53.33</v>
      </c>
      <c r="T911" s="899"/>
      <c r="U911" s="901"/>
      <c r="V911" s="895">
        <v>53.33</v>
      </c>
      <c r="W911" s="898"/>
      <c r="X911" s="890">
        <v>11</v>
      </c>
      <c r="Y911" s="961" t="s">
        <v>408</v>
      </c>
    </row>
    <row r="912" spans="1:25" s="773" customFormat="1" ht="34.5" x14ac:dyDescent="0.2">
      <c r="A912" s="897"/>
      <c r="B912" s="898"/>
      <c r="C912" s="898"/>
      <c r="D912" s="898"/>
      <c r="E912" s="898"/>
      <c r="F912" s="898"/>
      <c r="G912" s="898"/>
      <c r="H912" s="898"/>
      <c r="I912" s="898"/>
      <c r="J912" s="899"/>
      <c r="K912" s="899"/>
      <c r="L912" s="899"/>
      <c r="M912" s="898"/>
      <c r="N912" s="900"/>
      <c r="O912" s="890">
        <v>41</v>
      </c>
      <c r="P912" s="889" t="s">
        <v>367</v>
      </c>
      <c r="Q912" s="888" t="s">
        <v>52</v>
      </c>
      <c r="R912" s="890" t="s">
        <v>35</v>
      </c>
      <c r="S912" s="901">
        <v>53.33</v>
      </c>
      <c r="T912" s="899"/>
      <c r="U912" s="901"/>
      <c r="V912" s="895">
        <v>53.33</v>
      </c>
      <c r="W912" s="898"/>
      <c r="X912" s="890">
        <v>11</v>
      </c>
      <c r="Y912" s="961" t="s">
        <v>409</v>
      </c>
    </row>
    <row r="913" spans="1:25" s="773" customFormat="1" ht="34.5" x14ac:dyDescent="0.2">
      <c r="A913" s="897"/>
      <c r="B913" s="898"/>
      <c r="C913" s="898"/>
      <c r="D913" s="898"/>
      <c r="E913" s="898"/>
      <c r="F913" s="898"/>
      <c r="G913" s="898"/>
      <c r="H913" s="898"/>
      <c r="I913" s="898"/>
      <c r="J913" s="899"/>
      <c r="K913" s="899"/>
      <c r="L913" s="899"/>
      <c r="M913" s="898"/>
      <c r="N913" s="900"/>
      <c r="O913" s="890">
        <v>42</v>
      </c>
      <c r="P913" s="889" t="s">
        <v>367</v>
      </c>
      <c r="Q913" s="888" t="s">
        <v>52</v>
      </c>
      <c r="R913" s="890" t="s">
        <v>35</v>
      </c>
      <c r="S913" s="901">
        <v>53.33</v>
      </c>
      <c r="T913" s="899"/>
      <c r="U913" s="901"/>
      <c r="V913" s="895">
        <v>53.33</v>
      </c>
      <c r="W913" s="898"/>
      <c r="X913" s="890">
        <v>11</v>
      </c>
      <c r="Y913" s="961" t="s">
        <v>410</v>
      </c>
    </row>
    <row r="914" spans="1:25" s="773" customFormat="1" ht="34.5" x14ac:dyDescent="0.2">
      <c r="A914" s="897"/>
      <c r="B914" s="898"/>
      <c r="C914" s="898"/>
      <c r="D914" s="898"/>
      <c r="E914" s="898"/>
      <c r="F914" s="898"/>
      <c r="G914" s="898"/>
      <c r="H914" s="898"/>
      <c r="I914" s="898"/>
      <c r="J914" s="899"/>
      <c r="K914" s="899"/>
      <c r="L914" s="899"/>
      <c r="M914" s="898"/>
      <c r="N914" s="900"/>
      <c r="O914" s="890">
        <v>43</v>
      </c>
      <c r="P914" s="889" t="s">
        <v>367</v>
      </c>
      <c r="Q914" s="888" t="s">
        <v>52</v>
      </c>
      <c r="R914" s="890" t="s">
        <v>35</v>
      </c>
      <c r="S914" s="901">
        <v>53.33</v>
      </c>
      <c r="T914" s="899"/>
      <c r="U914" s="901"/>
      <c r="V914" s="895">
        <v>53.33</v>
      </c>
      <c r="W914" s="898"/>
      <c r="X914" s="890">
        <v>11</v>
      </c>
      <c r="Y914" s="961" t="s">
        <v>411</v>
      </c>
    </row>
    <row r="915" spans="1:25" s="773" customFormat="1" ht="34.5" x14ac:dyDescent="0.2">
      <c r="A915" s="897"/>
      <c r="B915" s="898"/>
      <c r="C915" s="898"/>
      <c r="D915" s="898"/>
      <c r="E915" s="898"/>
      <c r="F915" s="898"/>
      <c r="G915" s="898"/>
      <c r="H915" s="898"/>
      <c r="I915" s="898"/>
      <c r="J915" s="899"/>
      <c r="K915" s="899"/>
      <c r="L915" s="899"/>
      <c r="M915" s="898"/>
      <c r="N915" s="900"/>
      <c r="O915" s="890">
        <v>44</v>
      </c>
      <c r="P915" s="889" t="s">
        <v>367</v>
      </c>
      <c r="Q915" s="888" t="s">
        <v>52</v>
      </c>
      <c r="R915" s="890" t="s">
        <v>35</v>
      </c>
      <c r="S915" s="901">
        <v>15</v>
      </c>
      <c r="T915" s="899"/>
      <c r="U915" s="901"/>
      <c r="V915" s="895">
        <v>15</v>
      </c>
      <c r="W915" s="898"/>
      <c r="X915" s="890">
        <v>11</v>
      </c>
      <c r="Y915" s="961" t="s">
        <v>412</v>
      </c>
    </row>
    <row r="916" spans="1:25" s="773" customFormat="1" ht="34.5" x14ac:dyDescent="0.2">
      <c r="A916" s="897"/>
      <c r="B916" s="898"/>
      <c r="C916" s="898"/>
      <c r="D916" s="898"/>
      <c r="E916" s="898"/>
      <c r="F916" s="898"/>
      <c r="G916" s="898"/>
      <c r="H916" s="898"/>
      <c r="I916" s="898"/>
      <c r="J916" s="899"/>
      <c r="K916" s="899"/>
      <c r="L916" s="899"/>
      <c r="M916" s="898"/>
      <c r="N916" s="900"/>
      <c r="O916" s="890">
        <v>45</v>
      </c>
      <c r="P916" s="889" t="s">
        <v>367</v>
      </c>
      <c r="Q916" s="888" t="s">
        <v>52</v>
      </c>
      <c r="R916" s="890" t="s">
        <v>35</v>
      </c>
      <c r="S916" s="901">
        <v>15</v>
      </c>
      <c r="T916" s="899"/>
      <c r="U916" s="901"/>
      <c r="V916" s="895">
        <v>15</v>
      </c>
      <c r="W916" s="898"/>
      <c r="X916" s="890">
        <v>11</v>
      </c>
      <c r="Y916" s="961" t="s">
        <v>413</v>
      </c>
    </row>
    <row r="917" spans="1:25" s="773" customFormat="1" ht="34.5" x14ac:dyDescent="0.2">
      <c r="A917" s="897"/>
      <c r="B917" s="898"/>
      <c r="C917" s="898"/>
      <c r="D917" s="898"/>
      <c r="E917" s="898"/>
      <c r="F917" s="898"/>
      <c r="G917" s="898"/>
      <c r="H917" s="898"/>
      <c r="I917" s="898"/>
      <c r="J917" s="899"/>
      <c r="K917" s="899"/>
      <c r="L917" s="899"/>
      <c r="M917" s="898"/>
      <c r="N917" s="900"/>
      <c r="O917" s="890">
        <v>46</v>
      </c>
      <c r="P917" s="889" t="s">
        <v>367</v>
      </c>
      <c r="Q917" s="888" t="s">
        <v>52</v>
      </c>
      <c r="R917" s="890" t="s">
        <v>35</v>
      </c>
      <c r="S917" s="901">
        <v>15</v>
      </c>
      <c r="T917" s="899"/>
      <c r="U917" s="901"/>
      <c r="V917" s="895">
        <v>15</v>
      </c>
      <c r="W917" s="898"/>
      <c r="X917" s="890">
        <v>11</v>
      </c>
      <c r="Y917" s="961" t="s">
        <v>414</v>
      </c>
    </row>
    <row r="918" spans="1:25" s="773" customFormat="1" ht="34.5" x14ac:dyDescent="0.2">
      <c r="A918" s="897"/>
      <c r="B918" s="898"/>
      <c r="C918" s="898"/>
      <c r="D918" s="898"/>
      <c r="E918" s="898"/>
      <c r="F918" s="898"/>
      <c r="G918" s="898"/>
      <c r="H918" s="898"/>
      <c r="I918" s="898"/>
      <c r="J918" s="899"/>
      <c r="K918" s="899"/>
      <c r="L918" s="899"/>
      <c r="M918" s="898"/>
      <c r="N918" s="900"/>
      <c r="O918" s="890">
        <v>47</v>
      </c>
      <c r="P918" s="889" t="s">
        <v>367</v>
      </c>
      <c r="Q918" s="888" t="s">
        <v>52</v>
      </c>
      <c r="R918" s="890" t="s">
        <v>35</v>
      </c>
      <c r="S918" s="901">
        <v>600</v>
      </c>
      <c r="T918" s="899"/>
      <c r="U918" s="901"/>
      <c r="V918" s="895">
        <v>600</v>
      </c>
      <c r="W918" s="898"/>
      <c r="X918" s="890">
        <v>3</v>
      </c>
      <c r="Y918" s="961" t="s">
        <v>415</v>
      </c>
    </row>
    <row r="919" spans="1:25" s="773" customFormat="1" ht="34.5" x14ac:dyDescent="0.2">
      <c r="A919" s="897"/>
      <c r="B919" s="898"/>
      <c r="C919" s="898"/>
      <c r="D919" s="898"/>
      <c r="E919" s="898"/>
      <c r="F919" s="898"/>
      <c r="G919" s="898"/>
      <c r="H919" s="898"/>
      <c r="I919" s="898"/>
      <c r="J919" s="899"/>
      <c r="K919" s="899"/>
      <c r="L919" s="899"/>
      <c r="M919" s="898"/>
      <c r="N919" s="900"/>
      <c r="O919" s="890">
        <v>48</v>
      </c>
      <c r="P919" s="889" t="s">
        <v>367</v>
      </c>
      <c r="Q919" s="888" t="s">
        <v>52</v>
      </c>
      <c r="R919" s="890" t="s">
        <v>35</v>
      </c>
      <c r="S919" s="901">
        <v>4</v>
      </c>
      <c r="T919" s="899"/>
      <c r="U919" s="901"/>
      <c r="V919" s="895">
        <v>4</v>
      </c>
      <c r="W919" s="898"/>
      <c r="X919" s="890">
        <v>11</v>
      </c>
      <c r="Y919" s="961" t="s">
        <v>300</v>
      </c>
    </row>
    <row r="920" spans="1:25" s="773" customFormat="1" ht="34.5" x14ac:dyDescent="0.2">
      <c r="A920" s="897"/>
      <c r="B920" s="898"/>
      <c r="C920" s="898"/>
      <c r="D920" s="898"/>
      <c r="E920" s="898"/>
      <c r="F920" s="898"/>
      <c r="G920" s="898"/>
      <c r="H920" s="898"/>
      <c r="I920" s="898"/>
      <c r="J920" s="899"/>
      <c r="K920" s="899"/>
      <c r="L920" s="899"/>
      <c r="M920" s="898"/>
      <c r="N920" s="900"/>
      <c r="O920" s="890">
        <v>49</v>
      </c>
      <c r="P920" s="889" t="s">
        <v>367</v>
      </c>
      <c r="Q920" s="888" t="s">
        <v>52</v>
      </c>
      <c r="R920" s="890" t="s">
        <v>35</v>
      </c>
      <c r="S920" s="901">
        <v>25</v>
      </c>
      <c r="T920" s="899"/>
      <c r="U920" s="901"/>
      <c r="V920" s="895">
        <v>25</v>
      </c>
      <c r="W920" s="898"/>
      <c r="X920" s="890">
        <v>11</v>
      </c>
      <c r="Y920" s="961" t="s">
        <v>416</v>
      </c>
    </row>
    <row r="921" spans="1:25" s="773" customFormat="1" ht="34.5" x14ac:dyDescent="0.2">
      <c r="A921" s="897"/>
      <c r="B921" s="898"/>
      <c r="C921" s="898"/>
      <c r="D921" s="898"/>
      <c r="E921" s="898"/>
      <c r="F921" s="898"/>
      <c r="G921" s="898"/>
      <c r="H921" s="898"/>
      <c r="I921" s="898"/>
      <c r="J921" s="899"/>
      <c r="K921" s="899"/>
      <c r="L921" s="899"/>
      <c r="M921" s="898"/>
      <c r="N921" s="900"/>
      <c r="O921" s="890">
        <v>50</v>
      </c>
      <c r="P921" s="889" t="s">
        <v>367</v>
      </c>
      <c r="Q921" s="888" t="s">
        <v>52</v>
      </c>
      <c r="R921" s="890" t="s">
        <v>35</v>
      </c>
      <c r="S921" s="901">
        <v>265</v>
      </c>
      <c r="T921" s="899"/>
      <c r="U921" s="901"/>
      <c r="V921" s="895">
        <v>265</v>
      </c>
      <c r="W921" s="898"/>
      <c r="X921" s="890">
        <v>9</v>
      </c>
      <c r="Y921" s="961" t="s">
        <v>417</v>
      </c>
    </row>
    <row r="922" spans="1:25" s="773" customFormat="1" ht="21.75" x14ac:dyDescent="0.2">
      <c r="A922" s="897"/>
      <c r="B922" s="888" t="s">
        <v>39</v>
      </c>
      <c r="C922" s="889" t="s">
        <v>418</v>
      </c>
      <c r="D922" s="889"/>
      <c r="E922" s="889"/>
      <c r="F922" s="890" t="s">
        <v>141</v>
      </c>
      <c r="G922" s="890">
        <v>0</v>
      </c>
      <c r="H922" s="890">
        <v>0</v>
      </c>
      <c r="I922" s="890">
        <v>25</v>
      </c>
      <c r="J922" s="891">
        <v>25</v>
      </c>
      <c r="K922" s="899"/>
      <c r="L922" s="899"/>
      <c r="M922" s="898"/>
      <c r="N922" s="900"/>
      <c r="O922" s="890"/>
      <c r="P922" s="898"/>
      <c r="Q922" s="898"/>
      <c r="R922" s="898"/>
      <c r="S922" s="901"/>
      <c r="T922" s="899"/>
      <c r="U922" s="901"/>
      <c r="V922" s="895"/>
      <c r="W922" s="898"/>
      <c r="X922" s="898"/>
      <c r="Y922" s="962"/>
    </row>
    <row r="923" spans="1:25" s="773" customFormat="1" ht="21.75" x14ac:dyDescent="0.2">
      <c r="A923" s="897"/>
      <c r="B923" s="888" t="s">
        <v>39</v>
      </c>
      <c r="C923" s="889" t="s">
        <v>418</v>
      </c>
      <c r="D923" s="889"/>
      <c r="E923" s="889"/>
      <c r="F923" s="890" t="s">
        <v>141</v>
      </c>
      <c r="G923" s="890">
        <v>0</v>
      </c>
      <c r="H923" s="890">
        <v>0</v>
      </c>
      <c r="I923" s="890">
        <v>60</v>
      </c>
      <c r="J923" s="891">
        <v>60</v>
      </c>
      <c r="K923" s="899"/>
      <c r="L923" s="899"/>
      <c r="M923" s="898"/>
      <c r="N923" s="900"/>
      <c r="O923" s="898"/>
      <c r="P923" s="898"/>
      <c r="Q923" s="898"/>
      <c r="R923" s="898"/>
      <c r="S923" s="901"/>
      <c r="T923" s="899"/>
      <c r="U923" s="901"/>
      <c r="V923" s="902"/>
      <c r="W923" s="898"/>
      <c r="X923" s="898"/>
      <c r="Y923" s="962"/>
    </row>
    <row r="924" spans="1:25" s="773" customFormat="1" ht="21.75" x14ac:dyDescent="0.2">
      <c r="A924" s="897"/>
      <c r="B924" s="888" t="s">
        <v>39</v>
      </c>
      <c r="C924" s="889" t="s">
        <v>419</v>
      </c>
      <c r="D924" s="889"/>
      <c r="E924" s="889"/>
      <c r="F924" s="890" t="s">
        <v>141</v>
      </c>
      <c r="G924" s="890">
        <v>10</v>
      </c>
      <c r="H924" s="890">
        <v>0</v>
      </c>
      <c r="I924" s="890">
        <v>0</v>
      </c>
      <c r="J924" s="891">
        <v>4000</v>
      </c>
      <c r="K924" s="899"/>
      <c r="L924" s="899"/>
      <c r="M924" s="898"/>
      <c r="N924" s="900"/>
      <c r="O924" s="898"/>
      <c r="P924" s="898"/>
      <c r="Q924" s="898"/>
      <c r="R924" s="898"/>
      <c r="S924" s="901"/>
      <c r="T924" s="899"/>
      <c r="U924" s="901"/>
      <c r="V924" s="902"/>
      <c r="W924" s="898"/>
      <c r="X924" s="898"/>
      <c r="Y924" s="962"/>
    </row>
    <row r="925" spans="1:25" s="773" customFormat="1" ht="21.75" x14ac:dyDescent="0.2">
      <c r="A925" s="897"/>
      <c r="B925" s="888" t="s">
        <v>39</v>
      </c>
      <c r="C925" s="889" t="s">
        <v>420</v>
      </c>
      <c r="D925" s="889"/>
      <c r="E925" s="889"/>
      <c r="F925" s="890" t="s">
        <v>141</v>
      </c>
      <c r="G925" s="890">
        <v>3</v>
      </c>
      <c r="H925" s="890">
        <v>0</v>
      </c>
      <c r="I925" s="890">
        <v>0</v>
      </c>
      <c r="J925" s="891">
        <v>1200</v>
      </c>
      <c r="K925" s="899"/>
      <c r="L925" s="899"/>
      <c r="M925" s="898"/>
      <c r="N925" s="900"/>
      <c r="O925" s="898"/>
      <c r="P925" s="898"/>
      <c r="Q925" s="898"/>
      <c r="R925" s="898"/>
      <c r="S925" s="901"/>
      <c r="T925" s="899"/>
      <c r="U925" s="901"/>
      <c r="V925" s="902"/>
      <c r="W925" s="898"/>
      <c r="X925" s="898"/>
      <c r="Y925" s="962"/>
    </row>
    <row r="926" spans="1:25" s="774" customFormat="1" ht="21.75" x14ac:dyDescent="0.2">
      <c r="A926" s="903"/>
      <c r="B926" s="888" t="s">
        <v>39</v>
      </c>
      <c r="C926" s="904" t="s">
        <v>421</v>
      </c>
      <c r="D926" s="904"/>
      <c r="E926" s="904"/>
      <c r="F926" s="890" t="s">
        <v>141</v>
      </c>
      <c r="G926" s="898">
        <v>0</v>
      </c>
      <c r="H926" s="898">
        <v>2</v>
      </c>
      <c r="I926" s="898">
        <v>7</v>
      </c>
      <c r="J926" s="899">
        <v>207</v>
      </c>
      <c r="K926" s="905"/>
      <c r="L926" s="905"/>
      <c r="M926" s="904"/>
      <c r="N926" s="905"/>
      <c r="O926" s="898"/>
      <c r="P926" s="904"/>
      <c r="Q926" s="904"/>
      <c r="R926" s="898"/>
      <c r="S926" s="901"/>
      <c r="T926" s="905"/>
      <c r="U926" s="906"/>
      <c r="V926" s="902"/>
      <c r="W926" s="904"/>
      <c r="X926" s="898"/>
      <c r="Y926" s="962"/>
    </row>
    <row r="927" spans="1:25" s="774" customFormat="1" ht="21.75" x14ac:dyDescent="0.2">
      <c r="A927" s="903"/>
      <c r="B927" s="888"/>
      <c r="C927" s="904"/>
      <c r="D927" s="904"/>
      <c r="E927" s="904"/>
      <c r="F927" s="890"/>
      <c r="G927" s="898"/>
      <c r="H927" s="898"/>
      <c r="I927" s="898"/>
      <c r="J927" s="899"/>
      <c r="K927" s="905"/>
      <c r="L927" s="905"/>
      <c r="M927" s="904"/>
      <c r="N927" s="905"/>
      <c r="O927" s="898"/>
      <c r="P927" s="904"/>
      <c r="Q927" s="904"/>
      <c r="R927" s="898"/>
      <c r="S927" s="901"/>
      <c r="T927" s="905"/>
      <c r="U927" s="906"/>
      <c r="V927" s="902"/>
      <c r="W927" s="904"/>
      <c r="X927" s="898"/>
      <c r="Y927" s="962"/>
    </row>
    <row r="928" spans="1:25" s="775" customFormat="1" ht="21.75" x14ac:dyDescent="0.2">
      <c r="A928" s="907">
        <v>172</v>
      </c>
      <c r="B928" s="908" t="s">
        <v>39</v>
      </c>
      <c r="C928" s="909"/>
      <c r="D928" s="909"/>
      <c r="E928" s="909"/>
      <c r="F928" s="910" t="s">
        <v>141</v>
      </c>
      <c r="G928" s="910">
        <v>17</v>
      </c>
      <c r="H928" s="910">
        <v>0</v>
      </c>
      <c r="I928" s="910">
        <v>0</v>
      </c>
      <c r="J928" s="911">
        <v>6579.6875</v>
      </c>
      <c r="K928" s="912">
        <v>6.5625</v>
      </c>
      <c r="L928" s="912">
        <v>213.75</v>
      </c>
      <c r="M928" s="909"/>
      <c r="N928" s="912"/>
      <c r="O928" s="910"/>
      <c r="P928" s="1228"/>
      <c r="Q928" s="1228"/>
      <c r="R928" s="1228"/>
      <c r="S928" s="1228"/>
      <c r="T928" s="1228"/>
      <c r="U928" s="1228"/>
      <c r="V928" s="1228"/>
      <c r="W928" s="1228"/>
      <c r="X928" s="1228"/>
      <c r="Y928" s="963"/>
    </row>
    <row r="929" spans="1:25" s="773" customFormat="1" ht="37.5" x14ac:dyDescent="0.2">
      <c r="A929" s="907"/>
      <c r="B929" s="909"/>
      <c r="C929" s="909"/>
      <c r="D929" s="909"/>
      <c r="E929" s="909"/>
      <c r="F929" s="910"/>
      <c r="G929" s="910"/>
      <c r="H929" s="910"/>
      <c r="I929" s="910"/>
      <c r="J929" s="913"/>
      <c r="K929" s="912"/>
      <c r="L929" s="912"/>
      <c r="M929" s="909"/>
      <c r="N929" s="912"/>
      <c r="O929" s="910">
        <v>1</v>
      </c>
      <c r="P929" s="909">
        <v>152</v>
      </c>
      <c r="Q929" s="914" t="s">
        <v>52</v>
      </c>
      <c r="R929" s="910" t="s">
        <v>35</v>
      </c>
      <c r="S929" s="911">
        <v>26.25</v>
      </c>
      <c r="T929" s="912"/>
      <c r="U929" s="912">
        <v>26.25</v>
      </c>
      <c r="V929" s="915"/>
      <c r="W929" s="909"/>
      <c r="X929" s="910">
        <v>2</v>
      </c>
      <c r="Y929" s="964" t="s">
        <v>396</v>
      </c>
    </row>
    <row r="930" spans="1:25" s="773" customFormat="1" ht="56.25" x14ac:dyDescent="0.2">
      <c r="A930" s="907"/>
      <c r="B930" s="909"/>
      <c r="C930" s="909"/>
      <c r="D930" s="909"/>
      <c r="E930" s="909"/>
      <c r="F930" s="910"/>
      <c r="G930" s="910"/>
      <c r="H930" s="910"/>
      <c r="I930" s="910"/>
      <c r="J930" s="913"/>
      <c r="K930" s="912"/>
      <c r="L930" s="912"/>
      <c r="M930" s="909"/>
      <c r="N930" s="912"/>
      <c r="O930" s="910">
        <v>2</v>
      </c>
      <c r="P930" s="909">
        <v>152</v>
      </c>
      <c r="Q930" s="914" t="s">
        <v>55</v>
      </c>
      <c r="R930" s="910" t="s">
        <v>35</v>
      </c>
      <c r="S930" s="913">
        <v>12</v>
      </c>
      <c r="T930" s="912"/>
      <c r="U930" s="916"/>
      <c r="V930" s="915">
        <v>12</v>
      </c>
      <c r="W930" s="909"/>
      <c r="X930" s="910">
        <v>2</v>
      </c>
      <c r="Y930" s="964" t="s">
        <v>422</v>
      </c>
    </row>
    <row r="931" spans="1:25" s="773" customFormat="1" ht="21.75" x14ac:dyDescent="0.2">
      <c r="A931" s="907"/>
      <c r="B931" s="909"/>
      <c r="C931" s="909"/>
      <c r="D931" s="909"/>
      <c r="E931" s="909"/>
      <c r="F931" s="910"/>
      <c r="G931" s="910"/>
      <c r="H931" s="910"/>
      <c r="I931" s="910"/>
      <c r="J931" s="913"/>
      <c r="K931" s="912"/>
      <c r="L931" s="912"/>
      <c r="M931" s="909"/>
      <c r="N931" s="912"/>
      <c r="O931" s="910">
        <v>3</v>
      </c>
      <c r="P931" s="909">
        <v>152</v>
      </c>
      <c r="Q931" s="914" t="s">
        <v>75</v>
      </c>
      <c r="R931" s="910" t="s">
        <v>35</v>
      </c>
      <c r="S931" s="913">
        <v>30</v>
      </c>
      <c r="T931" s="912"/>
      <c r="U931" s="916"/>
      <c r="V931" s="915">
        <v>30</v>
      </c>
      <c r="W931" s="909"/>
      <c r="X931" s="910">
        <v>2</v>
      </c>
      <c r="Y931" s="963" t="s">
        <v>76</v>
      </c>
    </row>
    <row r="932" spans="1:25" s="773" customFormat="1" ht="21.75" x14ac:dyDescent="0.2">
      <c r="A932" s="907"/>
      <c r="B932" s="909"/>
      <c r="C932" s="909"/>
      <c r="D932" s="909"/>
      <c r="E932" s="909"/>
      <c r="F932" s="910"/>
      <c r="G932" s="910"/>
      <c r="H932" s="910"/>
      <c r="I932" s="910"/>
      <c r="J932" s="913"/>
      <c r="K932" s="912"/>
      <c r="L932" s="912"/>
      <c r="M932" s="909"/>
      <c r="N932" s="912"/>
      <c r="O932" s="910">
        <v>4</v>
      </c>
      <c r="P932" s="909">
        <v>152</v>
      </c>
      <c r="Q932" s="914" t="s">
        <v>75</v>
      </c>
      <c r="R932" s="910" t="s">
        <v>35</v>
      </c>
      <c r="S932" s="913">
        <v>12</v>
      </c>
      <c r="T932" s="912"/>
      <c r="U932" s="916"/>
      <c r="V932" s="915">
        <v>12</v>
      </c>
      <c r="W932" s="909"/>
      <c r="X932" s="910">
        <v>2</v>
      </c>
      <c r="Y932" s="963" t="s">
        <v>76</v>
      </c>
    </row>
    <row r="933" spans="1:25" s="773" customFormat="1" ht="21.75" x14ac:dyDescent="0.2">
      <c r="A933" s="907"/>
      <c r="B933" s="909"/>
      <c r="C933" s="909"/>
      <c r="D933" s="909"/>
      <c r="E933" s="909"/>
      <c r="F933" s="910"/>
      <c r="G933" s="910"/>
      <c r="H933" s="910"/>
      <c r="I933" s="910"/>
      <c r="J933" s="913"/>
      <c r="K933" s="912"/>
      <c r="L933" s="912"/>
      <c r="M933" s="909"/>
      <c r="N933" s="912"/>
      <c r="O933" s="910">
        <v>5</v>
      </c>
      <c r="P933" s="909">
        <v>152</v>
      </c>
      <c r="Q933" s="914" t="s">
        <v>75</v>
      </c>
      <c r="R933" s="910" t="s">
        <v>35</v>
      </c>
      <c r="S933" s="913">
        <v>12</v>
      </c>
      <c r="T933" s="912"/>
      <c r="U933" s="916"/>
      <c r="V933" s="915">
        <v>12</v>
      </c>
      <c r="W933" s="909"/>
      <c r="X933" s="910">
        <v>2</v>
      </c>
      <c r="Y933" s="963" t="s">
        <v>79</v>
      </c>
    </row>
    <row r="934" spans="1:25" s="773" customFormat="1" ht="37.5" x14ac:dyDescent="0.2">
      <c r="A934" s="907"/>
      <c r="B934" s="909"/>
      <c r="C934" s="909"/>
      <c r="D934" s="909"/>
      <c r="E934" s="909"/>
      <c r="F934" s="910"/>
      <c r="G934" s="910"/>
      <c r="H934" s="910"/>
      <c r="I934" s="910"/>
      <c r="J934" s="913"/>
      <c r="K934" s="912"/>
      <c r="L934" s="912"/>
      <c r="M934" s="909"/>
      <c r="N934" s="912"/>
      <c r="O934" s="910">
        <v>6</v>
      </c>
      <c r="P934" s="909">
        <v>152</v>
      </c>
      <c r="Q934" s="914" t="s">
        <v>423</v>
      </c>
      <c r="R934" s="910" t="s">
        <v>35</v>
      </c>
      <c r="S934" s="913">
        <v>28</v>
      </c>
      <c r="T934" s="912"/>
      <c r="U934" s="916"/>
      <c r="V934" s="915">
        <v>28</v>
      </c>
      <c r="W934" s="909"/>
      <c r="X934" s="910">
        <v>2</v>
      </c>
      <c r="Y934" s="963" t="s">
        <v>79</v>
      </c>
    </row>
    <row r="935" spans="1:25" s="773" customFormat="1" ht="37.5" x14ac:dyDescent="0.2">
      <c r="A935" s="907"/>
      <c r="B935" s="909"/>
      <c r="C935" s="909"/>
      <c r="D935" s="909"/>
      <c r="E935" s="909"/>
      <c r="F935" s="910"/>
      <c r="G935" s="910"/>
      <c r="H935" s="910"/>
      <c r="I935" s="910"/>
      <c r="J935" s="913"/>
      <c r="K935" s="912"/>
      <c r="L935" s="912"/>
      <c r="M935" s="909"/>
      <c r="N935" s="912"/>
      <c r="O935" s="910">
        <v>7</v>
      </c>
      <c r="P935" s="909">
        <v>152</v>
      </c>
      <c r="Q935" s="914" t="s">
        <v>424</v>
      </c>
      <c r="R935" s="910" t="s">
        <v>35</v>
      </c>
      <c r="S935" s="913">
        <v>28</v>
      </c>
      <c r="T935" s="912"/>
      <c r="U935" s="916"/>
      <c r="V935" s="915">
        <v>28</v>
      </c>
      <c r="W935" s="909"/>
      <c r="X935" s="910">
        <v>2</v>
      </c>
      <c r="Y935" s="963" t="s">
        <v>79</v>
      </c>
    </row>
    <row r="936" spans="1:25" s="773" customFormat="1" ht="37.5" x14ac:dyDescent="0.2">
      <c r="A936" s="907"/>
      <c r="B936" s="909"/>
      <c r="C936" s="909"/>
      <c r="D936" s="909"/>
      <c r="E936" s="909"/>
      <c r="F936" s="910"/>
      <c r="G936" s="910"/>
      <c r="H936" s="910"/>
      <c r="I936" s="910"/>
      <c r="J936" s="913"/>
      <c r="K936" s="912"/>
      <c r="L936" s="912"/>
      <c r="M936" s="909"/>
      <c r="N936" s="912"/>
      <c r="O936" s="910">
        <v>8</v>
      </c>
      <c r="P936" s="909">
        <v>152</v>
      </c>
      <c r="Q936" s="914" t="s">
        <v>425</v>
      </c>
      <c r="R936" s="910" t="s">
        <v>38</v>
      </c>
      <c r="S936" s="913">
        <v>16.5</v>
      </c>
      <c r="T936" s="912"/>
      <c r="U936" s="916"/>
      <c r="V936" s="915">
        <v>16.5</v>
      </c>
      <c r="W936" s="909"/>
      <c r="X936" s="910">
        <v>2</v>
      </c>
      <c r="Y936" s="963" t="s">
        <v>79</v>
      </c>
    </row>
    <row r="937" spans="1:25" s="773" customFormat="1" ht="37.5" x14ac:dyDescent="0.2">
      <c r="A937" s="907"/>
      <c r="B937" s="909"/>
      <c r="C937" s="909"/>
      <c r="D937" s="909"/>
      <c r="E937" s="909"/>
      <c r="F937" s="910"/>
      <c r="G937" s="910"/>
      <c r="H937" s="910"/>
      <c r="I937" s="910"/>
      <c r="J937" s="913"/>
      <c r="K937" s="912"/>
      <c r="L937" s="912"/>
      <c r="M937" s="909"/>
      <c r="N937" s="912"/>
      <c r="O937" s="910">
        <v>9</v>
      </c>
      <c r="P937" s="909">
        <v>152</v>
      </c>
      <c r="Q937" s="914" t="s">
        <v>426</v>
      </c>
      <c r="R937" s="910"/>
      <c r="S937" s="913">
        <v>16.5</v>
      </c>
      <c r="T937" s="912"/>
      <c r="U937" s="916"/>
      <c r="V937" s="915">
        <v>16.5</v>
      </c>
      <c r="W937" s="909"/>
      <c r="X937" s="910">
        <v>2</v>
      </c>
      <c r="Y937" s="963" t="s">
        <v>79</v>
      </c>
    </row>
    <row r="938" spans="1:25" s="773" customFormat="1" ht="37.5" x14ac:dyDescent="0.2">
      <c r="A938" s="907"/>
      <c r="B938" s="909"/>
      <c r="C938" s="909"/>
      <c r="D938" s="909"/>
      <c r="E938" s="909"/>
      <c r="F938" s="910"/>
      <c r="G938" s="910"/>
      <c r="H938" s="910"/>
      <c r="I938" s="910"/>
      <c r="J938" s="913"/>
      <c r="K938" s="912"/>
      <c r="L938" s="912"/>
      <c r="M938" s="909"/>
      <c r="N938" s="912"/>
      <c r="O938" s="910">
        <v>10</v>
      </c>
      <c r="P938" s="909">
        <v>152</v>
      </c>
      <c r="Q938" s="914" t="s">
        <v>427</v>
      </c>
      <c r="R938" s="910" t="s">
        <v>38</v>
      </c>
      <c r="S938" s="913">
        <v>16.5</v>
      </c>
      <c r="T938" s="912"/>
      <c r="U938" s="916"/>
      <c r="V938" s="915">
        <v>16.5</v>
      </c>
      <c r="W938" s="909"/>
      <c r="X938" s="910">
        <v>2</v>
      </c>
      <c r="Y938" s="963" t="s">
        <v>79</v>
      </c>
    </row>
    <row r="939" spans="1:25" s="773" customFormat="1" ht="37.5" x14ac:dyDescent="0.2">
      <c r="A939" s="907"/>
      <c r="B939" s="909"/>
      <c r="C939" s="909"/>
      <c r="D939" s="909"/>
      <c r="E939" s="909"/>
      <c r="F939" s="910"/>
      <c r="G939" s="910"/>
      <c r="H939" s="910"/>
      <c r="I939" s="910"/>
      <c r="J939" s="913"/>
      <c r="K939" s="912"/>
      <c r="L939" s="912"/>
      <c r="M939" s="909"/>
      <c r="N939" s="912"/>
      <c r="O939" s="910">
        <v>11</v>
      </c>
      <c r="P939" s="909">
        <v>152</v>
      </c>
      <c r="Q939" s="914" t="s">
        <v>427</v>
      </c>
      <c r="R939" s="910" t="s">
        <v>38</v>
      </c>
      <c r="S939" s="913">
        <v>16.5</v>
      </c>
      <c r="T939" s="912"/>
      <c r="U939" s="916"/>
      <c r="V939" s="915">
        <v>16.5</v>
      </c>
      <c r="W939" s="909"/>
      <c r="X939" s="910">
        <v>2</v>
      </c>
      <c r="Y939" s="963" t="s">
        <v>79</v>
      </c>
    </row>
    <row r="940" spans="1:25" s="773" customFormat="1" ht="37.5" x14ac:dyDescent="0.2">
      <c r="A940" s="907"/>
      <c r="B940" s="909"/>
      <c r="C940" s="909"/>
      <c r="D940" s="909"/>
      <c r="E940" s="909"/>
      <c r="F940" s="910"/>
      <c r="G940" s="910"/>
      <c r="H940" s="910"/>
      <c r="I940" s="910"/>
      <c r="J940" s="913"/>
      <c r="K940" s="912"/>
      <c r="L940" s="912"/>
      <c r="M940" s="909"/>
      <c r="N940" s="912"/>
      <c r="O940" s="910">
        <v>12</v>
      </c>
      <c r="P940" s="909">
        <v>152</v>
      </c>
      <c r="Q940" s="914" t="s">
        <v>427</v>
      </c>
      <c r="R940" s="910" t="s">
        <v>38</v>
      </c>
      <c r="S940" s="913">
        <v>16.5</v>
      </c>
      <c r="T940" s="912"/>
      <c r="U940" s="916"/>
      <c r="V940" s="915">
        <v>16.5</v>
      </c>
      <c r="W940" s="909"/>
      <c r="X940" s="910">
        <v>2</v>
      </c>
      <c r="Y940" s="963" t="s">
        <v>79</v>
      </c>
    </row>
    <row r="941" spans="1:25" s="773" customFormat="1" ht="21.75" x14ac:dyDescent="0.2">
      <c r="A941" s="907"/>
      <c r="B941" s="909"/>
      <c r="C941" s="909"/>
      <c r="D941" s="909"/>
      <c r="E941" s="909"/>
      <c r="F941" s="910"/>
      <c r="G941" s="910"/>
      <c r="H941" s="910"/>
      <c r="I941" s="910"/>
      <c r="J941" s="913"/>
      <c r="K941" s="912"/>
      <c r="L941" s="912"/>
      <c r="M941" s="909"/>
      <c r="N941" s="912"/>
      <c r="O941" s="910">
        <v>13</v>
      </c>
      <c r="P941" s="909">
        <v>152</v>
      </c>
      <c r="Q941" s="914" t="s">
        <v>75</v>
      </c>
      <c r="R941" s="910" t="s">
        <v>38</v>
      </c>
      <c r="S941" s="913">
        <v>8</v>
      </c>
      <c r="T941" s="912"/>
      <c r="U941" s="916"/>
      <c r="V941" s="915">
        <v>8</v>
      </c>
      <c r="W941" s="909"/>
      <c r="X941" s="910">
        <v>2</v>
      </c>
      <c r="Y941" s="963" t="s">
        <v>76</v>
      </c>
    </row>
    <row r="942" spans="1:25" s="773" customFormat="1" ht="21.75" x14ac:dyDescent="0.2">
      <c r="A942" s="907"/>
      <c r="B942" s="909"/>
      <c r="C942" s="909"/>
      <c r="D942" s="909"/>
      <c r="E942" s="909"/>
      <c r="F942" s="910"/>
      <c r="G942" s="910"/>
      <c r="H942" s="910"/>
      <c r="I942" s="910"/>
      <c r="J942" s="913"/>
      <c r="K942" s="912"/>
      <c r="L942" s="912"/>
      <c r="M942" s="909"/>
      <c r="N942" s="912"/>
      <c r="O942" s="910">
        <v>14</v>
      </c>
      <c r="P942" s="909">
        <v>152</v>
      </c>
      <c r="Q942" s="914" t="s">
        <v>75</v>
      </c>
      <c r="R942" s="910" t="s">
        <v>38</v>
      </c>
      <c r="S942" s="913">
        <v>5</v>
      </c>
      <c r="T942" s="912"/>
      <c r="U942" s="916"/>
      <c r="V942" s="915">
        <v>5</v>
      </c>
      <c r="W942" s="909"/>
      <c r="X942" s="910">
        <v>2</v>
      </c>
      <c r="Y942" s="963" t="s">
        <v>76</v>
      </c>
    </row>
    <row r="943" spans="1:25" s="776" customFormat="1" ht="21.75" x14ac:dyDescent="0.2">
      <c r="A943" s="917"/>
      <c r="B943" s="918"/>
      <c r="C943" s="918"/>
      <c r="D943" s="918"/>
      <c r="E943" s="918"/>
      <c r="F943" s="919"/>
      <c r="G943" s="919"/>
      <c r="H943" s="919"/>
      <c r="I943" s="919"/>
      <c r="J943" s="920"/>
      <c r="K943" s="921"/>
      <c r="L943" s="921"/>
      <c r="M943" s="918"/>
      <c r="N943" s="921"/>
      <c r="O943" s="919"/>
      <c r="P943" s="918"/>
      <c r="Q943" s="918"/>
      <c r="R943" s="919"/>
      <c r="S943" s="922"/>
      <c r="T943" s="921"/>
      <c r="U943" s="923"/>
      <c r="V943" s="924"/>
      <c r="W943" s="918"/>
      <c r="X943" s="919"/>
      <c r="Y943" s="965"/>
    </row>
    <row r="944" spans="1:25" s="772" customFormat="1" ht="24" x14ac:dyDescent="0.2">
      <c r="A944" s="925">
        <v>173</v>
      </c>
      <c r="B944" s="926" t="s">
        <v>39</v>
      </c>
      <c r="C944" s="927"/>
      <c r="D944" s="927"/>
      <c r="E944" s="927"/>
      <c r="F944" s="928" t="s">
        <v>141</v>
      </c>
      <c r="G944" s="928">
        <v>17</v>
      </c>
      <c r="H944" s="928">
        <v>0</v>
      </c>
      <c r="I944" s="928">
        <v>0</v>
      </c>
      <c r="J944" s="929">
        <v>6001</v>
      </c>
      <c r="K944" s="930">
        <v>15</v>
      </c>
      <c r="L944" s="930">
        <v>784</v>
      </c>
      <c r="M944" s="927"/>
      <c r="N944" s="930"/>
      <c r="O944" s="928"/>
      <c r="P944" s="1227"/>
      <c r="Q944" s="1227"/>
      <c r="R944" s="1227"/>
      <c r="S944" s="1227"/>
      <c r="T944" s="1227"/>
      <c r="U944" s="1227"/>
      <c r="V944" s="1227"/>
      <c r="W944" s="1227"/>
      <c r="X944" s="1227"/>
      <c r="Y944" s="966"/>
    </row>
    <row r="945" spans="1:25" s="773" customFormat="1" ht="37.5" x14ac:dyDescent="0.2">
      <c r="A945" s="907"/>
      <c r="B945" s="909"/>
      <c r="C945" s="909"/>
      <c r="D945" s="909"/>
      <c r="E945" s="909"/>
      <c r="F945" s="910"/>
      <c r="G945" s="910"/>
      <c r="H945" s="910"/>
      <c r="I945" s="910"/>
      <c r="J945" s="913"/>
      <c r="K945" s="912"/>
      <c r="L945" s="912"/>
      <c r="M945" s="909"/>
      <c r="N945" s="912"/>
      <c r="O945" s="910">
        <v>1</v>
      </c>
      <c r="P945" s="909">
        <v>164</v>
      </c>
      <c r="Q945" s="914" t="s">
        <v>52</v>
      </c>
      <c r="R945" s="910" t="s">
        <v>35</v>
      </c>
      <c r="S945" s="911">
        <v>60</v>
      </c>
      <c r="T945" s="912"/>
      <c r="U945" s="912">
        <v>60</v>
      </c>
      <c r="V945" s="915"/>
      <c r="W945" s="909"/>
      <c r="X945" s="910">
        <v>7</v>
      </c>
      <c r="Y945" s="964" t="s">
        <v>428</v>
      </c>
    </row>
    <row r="946" spans="1:25" s="773" customFormat="1" ht="56.25" x14ac:dyDescent="0.2">
      <c r="A946" s="907"/>
      <c r="B946" s="909"/>
      <c r="C946" s="909"/>
      <c r="D946" s="909"/>
      <c r="E946" s="909"/>
      <c r="F946" s="910"/>
      <c r="G946" s="910"/>
      <c r="H946" s="910"/>
      <c r="I946" s="910"/>
      <c r="J946" s="913"/>
      <c r="K946" s="912"/>
      <c r="L946" s="912"/>
      <c r="M946" s="909"/>
      <c r="N946" s="912"/>
      <c r="O946" s="910">
        <v>2</v>
      </c>
      <c r="P946" s="909">
        <v>164</v>
      </c>
      <c r="Q946" s="914" t="s">
        <v>55</v>
      </c>
      <c r="R946" s="910" t="s">
        <v>35</v>
      </c>
      <c r="S946" s="913">
        <v>12</v>
      </c>
      <c r="T946" s="912"/>
      <c r="U946" s="916"/>
      <c r="V946" s="915">
        <v>12</v>
      </c>
      <c r="W946" s="909"/>
      <c r="X946" s="910">
        <v>2</v>
      </c>
      <c r="Y946" s="964" t="s">
        <v>74</v>
      </c>
    </row>
    <row r="947" spans="1:25" s="773" customFormat="1" ht="37.5" x14ac:dyDescent="0.2">
      <c r="A947" s="907"/>
      <c r="B947" s="909"/>
      <c r="C947" s="909"/>
      <c r="D947" s="909"/>
      <c r="E947" s="909"/>
      <c r="F947" s="910"/>
      <c r="G947" s="910"/>
      <c r="H947" s="910"/>
      <c r="I947" s="910"/>
      <c r="J947" s="913"/>
      <c r="K947" s="912"/>
      <c r="L947" s="912"/>
      <c r="M947" s="909"/>
      <c r="N947" s="912"/>
      <c r="O947" s="910">
        <v>3</v>
      </c>
      <c r="P947" s="909"/>
      <c r="Q947" s="914" t="s">
        <v>52</v>
      </c>
      <c r="R947" s="910" t="s">
        <v>35</v>
      </c>
      <c r="S947" s="913">
        <v>100</v>
      </c>
      <c r="T947" s="912"/>
      <c r="U947" s="916"/>
      <c r="V947" s="915">
        <v>100</v>
      </c>
      <c r="W947" s="909"/>
      <c r="X947" s="910">
        <v>2</v>
      </c>
      <c r="Y947" s="964" t="s">
        <v>429</v>
      </c>
    </row>
    <row r="948" spans="1:25" s="773" customFormat="1" ht="56.25" x14ac:dyDescent="0.2">
      <c r="A948" s="907"/>
      <c r="B948" s="909"/>
      <c r="C948" s="909"/>
      <c r="D948" s="909"/>
      <c r="E948" s="909"/>
      <c r="F948" s="910"/>
      <c r="G948" s="910"/>
      <c r="H948" s="910"/>
      <c r="I948" s="910"/>
      <c r="J948" s="913"/>
      <c r="K948" s="912"/>
      <c r="L948" s="912"/>
      <c r="M948" s="909"/>
      <c r="N948" s="912"/>
      <c r="O948" s="910">
        <v>4</v>
      </c>
      <c r="P948" s="909"/>
      <c r="Q948" s="914" t="s">
        <v>75</v>
      </c>
      <c r="R948" s="910" t="s">
        <v>35</v>
      </c>
      <c r="S948" s="913">
        <v>24</v>
      </c>
      <c r="T948" s="912"/>
      <c r="U948" s="916"/>
      <c r="V948" s="915">
        <v>24</v>
      </c>
      <c r="W948" s="909"/>
      <c r="X948" s="910">
        <v>2</v>
      </c>
      <c r="Y948" s="964" t="s">
        <v>430</v>
      </c>
    </row>
    <row r="949" spans="1:25" s="773" customFormat="1" ht="21.75" x14ac:dyDescent="0.2">
      <c r="A949" s="907"/>
      <c r="B949" s="909"/>
      <c r="C949" s="909"/>
      <c r="D949" s="909"/>
      <c r="E949" s="909"/>
      <c r="F949" s="910"/>
      <c r="G949" s="910"/>
      <c r="H949" s="910"/>
      <c r="I949" s="910"/>
      <c r="J949" s="913"/>
      <c r="K949" s="912"/>
      <c r="L949" s="912"/>
      <c r="M949" s="909"/>
      <c r="N949" s="912"/>
      <c r="O949" s="910">
        <v>5</v>
      </c>
      <c r="P949" s="909">
        <v>164</v>
      </c>
      <c r="Q949" s="914" t="s">
        <v>75</v>
      </c>
      <c r="R949" s="910" t="s">
        <v>35</v>
      </c>
      <c r="S949" s="913">
        <v>36</v>
      </c>
      <c r="T949" s="912"/>
      <c r="U949" s="916"/>
      <c r="V949" s="915">
        <v>36</v>
      </c>
      <c r="W949" s="909"/>
      <c r="X949" s="910">
        <v>2</v>
      </c>
      <c r="Y949" s="964" t="s">
        <v>431</v>
      </c>
    </row>
    <row r="950" spans="1:25" s="773" customFormat="1" ht="37.5" x14ac:dyDescent="0.2">
      <c r="A950" s="907"/>
      <c r="B950" s="909"/>
      <c r="C950" s="909"/>
      <c r="D950" s="909"/>
      <c r="E950" s="909"/>
      <c r="F950" s="910"/>
      <c r="G950" s="910"/>
      <c r="H950" s="910"/>
      <c r="I950" s="910"/>
      <c r="J950" s="913"/>
      <c r="K950" s="912"/>
      <c r="L950" s="912"/>
      <c r="M950" s="909"/>
      <c r="N950" s="912"/>
      <c r="O950" s="910">
        <v>6</v>
      </c>
      <c r="P950" s="909">
        <v>164</v>
      </c>
      <c r="Q950" s="914" t="s">
        <v>52</v>
      </c>
      <c r="R950" s="910" t="s">
        <v>35</v>
      </c>
      <c r="S950" s="913">
        <v>50</v>
      </c>
      <c r="T950" s="912"/>
      <c r="U950" s="916"/>
      <c r="V950" s="915">
        <v>50</v>
      </c>
      <c r="W950" s="909"/>
      <c r="X950" s="910">
        <v>7</v>
      </c>
      <c r="Y950" s="964" t="s">
        <v>432</v>
      </c>
    </row>
    <row r="951" spans="1:25" s="773" customFormat="1" ht="37.5" x14ac:dyDescent="0.2">
      <c r="A951" s="907"/>
      <c r="B951" s="909"/>
      <c r="C951" s="909"/>
      <c r="D951" s="909"/>
      <c r="E951" s="909"/>
      <c r="F951" s="910"/>
      <c r="G951" s="910"/>
      <c r="H951" s="910"/>
      <c r="I951" s="910"/>
      <c r="J951" s="913"/>
      <c r="K951" s="912"/>
      <c r="L951" s="912"/>
      <c r="M951" s="909"/>
      <c r="N951" s="912"/>
      <c r="O951" s="910">
        <v>7</v>
      </c>
      <c r="P951" s="909">
        <v>164</v>
      </c>
      <c r="Q951" s="914" t="s">
        <v>52</v>
      </c>
      <c r="R951" s="910" t="s">
        <v>35</v>
      </c>
      <c r="S951" s="913">
        <v>120</v>
      </c>
      <c r="T951" s="912"/>
      <c r="U951" s="916"/>
      <c r="V951" s="915">
        <v>120</v>
      </c>
      <c r="W951" s="909"/>
      <c r="X951" s="910">
        <v>7</v>
      </c>
      <c r="Y951" s="964" t="s">
        <v>433</v>
      </c>
    </row>
    <row r="952" spans="1:25" s="773" customFormat="1" ht="37.5" x14ac:dyDescent="0.2">
      <c r="A952" s="907"/>
      <c r="B952" s="909"/>
      <c r="C952" s="909"/>
      <c r="D952" s="909"/>
      <c r="E952" s="909"/>
      <c r="F952" s="910"/>
      <c r="G952" s="910"/>
      <c r="H952" s="910"/>
      <c r="I952" s="910"/>
      <c r="J952" s="913"/>
      <c r="K952" s="912"/>
      <c r="L952" s="912"/>
      <c r="M952" s="909"/>
      <c r="N952" s="912"/>
      <c r="O952" s="910">
        <v>8</v>
      </c>
      <c r="P952" s="909">
        <v>164</v>
      </c>
      <c r="Q952" s="914" t="s">
        <v>52</v>
      </c>
      <c r="R952" s="910" t="s">
        <v>35</v>
      </c>
      <c r="S952" s="913">
        <v>54</v>
      </c>
      <c r="T952" s="912"/>
      <c r="U952" s="916"/>
      <c r="V952" s="915">
        <v>54</v>
      </c>
      <c r="W952" s="909"/>
      <c r="X952" s="910">
        <v>7</v>
      </c>
      <c r="Y952" s="964" t="s">
        <v>434</v>
      </c>
    </row>
    <row r="953" spans="1:25" s="773" customFormat="1" ht="37.5" x14ac:dyDescent="0.2">
      <c r="A953" s="907"/>
      <c r="B953" s="909"/>
      <c r="C953" s="909"/>
      <c r="D953" s="909"/>
      <c r="E953" s="909"/>
      <c r="F953" s="910"/>
      <c r="G953" s="910"/>
      <c r="H953" s="910"/>
      <c r="I953" s="910"/>
      <c r="J953" s="913"/>
      <c r="K953" s="912"/>
      <c r="L953" s="912"/>
      <c r="M953" s="909"/>
      <c r="N953" s="912"/>
      <c r="O953" s="910">
        <v>9</v>
      </c>
      <c r="P953" s="909">
        <v>164</v>
      </c>
      <c r="Q953" s="914" t="s">
        <v>52</v>
      </c>
      <c r="R953" s="910" t="s">
        <v>35</v>
      </c>
      <c r="S953" s="913">
        <v>54</v>
      </c>
      <c r="T953" s="912"/>
      <c r="U953" s="916"/>
      <c r="V953" s="915">
        <v>54</v>
      </c>
      <c r="W953" s="909"/>
      <c r="X953" s="910">
        <v>7</v>
      </c>
      <c r="Y953" s="964" t="s">
        <v>435</v>
      </c>
    </row>
    <row r="954" spans="1:25" s="773" customFormat="1" ht="37.5" x14ac:dyDescent="0.2">
      <c r="A954" s="907"/>
      <c r="B954" s="909"/>
      <c r="C954" s="909"/>
      <c r="D954" s="909"/>
      <c r="E954" s="909"/>
      <c r="F954" s="910"/>
      <c r="G954" s="910"/>
      <c r="H954" s="910"/>
      <c r="I954" s="910"/>
      <c r="J954" s="913"/>
      <c r="K954" s="912"/>
      <c r="L954" s="912"/>
      <c r="M954" s="909"/>
      <c r="N954" s="912"/>
      <c r="O954" s="910">
        <v>10</v>
      </c>
      <c r="P954" s="909">
        <v>164</v>
      </c>
      <c r="Q954" s="914" t="s">
        <v>52</v>
      </c>
      <c r="R954" s="910" t="s">
        <v>35</v>
      </c>
      <c r="S954" s="913">
        <v>54</v>
      </c>
      <c r="T954" s="912"/>
      <c r="U954" s="916"/>
      <c r="V954" s="915">
        <v>54</v>
      </c>
      <c r="W954" s="909"/>
      <c r="X954" s="910">
        <v>7</v>
      </c>
      <c r="Y954" s="964" t="s">
        <v>436</v>
      </c>
    </row>
    <row r="955" spans="1:25" s="773" customFormat="1" ht="37.5" x14ac:dyDescent="0.2">
      <c r="A955" s="907"/>
      <c r="B955" s="909"/>
      <c r="C955" s="909"/>
      <c r="D955" s="909"/>
      <c r="E955" s="909"/>
      <c r="F955" s="910"/>
      <c r="G955" s="910"/>
      <c r="H955" s="910"/>
      <c r="I955" s="910"/>
      <c r="J955" s="913"/>
      <c r="K955" s="912"/>
      <c r="L955" s="912"/>
      <c r="M955" s="909"/>
      <c r="N955" s="912"/>
      <c r="O955" s="910">
        <v>11</v>
      </c>
      <c r="P955" s="909">
        <v>164</v>
      </c>
      <c r="Q955" s="914" t="s">
        <v>52</v>
      </c>
      <c r="R955" s="910" t="s">
        <v>35</v>
      </c>
      <c r="S955" s="913">
        <v>54</v>
      </c>
      <c r="T955" s="912"/>
      <c r="U955" s="916"/>
      <c r="V955" s="915">
        <v>54</v>
      </c>
      <c r="W955" s="909"/>
      <c r="X955" s="910">
        <v>7</v>
      </c>
      <c r="Y955" s="964" t="s">
        <v>437</v>
      </c>
    </row>
    <row r="956" spans="1:25" s="773" customFormat="1" ht="37.5" x14ac:dyDescent="0.2">
      <c r="A956" s="907"/>
      <c r="B956" s="909"/>
      <c r="C956" s="909"/>
      <c r="D956" s="909"/>
      <c r="E956" s="909"/>
      <c r="F956" s="910"/>
      <c r="G956" s="910"/>
      <c r="H956" s="910"/>
      <c r="I956" s="910"/>
      <c r="J956" s="913"/>
      <c r="K956" s="912"/>
      <c r="L956" s="912"/>
      <c r="M956" s="909"/>
      <c r="N956" s="912"/>
      <c r="O956" s="910">
        <v>12</v>
      </c>
      <c r="P956" s="909">
        <v>164</v>
      </c>
      <c r="Q956" s="914" t="s">
        <v>52</v>
      </c>
      <c r="R956" s="931" t="s">
        <v>44</v>
      </c>
      <c r="S956" s="913">
        <v>54</v>
      </c>
      <c r="T956" s="912"/>
      <c r="U956" s="916"/>
      <c r="V956" s="915">
        <v>54</v>
      </c>
      <c r="W956" s="909"/>
      <c r="X956" s="910">
        <v>5</v>
      </c>
      <c r="Y956" s="964" t="s">
        <v>438</v>
      </c>
    </row>
    <row r="957" spans="1:25" s="773" customFormat="1" ht="37.5" x14ac:dyDescent="0.2">
      <c r="A957" s="907"/>
      <c r="B957" s="909"/>
      <c r="C957" s="909"/>
      <c r="D957" s="909"/>
      <c r="E957" s="909"/>
      <c r="F957" s="910"/>
      <c r="G957" s="910"/>
      <c r="H957" s="910"/>
      <c r="I957" s="910"/>
      <c r="J957" s="913"/>
      <c r="K957" s="912"/>
      <c r="L957" s="912"/>
      <c r="M957" s="909"/>
      <c r="N957" s="912"/>
      <c r="O957" s="910">
        <v>13</v>
      </c>
      <c r="P957" s="909">
        <v>164</v>
      </c>
      <c r="Q957" s="914" t="s">
        <v>52</v>
      </c>
      <c r="R957" s="931" t="s">
        <v>44</v>
      </c>
      <c r="S957" s="913">
        <v>54</v>
      </c>
      <c r="T957" s="912"/>
      <c r="U957" s="916"/>
      <c r="V957" s="915">
        <v>54</v>
      </c>
      <c r="W957" s="909"/>
      <c r="X957" s="910">
        <v>5</v>
      </c>
      <c r="Y957" s="964" t="s">
        <v>439</v>
      </c>
    </row>
    <row r="958" spans="1:25" s="773" customFormat="1" ht="37.5" x14ac:dyDescent="0.2">
      <c r="A958" s="907"/>
      <c r="B958" s="909"/>
      <c r="C958" s="909"/>
      <c r="D958" s="909"/>
      <c r="E958" s="909"/>
      <c r="F958" s="910"/>
      <c r="G958" s="910"/>
      <c r="H958" s="910"/>
      <c r="I958" s="910"/>
      <c r="J958" s="913"/>
      <c r="K958" s="912"/>
      <c r="L958" s="912"/>
      <c r="M958" s="909"/>
      <c r="N958" s="912"/>
      <c r="O958" s="910">
        <v>14</v>
      </c>
      <c r="P958" s="909">
        <v>164</v>
      </c>
      <c r="Q958" s="914" t="s">
        <v>52</v>
      </c>
      <c r="R958" s="931" t="s">
        <v>44</v>
      </c>
      <c r="S958" s="913">
        <v>54</v>
      </c>
      <c r="T958" s="912"/>
      <c r="U958" s="916"/>
      <c r="V958" s="915">
        <v>54</v>
      </c>
      <c r="W958" s="909"/>
      <c r="X958" s="910">
        <v>5</v>
      </c>
      <c r="Y958" s="964" t="s">
        <v>440</v>
      </c>
    </row>
    <row r="959" spans="1:25" s="773" customFormat="1" ht="37.5" x14ac:dyDescent="0.2">
      <c r="A959" s="907"/>
      <c r="B959" s="909"/>
      <c r="C959" s="909"/>
      <c r="D959" s="909"/>
      <c r="E959" s="909"/>
      <c r="F959" s="910"/>
      <c r="G959" s="910"/>
      <c r="H959" s="910"/>
      <c r="I959" s="910"/>
      <c r="J959" s="913"/>
      <c r="K959" s="912"/>
      <c r="L959" s="912"/>
      <c r="M959" s="909"/>
      <c r="N959" s="912"/>
      <c r="O959" s="910">
        <v>15</v>
      </c>
      <c r="P959" s="909">
        <v>164</v>
      </c>
      <c r="Q959" s="914" t="s">
        <v>52</v>
      </c>
      <c r="R959" s="931" t="s">
        <v>44</v>
      </c>
      <c r="S959" s="913">
        <v>54</v>
      </c>
      <c r="T959" s="912"/>
      <c r="U959" s="916"/>
      <c r="V959" s="915">
        <v>54</v>
      </c>
      <c r="W959" s="909"/>
      <c r="X959" s="910">
        <v>5</v>
      </c>
      <c r="Y959" s="964" t="s">
        <v>441</v>
      </c>
    </row>
    <row r="960" spans="1:25" s="773" customFormat="1" ht="56.25" x14ac:dyDescent="0.2">
      <c r="A960" s="907"/>
      <c r="B960" s="909"/>
      <c r="C960" s="909"/>
      <c r="D960" s="909"/>
      <c r="E960" s="909"/>
      <c r="F960" s="910"/>
      <c r="G960" s="910"/>
      <c r="H960" s="910"/>
      <c r="I960" s="910"/>
      <c r="J960" s="913"/>
      <c r="K960" s="912"/>
      <c r="L960" s="912"/>
      <c r="M960" s="909"/>
      <c r="N960" s="912"/>
      <c r="O960" s="910">
        <v>16</v>
      </c>
      <c r="P960" s="909">
        <v>164</v>
      </c>
      <c r="Q960" s="914" t="s">
        <v>52</v>
      </c>
      <c r="R960" s="931" t="s">
        <v>44</v>
      </c>
      <c r="S960" s="913">
        <v>40</v>
      </c>
      <c r="T960" s="912"/>
      <c r="U960" s="916"/>
      <c r="V960" s="915">
        <v>40</v>
      </c>
      <c r="W960" s="909"/>
      <c r="X960" s="910">
        <v>2</v>
      </c>
      <c r="Y960" s="964" t="s">
        <v>442</v>
      </c>
    </row>
    <row r="961" spans="1:25" s="773" customFormat="1" ht="21.75" x14ac:dyDescent="0.2">
      <c r="A961" s="907"/>
      <c r="B961" s="909"/>
      <c r="C961" s="909"/>
      <c r="D961" s="909"/>
      <c r="E961" s="909"/>
      <c r="F961" s="910"/>
      <c r="G961" s="910"/>
      <c r="H961" s="910"/>
      <c r="I961" s="910"/>
      <c r="J961" s="913"/>
      <c r="K961" s="912"/>
      <c r="L961" s="912"/>
      <c r="M961" s="909"/>
      <c r="N961" s="912"/>
      <c r="O961" s="910"/>
      <c r="P961" s="909"/>
      <c r="Q961" s="909"/>
      <c r="R961" s="910"/>
      <c r="S961" s="911"/>
      <c r="T961" s="912"/>
      <c r="U961" s="916"/>
      <c r="V961" s="915"/>
      <c r="W961" s="909"/>
      <c r="X961" s="910"/>
      <c r="Y961" s="963"/>
    </row>
    <row r="962" spans="1:25" s="772" customFormat="1" ht="37.5" x14ac:dyDescent="0.2">
      <c r="A962" s="932">
        <v>174</v>
      </c>
      <c r="B962" s="926" t="s">
        <v>68</v>
      </c>
      <c r="C962" s="933"/>
      <c r="D962" s="933"/>
      <c r="E962" s="933"/>
      <c r="F962" s="928" t="s">
        <v>141</v>
      </c>
      <c r="G962" s="928">
        <v>1</v>
      </c>
      <c r="H962" s="928">
        <v>1</v>
      </c>
      <c r="I962" s="928">
        <v>67</v>
      </c>
      <c r="J962" s="934">
        <v>111.625</v>
      </c>
      <c r="K962" s="935"/>
      <c r="L962" s="935">
        <v>455.375</v>
      </c>
      <c r="M962" s="933"/>
      <c r="N962" s="935"/>
      <c r="O962" s="928"/>
      <c r="P962" s="1226"/>
      <c r="Q962" s="1227"/>
      <c r="R962" s="1227"/>
      <c r="S962" s="1227"/>
      <c r="T962" s="1227"/>
      <c r="U962" s="1227"/>
      <c r="V962" s="1227"/>
      <c r="W962" s="1227"/>
      <c r="X962" s="1227"/>
      <c r="Y962" s="966"/>
    </row>
    <row r="963" spans="1:25" s="773" customFormat="1" ht="37.5" x14ac:dyDescent="0.2">
      <c r="A963" s="936"/>
      <c r="B963" s="937"/>
      <c r="C963" s="937"/>
      <c r="D963" s="937"/>
      <c r="E963" s="937"/>
      <c r="F963" s="910"/>
      <c r="G963" s="910"/>
      <c r="H963" s="910"/>
      <c r="I963" s="910"/>
      <c r="J963" s="913"/>
      <c r="K963" s="938"/>
      <c r="L963" s="938"/>
      <c r="M963" s="937"/>
      <c r="N963" s="938"/>
      <c r="O963" s="910">
        <v>1</v>
      </c>
      <c r="P963" s="937">
        <v>3.4</v>
      </c>
      <c r="Q963" s="908" t="s">
        <v>52</v>
      </c>
      <c r="R963" s="910" t="s">
        <v>35</v>
      </c>
      <c r="S963" s="939">
        <v>240</v>
      </c>
      <c r="T963" s="938"/>
      <c r="U963" s="938"/>
      <c r="V963" s="940">
        <v>240</v>
      </c>
      <c r="W963" s="937"/>
      <c r="X963" s="910">
        <v>4</v>
      </c>
      <c r="Y963" s="964" t="s">
        <v>443</v>
      </c>
    </row>
    <row r="964" spans="1:25" s="773" customFormat="1" ht="37.5" x14ac:dyDescent="0.2">
      <c r="A964" s="936"/>
      <c r="B964" s="937"/>
      <c r="C964" s="937"/>
      <c r="D964" s="937"/>
      <c r="E964" s="937"/>
      <c r="F964" s="910"/>
      <c r="G964" s="910"/>
      <c r="H964" s="910"/>
      <c r="I964" s="910"/>
      <c r="J964" s="913"/>
      <c r="K964" s="938"/>
      <c r="L964" s="938"/>
      <c r="M964" s="937"/>
      <c r="N964" s="938"/>
      <c r="O964" s="910">
        <v>2</v>
      </c>
      <c r="P964" s="937">
        <v>34</v>
      </c>
      <c r="Q964" s="908" t="s">
        <v>52</v>
      </c>
      <c r="R964" s="910" t="s">
        <v>35</v>
      </c>
      <c r="S964" s="939">
        <v>65</v>
      </c>
      <c r="T964" s="938"/>
      <c r="U964" s="941"/>
      <c r="V964" s="940">
        <v>65</v>
      </c>
      <c r="W964" s="937"/>
      <c r="X964" s="910">
        <v>4</v>
      </c>
      <c r="Y964" s="964" t="s">
        <v>79</v>
      </c>
    </row>
    <row r="965" spans="1:25" s="773" customFormat="1" ht="56.25" x14ac:dyDescent="0.2">
      <c r="A965" s="936"/>
      <c r="B965" s="937"/>
      <c r="C965" s="937"/>
      <c r="D965" s="937"/>
      <c r="E965" s="937"/>
      <c r="F965" s="910"/>
      <c r="G965" s="910"/>
      <c r="H965" s="910"/>
      <c r="I965" s="910"/>
      <c r="J965" s="913"/>
      <c r="K965" s="938"/>
      <c r="L965" s="938"/>
      <c r="M965" s="937"/>
      <c r="N965" s="938"/>
      <c r="O965" s="910">
        <v>3</v>
      </c>
      <c r="P965" s="937">
        <v>34</v>
      </c>
      <c r="Q965" s="908" t="s">
        <v>52</v>
      </c>
      <c r="R965" s="910" t="s">
        <v>35</v>
      </c>
      <c r="S965" s="939">
        <v>126</v>
      </c>
      <c r="T965" s="938"/>
      <c r="U965" s="941"/>
      <c r="V965" s="940">
        <v>126</v>
      </c>
      <c r="W965" s="937"/>
      <c r="X965" s="910">
        <v>4</v>
      </c>
      <c r="Y965" s="964" t="s">
        <v>77</v>
      </c>
    </row>
    <row r="966" spans="1:25" s="773" customFormat="1" ht="56.25" x14ac:dyDescent="0.2">
      <c r="A966" s="936"/>
      <c r="B966" s="937"/>
      <c r="C966" s="937"/>
      <c r="D966" s="937"/>
      <c r="E966" s="937"/>
      <c r="F966" s="910"/>
      <c r="G966" s="910"/>
      <c r="H966" s="910"/>
      <c r="I966" s="910"/>
      <c r="J966" s="913"/>
      <c r="K966" s="938"/>
      <c r="L966" s="938"/>
      <c r="M966" s="937"/>
      <c r="N966" s="938"/>
      <c r="O966" s="910">
        <v>4</v>
      </c>
      <c r="P966" s="937"/>
      <c r="Q966" s="908" t="s">
        <v>55</v>
      </c>
      <c r="R966" s="910" t="s">
        <v>35</v>
      </c>
      <c r="S966" s="939">
        <v>18</v>
      </c>
      <c r="T966" s="938"/>
      <c r="U966" s="941"/>
      <c r="V966" s="940">
        <v>18</v>
      </c>
      <c r="W966" s="937"/>
      <c r="X966" s="910">
        <v>4</v>
      </c>
      <c r="Y966" s="964" t="s">
        <v>74</v>
      </c>
    </row>
    <row r="967" spans="1:25" s="773" customFormat="1" ht="37.5" x14ac:dyDescent="0.2">
      <c r="A967" s="936"/>
      <c r="B967" s="937"/>
      <c r="C967" s="937"/>
      <c r="D967" s="937"/>
      <c r="E967" s="937"/>
      <c r="F967" s="910"/>
      <c r="G967" s="910"/>
      <c r="H967" s="910"/>
      <c r="I967" s="910"/>
      <c r="J967" s="913"/>
      <c r="K967" s="938"/>
      <c r="L967" s="938"/>
      <c r="M967" s="937"/>
      <c r="N967" s="938"/>
      <c r="O967" s="910">
        <v>5</v>
      </c>
      <c r="P967" s="937">
        <v>34</v>
      </c>
      <c r="Q967" s="908" t="s">
        <v>52</v>
      </c>
      <c r="R967" s="910" t="s">
        <v>35</v>
      </c>
      <c r="S967" s="939">
        <v>25.5</v>
      </c>
      <c r="T967" s="938"/>
      <c r="U967" s="941"/>
      <c r="V967" s="940">
        <v>25.5</v>
      </c>
      <c r="W967" s="937"/>
      <c r="X967" s="910">
        <v>4</v>
      </c>
      <c r="Y967" s="964" t="s">
        <v>76</v>
      </c>
    </row>
    <row r="968" spans="1:25" s="773" customFormat="1" ht="21.75" x14ac:dyDescent="0.2">
      <c r="A968" s="936"/>
      <c r="B968" s="937"/>
      <c r="C968" s="937"/>
      <c r="D968" s="937"/>
      <c r="E968" s="937"/>
      <c r="F968" s="910"/>
      <c r="G968" s="910"/>
      <c r="H968" s="910"/>
      <c r="I968" s="910"/>
      <c r="J968" s="913"/>
      <c r="K968" s="938"/>
      <c r="L968" s="938"/>
      <c r="M968" s="937"/>
      <c r="N968" s="938"/>
      <c r="O968" s="910"/>
      <c r="P968" s="937"/>
      <c r="Q968" s="908"/>
      <c r="R968" s="910"/>
      <c r="S968" s="939"/>
      <c r="T968" s="938"/>
      <c r="U968" s="941"/>
      <c r="V968" s="940"/>
      <c r="W968" s="937"/>
      <c r="X968" s="910"/>
      <c r="Y968" s="964"/>
    </row>
    <row r="969" spans="1:25" s="775" customFormat="1" ht="37.5" x14ac:dyDescent="0.2">
      <c r="A969" s="936">
        <v>175</v>
      </c>
      <c r="B969" s="908" t="s">
        <v>68</v>
      </c>
      <c r="C969" s="937">
        <v>8003</v>
      </c>
      <c r="D969" s="937"/>
      <c r="E969" s="937"/>
      <c r="F969" s="910" t="s">
        <v>141</v>
      </c>
      <c r="G969" s="910">
        <v>1</v>
      </c>
      <c r="H969" s="910">
        <v>0</v>
      </c>
      <c r="I969" s="910">
        <v>84</v>
      </c>
      <c r="J969" s="913">
        <v>142.8125</v>
      </c>
      <c r="K969" s="938"/>
      <c r="L969" s="938">
        <v>341.1875</v>
      </c>
      <c r="M969" s="937"/>
      <c r="N969" s="938"/>
      <c r="O969" s="910"/>
      <c r="P969" s="1225"/>
      <c r="Q969" s="1225"/>
      <c r="R969" s="1225"/>
      <c r="S969" s="1225"/>
      <c r="T969" s="1225"/>
      <c r="U969" s="1225"/>
      <c r="V969" s="1225"/>
      <c r="W969" s="1225"/>
      <c r="X969" s="1225"/>
      <c r="Y969" s="963"/>
    </row>
    <row r="970" spans="1:25" s="773" customFormat="1" ht="37.5" x14ac:dyDescent="0.2">
      <c r="A970" s="936"/>
      <c r="B970" s="937"/>
      <c r="C970" s="937"/>
      <c r="D970" s="937"/>
      <c r="E970" s="937"/>
      <c r="F970" s="910"/>
      <c r="G970" s="910"/>
      <c r="H970" s="910"/>
      <c r="I970" s="910"/>
      <c r="J970" s="913"/>
      <c r="K970" s="938"/>
      <c r="L970" s="938"/>
      <c r="M970" s="937"/>
      <c r="N970" s="938"/>
      <c r="O970" s="910">
        <v>1</v>
      </c>
      <c r="P970" s="937">
        <v>216</v>
      </c>
      <c r="Q970" s="908" t="s">
        <v>52</v>
      </c>
      <c r="R970" s="931" t="s">
        <v>44</v>
      </c>
      <c r="S970" s="939">
        <v>26.25</v>
      </c>
      <c r="T970" s="938"/>
      <c r="U970" s="938"/>
      <c r="V970" s="940">
        <v>26.25</v>
      </c>
      <c r="W970" s="937"/>
      <c r="X970" s="910"/>
      <c r="Y970" s="964" t="s">
        <v>444</v>
      </c>
    </row>
    <row r="971" spans="1:25" s="773" customFormat="1" ht="21.75" x14ac:dyDescent="0.2">
      <c r="A971" s="936"/>
      <c r="B971" s="937"/>
      <c r="C971" s="937"/>
      <c r="D971" s="937"/>
      <c r="E971" s="937"/>
      <c r="F971" s="910"/>
      <c r="G971" s="910"/>
      <c r="H971" s="910"/>
      <c r="I971" s="910"/>
      <c r="J971" s="913"/>
      <c r="K971" s="938"/>
      <c r="L971" s="938"/>
      <c r="M971" s="937"/>
      <c r="N971" s="938"/>
      <c r="O971" s="910">
        <v>2</v>
      </c>
      <c r="P971" s="937">
        <v>216</v>
      </c>
      <c r="Q971" s="908" t="s">
        <v>75</v>
      </c>
      <c r="R971" s="910" t="s">
        <v>35</v>
      </c>
      <c r="S971" s="939">
        <v>10.5</v>
      </c>
      <c r="T971" s="938"/>
      <c r="U971" s="941"/>
      <c r="V971" s="940">
        <v>10.5</v>
      </c>
      <c r="W971" s="937"/>
      <c r="X971" s="910"/>
      <c r="Y971" s="964" t="s">
        <v>76</v>
      </c>
    </row>
    <row r="972" spans="1:25" s="773" customFormat="1" ht="21.75" x14ac:dyDescent="0.2">
      <c r="A972" s="936"/>
      <c r="B972" s="937"/>
      <c r="C972" s="937"/>
      <c r="D972" s="937"/>
      <c r="E972" s="937"/>
      <c r="F972" s="910"/>
      <c r="G972" s="910"/>
      <c r="H972" s="910"/>
      <c r="I972" s="910"/>
      <c r="J972" s="913"/>
      <c r="K972" s="938"/>
      <c r="L972" s="938"/>
      <c r="M972" s="937"/>
      <c r="N972" s="938"/>
      <c r="O972" s="910">
        <v>3</v>
      </c>
      <c r="P972" s="937">
        <v>216</v>
      </c>
      <c r="Q972" s="908" t="s">
        <v>75</v>
      </c>
      <c r="R972" s="910" t="s">
        <v>35</v>
      </c>
      <c r="S972" s="939">
        <v>24</v>
      </c>
      <c r="T972" s="938"/>
      <c r="U972" s="941"/>
      <c r="V972" s="940">
        <v>24</v>
      </c>
      <c r="W972" s="937"/>
      <c r="X972" s="910"/>
      <c r="Y972" s="964" t="s">
        <v>76</v>
      </c>
    </row>
    <row r="973" spans="1:25" s="773" customFormat="1" ht="37.5" x14ac:dyDescent="0.2">
      <c r="A973" s="936"/>
      <c r="B973" s="937"/>
      <c r="C973" s="937"/>
      <c r="D973" s="937"/>
      <c r="E973" s="937"/>
      <c r="F973" s="910"/>
      <c r="G973" s="910"/>
      <c r="H973" s="910"/>
      <c r="I973" s="910"/>
      <c r="J973" s="913"/>
      <c r="K973" s="938"/>
      <c r="L973" s="938"/>
      <c r="M973" s="937"/>
      <c r="N973" s="938"/>
      <c r="O973" s="910">
        <v>4</v>
      </c>
      <c r="P973" s="937">
        <v>216</v>
      </c>
      <c r="Q973" s="908" t="s">
        <v>52</v>
      </c>
      <c r="R973" s="910" t="s">
        <v>35</v>
      </c>
      <c r="S973" s="939">
        <v>63</v>
      </c>
      <c r="T973" s="938"/>
      <c r="U973" s="941"/>
      <c r="V973" s="940">
        <v>63</v>
      </c>
      <c r="W973" s="937"/>
      <c r="X973" s="910"/>
      <c r="Y973" s="964" t="s">
        <v>445</v>
      </c>
    </row>
    <row r="974" spans="1:25" s="773" customFormat="1" ht="37.5" x14ac:dyDescent="0.2">
      <c r="A974" s="936"/>
      <c r="B974" s="937"/>
      <c r="C974" s="937"/>
      <c r="D974" s="937"/>
      <c r="E974" s="937"/>
      <c r="F974" s="910"/>
      <c r="G974" s="910"/>
      <c r="H974" s="910"/>
      <c r="I974" s="910"/>
      <c r="J974" s="913"/>
      <c r="K974" s="938"/>
      <c r="L974" s="938"/>
      <c r="M974" s="937"/>
      <c r="N974" s="938"/>
      <c r="O974" s="910">
        <v>5</v>
      </c>
      <c r="P974" s="937">
        <v>216</v>
      </c>
      <c r="Q974" s="908" t="s">
        <v>52</v>
      </c>
      <c r="R974" s="910" t="s">
        <v>35</v>
      </c>
      <c r="S974" s="939">
        <v>70</v>
      </c>
      <c r="T974" s="938"/>
      <c r="U974" s="941"/>
      <c r="V974" s="940">
        <v>70</v>
      </c>
      <c r="W974" s="937"/>
      <c r="X974" s="910"/>
      <c r="Y974" s="964" t="s">
        <v>445</v>
      </c>
    </row>
    <row r="975" spans="1:25" s="773" customFormat="1" ht="37.5" x14ac:dyDescent="0.2">
      <c r="A975" s="936"/>
      <c r="B975" s="937"/>
      <c r="C975" s="937"/>
      <c r="D975" s="937"/>
      <c r="E975" s="937"/>
      <c r="F975" s="910"/>
      <c r="G975" s="910"/>
      <c r="H975" s="910"/>
      <c r="I975" s="910"/>
      <c r="J975" s="913"/>
      <c r="K975" s="938"/>
      <c r="L975" s="938"/>
      <c r="M975" s="937"/>
      <c r="N975" s="938"/>
      <c r="O975" s="910">
        <v>6</v>
      </c>
      <c r="P975" s="937">
        <v>216</v>
      </c>
      <c r="Q975" s="908" t="s">
        <v>52</v>
      </c>
      <c r="R975" s="910" t="s">
        <v>35</v>
      </c>
      <c r="S975" s="939">
        <v>60</v>
      </c>
      <c r="T975" s="938"/>
      <c r="U975" s="941"/>
      <c r="V975" s="940">
        <v>60</v>
      </c>
      <c r="W975" s="937"/>
      <c r="X975" s="910"/>
      <c r="Y975" s="964" t="s">
        <v>445</v>
      </c>
    </row>
    <row r="976" spans="1:25" s="773" customFormat="1" ht="37.5" x14ac:dyDescent="0.2">
      <c r="A976" s="936"/>
      <c r="B976" s="937"/>
      <c r="C976" s="937"/>
      <c r="D976" s="937"/>
      <c r="E976" s="937"/>
      <c r="F976" s="910"/>
      <c r="G976" s="910"/>
      <c r="H976" s="910"/>
      <c r="I976" s="910"/>
      <c r="J976" s="913"/>
      <c r="K976" s="938"/>
      <c r="L976" s="938"/>
      <c r="M976" s="937"/>
      <c r="N976" s="938"/>
      <c r="O976" s="910">
        <v>7</v>
      </c>
      <c r="P976" s="937">
        <v>216</v>
      </c>
      <c r="Q976" s="908" t="s">
        <v>37</v>
      </c>
      <c r="R976" s="910" t="s">
        <v>38</v>
      </c>
      <c r="S976" s="939">
        <v>7.5</v>
      </c>
      <c r="T976" s="938"/>
      <c r="U976" s="941"/>
      <c r="V976" s="940">
        <v>7.5</v>
      </c>
      <c r="W976" s="937"/>
      <c r="X976" s="910"/>
      <c r="Y976" s="964" t="s">
        <v>445</v>
      </c>
    </row>
    <row r="977" spans="1:25" s="773" customFormat="1" ht="37.5" x14ac:dyDescent="0.2">
      <c r="A977" s="936"/>
      <c r="B977" s="937"/>
      <c r="C977" s="937"/>
      <c r="D977" s="937"/>
      <c r="E977" s="937"/>
      <c r="F977" s="910"/>
      <c r="G977" s="910"/>
      <c r="H977" s="910"/>
      <c r="I977" s="910"/>
      <c r="J977" s="913"/>
      <c r="K977" s="938"/>
      <c r="L977" s="938"/>
      <c r="M977" s="937"/>
      <c r="N977" s="938"/>
      <c r="O977" s="910">
        <v>8</v>
      </c>
      <c r="P977" s="937">
        <v>216</v>
      </c>
      <c r="Q977" s="908" t="s">
        <v>37</v>
      </c>
      <c r="R977" s="910" t="s">
        <v>38</v>
      </c>
      <c r="S977" s="939">
        <v>7.5</v>
      </c>
      <c r="T977" s="938"/>
      <c r="U977" s="941"/>
      <c r="V977" s="940">
        <v>7.5</v>
      </c>
      <c r="W977" s="937"/>
      <c r="X977" s="910"/>
      <c r="Y977" s="964" t="s">
        <v>446</v>
      </c>
    </row>
    <row r="978" spans="1:25" s="773" customFormat="1" ht="37.5" x14ac:dyDescent="0.2">
      <c r="A978" s="936"/>
      <c r="B978" s="937"/>
      <c r="C978" s="937"/>
      <c r="D978" s="937"/>
      <c r="E978" s="937"/>
      <c r="F978" s="910"/>
      <c r="G978" s="910"/>
      <c r="H978" s="910"/>
      <c r="I978" s="910"/>
      <c r="J978" s="913"/>
      <c r="K978" s="938"/>
      <c r="L978" s="938"/>
      <c r="M978" s="937"/>
      <c r="N978" s="938"/>
      <c r="O978" s="910">
        <v>9</v>
      </c>
      <c r="P978" s="937">
        <v>216</v>
      </c>
      <c r="Q978" s="908" t="s">
        <v>37</v>
      </c>
      <c r="R978" s="910" t="s">
        <v>38</v>
      </c>
      <c r="S978" s="939">
        <v>7.5</v>
      </c>
      <c r="T978" s="938"/>
      <c r="U978" s="941"/>
      <c r="V978" s="940">
        <v>7.5</v>
      </c>
      <c r="W978" s="937"/>
      <c r="X978" s="910"/>
      <c r="Y978" s="964" t="s">
        <v>446</v>
      </c>
    </row>
    <row r="979" spans="1:25" s="773" customFormat="1" ht="37.5" x14ac:dyDescent="0.2">
      <c r="A979" s="936"/>
      <c r="B979" s="937"/>
      <c r="C979" s="937"/>
      <c r="D979" s="937"/>
      <c r="E979" s="937"/>
      <c r="F979" s="910"/>
      <c r="G979" s="910"/>
      <c r="H979" s="910"/>
      <c r="I979" s="910"/>
      <c r="J979" s="913"/>
      <c r="K979" s="938"/>
      <c r="L979" s="938"/>
      <c r="M979" s="937"/>
      <c r="N979" s="938"/>
      <c r="O979" s="910">
        <v>10</v>
      </c>
      <c r="P979" s="937">
        <v>216</v>
      </c>
      <c r="Q979" s="908" t="s">
        <v>37</v>
      </c>
      <c r="R979" s="910" t="s">
        <v>38</v>
      </c>
      <c r="S979" s="939">
        <v>7.5</v>
      </c>
      <c r="T979" s="938"/>
      <c r="U979" s="941"/>
      <c r="V979" s="940">
        <v>7.5</v>
      </c>
      <c r="W979" s="937"/>
      <c r="X979" s="910"/>
      <c r="Y979" s="964" t="s">
        <v>446</v>
      </c>
    </row>
    <row r="980" spans="1:25" s="773" customFormat="1" ht="37.5" x14ac:dyDescent="0.2">
      <c r="A980" s="936"/>
      <c r="B980" s="937"/>
      <c r="C980" s="937"/>
      <c r="D980" s="937"/>
      <c r="E980" s="937"/>
      <c r="F980" s="910"/>
      <c r="G980" s="910"/>
      <c r="H980" s="910"/>
      <c r="I980" s="910"/>
      <c r="J980" s="913"/>
      <c r="K980" s="938"/>
      <c r="L980" s="938"/>
      <c r="M980" s="937"/>
      <c r="N980" s="938"/>
      <c r="O980" s="910">
        <v>11</v>
      </c>
      <c r="P980" s="937">
        <v>216</v>
      </c>
      <c r="Q980" s="908" t="s">
        <v>37</v>
      </c>
      <c r="R980" s="910" t="s">
        <v>38</v>
      </c>
      <c r="S980" s="939">
        <v>7.5</v>
      </c>
      <c r="T980" s="938"/>
      <c r="U980" s="941"/>
      <c r="V980" s="940">
        <v>7.5</v>
      </c>
      <c r="W980" s="937"/>
      <c r="X980" s="910"/>
      <c r="Y980" s="964" t="s">
        <v>446</v>
      </c>
    </row>
    <row r="981" spans="1:25" s="773" customFormat="1" ht="37.5" x14ac:dyDescent="0.2">
      <c r="A981" s="936"/>
      <c r="B981" s="937"/>
      <c r="C981" s="937"/>
      <c r="D981" s="937"/>
      <c r="E981" s="937"/>
      <c r="F981" s="910"/>
      <c r="G981" s="910"/>
      <c r="H981" s="910"/>
      <c r="I981" s="910"/>
      <c r="J981" s="913"/>
      <c r="K981" s="938"/>
      <c r="L981" s="938"/>
      <c r="M981" s="937"/>
      <c r="N981" s="938"/>
      <c r="O981" s="910">
        <v>12</v>
      </c>
      <c r="P981" s="937">
        <v>216</v>
      </c>
      <c r="Q981" s="908" t="s">
        <v>37</v>
      </c>
      <c r="R981" s="910" t="s">
        <v>38</v>
      </c>
      <c r="S981" s="939">
        <v>4</v>
      </c>
      <c r="T981" s="938"/>
      <c r="U981" s="941"/>
      <c r="V981" s="940">
        <v>4</v>
      </c>
      <c r="W981" s="937"/>
      <c r="X981" s="910"/>
      <c r="Y981" s="964" t="s">
        <v>446</v>
      </c>
    </row>
    <row r="982" spans="1:25" s="773" customFormat="1" ht="37.5" x14ac:dyDescent="0.2">
      <c r="A982" s="936"/>
      <c r="B982" s="937"/>
      <c r="C982" s="937"/>
      <c r="D982" s="937"/>
      <c r="E982" s="937"/>
      <c r="F982" s="910"/>
      <c r="G982" s="910"/>
      <c r="H982" s="910"/>
      <c r="I982" s="910"/>
      <c r="J982" s="913"/>
      <c r="K982" s="938"/>
      <c r="L982" s="938"/>
      <c r="M982" s="937"/>
      <c r="N982" s="938"/>
      <c r="O982" s="910">
        <v>13</v>
      </c>
      <c r="P982" s="937">
        <v>216</v>
      </c>
      <c r="Q982" s="908" t="s">
        <v>37</v>
      </c>
      <c r="R982" s="910" t="s">
        <v>38</v>
      </c>
      <c r="S982" s="939">
        <v>4</v>
      </c>
      <c r="T982" s="938"/>
      <c r="U982" s="941"/>
      <c r="V982" s="940">
        <v>4</v>
      </c>
      <c r="W982" s="937"/>
      <c r="X982" s="910"/>
      <c r="Y982" s="964" t="s">
        <v>446</v>
      </c>
    </row>
    <row r="983" spans="1:25" s="773" customFormat="1" ht="37.5" x14ac:dyDescent="0.2">
      <c r="A983" s="936"/>
      <c r="B983" s="937"/>
      <c r="C983" s="937"/>
      <c r="D983" s="937"/>
      <c r="E983" s="937"/>
      <c r="F983" s="910"/>
      <c r="G983" s="910"/>
      <c r="H983" s="910"/>
      <c r="I983" s="910"/>
      <c r="J983" s="913"/>
      <c r="K983" s="938"/>
      <c r="L983" s="938"/>
      <c r="M983" s="937"/>
      <c r="N983" s="938"/>
      <c r="O983" s="910">
        <v>14</v>
      </c>
      <c r="P983" s="937">
        <v>216</v>
      </c>
      <c r="Q983" s="908" t="s">
        <v>37</v>
      </c>
      <c r="R983" s="910" t="s">
        <v>38</v>
      </c>
      <c r="S983" s="939">
        <v>4</v>
      </c>
      <c r="T983" s="938"/>
      <c r="U983" s="941"/>
      <c r="V983" s="940">
        <v>4</v>
      </c>
      <c r="W983" s="937"/>
      <c r="X983" s="910"/>
      <c r="Y983" s="964" t="s">
        <v>446</v>
      </c>
    </row>
    <row r="984" spans="1:25" s="773" customFormat="1" ht="37.5" x14ac:dyDescent="0.2">
      <c r="A984" s="936"/>
      <c r="B984" s="937"/>
      <c r="C984" s="937"/>
      <c r="D984" s="937"/>
      <c r="E984" s="937"/>
      <c r="F984" s="910"/>
      <c r="G984" s="910"/>
      <c r="H984" s="910"/>
      <c r="I984" s="910"/>
      <c r="J984" s="913"/>
      <c r="K984" s="938"/>
      <c r="L984" s="938"/>
      <c r="M984" s="937"/>
      <c r="N984" s="938"/>
      <c r="O984" s="910">
        <v>15</v>
      </c>
      <c r="P984" s="937">
        <v>216</v>
      </c>
      <c r="Q984" s="908" t="s">
        <v>37</v>
      </c>
      <c r="R984" s="910" t="s">
        <v>38</v>
      </c>
      <c r="S984" s="939">
        <v>4</v>
      </c>
      <c r="T984" s="938"/>
      <c r="U984" s="941"/>
      <c r="V984" s="940">
        <v>4</v>
      </c>
      <c r="W984" s="937"/>
      <c r="X984" s="910"/>
      <c r="Y984" s="964" t="s">
        <v>446</v>
      </c>
    </row>
    <row r="985" spans="1:25" s="773" customFormat="1" ht="37.5" x14ac:dyDescent="0.2">
      <c r="A985" s="936"/>
      <c r="B985" s="937"/>
      <c r="C985" s="937"/>
      <c r="D985" s="937"/>
      <c r="E985" s="937"/>
      <c r="F985" s="910"/>
      <c r="G985" s="910"/>
      <c r="H985" s="910"/>
      <c r="I985" s="910"/>
      <c r="J985" s="913"/>
      <c r="K985" s="938"/>
      <c r="L985" s="938"/>
      <c r="M985" s="937"/>
      <c r="N985" s="938"/>
      <c r="O985" s="910">
        <v>16</v>
      </c>
      <c r="P985" s="937">
        <v>216</v>
      </c>
      <c r="Q985" s="908" t="s">
        <v>37</v>
      </c>
      <c r="R985" s="910" t="s">
        <v>38</v>
      </c>
      <c r="S985" s="939">
        <v>4</v>
      </c>
      <c r="T985" s="938"/>
      <c r="U985" s="941"/>
      <c r="V985" s="940">
        <v>4</v>
      </c>
      <c r="W985" s="937"/>
      <c r="X985" s="910"/>
      <c r="Y985" s="964" t="s">
        <v>446</v>
      </c>
    </row>
    <row r="986" spans="1:25" s="773" customFormat="1" ht="37.5" x14ac:dyDescent="0.2">
      <c r="A986" s="936"/>
      <c r="B986" s="937"/>
      <c r="C986" s="937"/>
      <c r="D986" s="937"/>
      <c r="E986" s="937"/>
      <c r="F986" s="910"/>
      <c r="G986" s="910"/>
      <c r="H986" s="910"/>
      <c r="I986" s="910"/>
      <c r="J986" s="913"/>
      <c r="K986" s="938"/>
      <c r="L986" s="938"/>
      <c r="M986" s="937"/>
      <c r="N986" s="938"/>
      <c r="O986" s="910">
        <v>17</v>
      </c>
      <c r="P986" s="937">
        <v>216</v>
      </c>
      <c r="Q986" s="908" t="s">
        <v>37</v>
      </c>
      <c r="R986" s="910" t="s">
        <v>38</v>
      </c>
      <c r="S986" s="939">
        <v>4</v>
      </c>
      <c r="T986" s="938"/>
      <c r="U986" s="941"/>
      <c r="V986" s="940">
        <v>4</v>
      </c>
      <c r="W986" s="937"/>
      <c r="X986" s="910"/>
      <c r="Y986" s="964" t="s">
        <v>446</v>
      </c>
    </row>
    <row r="987" spans="1:25" s="773" customFormat="1" ht="37.5" x14ac:dyDescent="0.2">
      <c r="A987" s="936"/>
      <c r="B987" s="937"/>
      <c r="C987" s="937"/>
      <c r="D987" s="937"/>
      <c r="E987" s="937"/>
      <c r="F987" s="910"/>
      <c r="G987" s="910"/>
      <c r="H987" s="910"/>
      <c r="I987" s="910"/>
      <c r="J987" s="913"/>
      <c r="K987" s="938"/>
      <c r="L987" s="938"/>
      <c r="M987" s="937"/>
      <c r="N987" s="938"/>
      <c r="O987" s="910">
        <v>18</v>
      </c>
      <c r="P987" s="937">
        <v>216</v>
      </c>
      <c r="Q987" s="908" t="s">
        <v>37</v>
      </c>
      <c r="R987" s="910" t="s">
        <v>38</v>
      </c>
      <c r="S987" s="939">
        <v>4</v>
      </c>
      <c r="T987" s="938"/>
      <c r="U987" s="941"/>
      <c r="V987" s="940">
        <v>4</v>
      </c>
      <c r="W987" s="937"/>
      <c r="X987" s="910"/>
      <c r="Y987" s="964" t="s">
        <v>446</v>
      </c>
    </row>
    <row r="988" spans="1:25" s="773" customFormat="1" ht="21.75" x14ac:dyDescent="0.2">
      <c r="A988" s="936"/>
      <c r="B988" s="937"/>
      <c r="C988" s="937"/>
      <c r="D988" s="937"/>
      <c r="E988" s="937"/>
      <c r="F988" s="910"/>
      <c r="G988" s="910"/>
      <c r="H988" s="910"/>
      <c r="I988" s="910"/>
      <c r="J988" s="913"/>
      <c r="K988" s="938"/>
      <c r="L988" s="938"/>
      <c r="M988" s="937"/>
      <c r="N988" s="938"/>
      <c r="O988" s="910">
        <v>19</v>
      </c>
      <c r="P988" s="937">
        <v>216</v>
      </c>
      <c r="Q988" s="908" t="s">
        <v>75</v>
      </c>
      <c r="R988" s="910" t="s">
        <v>35</v>
      </c>
      <c r="S988" s="939">
        <v>6.75</v>
      </c>
      <c r="T988" s="938"/>
      <c r="U988" s="941"/>
      <c r="V988" s="940">
        <v>6.75</v>
      </c>
      <c r="W988" s="937"/>
      <c r="X988" s="910"/>
      <c r="Y988" s="964" t="s">
        <v>76</v>
      </c>
    </row>
    <row r="989" spans="1:25" s="773" customFormat="1" ht="21.75" x14ac:dyDescent="0.2">
      <c r="A989" s="936"/>
      <c r="B989" s="937"/>
      <c r="C989" s="937"/>
      <c r="D989" s="937"/>
      <c r="E989" s="937"/>
      <c r="F989" s="910"/>
      <c r="G989" s="910"/>
      <c r="H989" s="910"/>
      <c r="I989" s="910"/>
      <c r="J989" s="913"/>
      <c r="K989" s="938"/>
      <c r="L989" s="938"/>
      <c r="M989" s="937"/>
      <c r="N989" s="938"/>
      <c r="O989" s="910">
        <v>20</v>
      </c>
      <c r="P989" s="937">
        <v>216</v>
      </c>
      <c r="Q989" s="908" t="s">
        <v>75</v>
      </c>
      <c r="R989" s="910" t="s">
        <v>35</v>
      </c>
      <c r="S989" s="939">
        <v>6.75</v>
      </c>
      <c r="T989" s="938"/>
      <c r="U989" s="941"/>
      <c r="V989" s="940">
        <v>6.75</v>
      </c>
      <c r="W989" s="937"/>
      <c r="X989" s="910"/>
      <c r="Y989" s="964" t="s">
        <v>76</v>
      </c>
    </row>
    <row r="990" spans="1:25" s="773" customFormat="1" ht="21.75" x14ac:dyDescent="0.2">
      <c r="A990" s="936"/>
      <c r="B990" s="937"/>
      <c r="C990" s="937"/>
      <c r="D990" s="937"/>
      <c r="E990" s="937"/>
      <c r="F990" s="910"/>
      <c r="G990" s="910"/>
      <c r="H990" s="910"/>
      <c r="I990" s="910"/>
      <c r="J990" s="913"/>
      <c r="K990" s="938"/>
      <c r="L990" s="938"/>
      <c r="M990" s="937"/>
      <c r="N990" s="938"/>
      <c r="O990" s="910">
        <v>21</v>
      </c>
      <c r="P990" s="937">
        <v>216</v>
      </c>
      <c r="Q990" s="908" t="s">
        <v>75</v>
      </c>
      <c r="R990" s="910" t="s">
        <v>35</v>
      </c>
      <c r="S990" s="939">
        <v>6.75</v>
      </c>
      <c r="T990" s="938"/>
      <c r="U990" s="941"/>
      <c r="V990" s="940">
        <v>6.75</v>
      </c>
      <c r="W990" s="937"/>
      <c r="X990" s="910"/>
      <c r="Y990" s="964" t="s">
        <v>76</v>
      </c>
    </row>
    <row r="991" spans="1:25" s="773" customFormat="1" ht="21.75" x14ac:dyDescent="0.2">
      <c r="A991" s="936"/>
      <c r="B991" s="937"/>
      <c r="C991" s="937"/>
      <c r="D991" s="937"/>
      <c r="E991" s="937"/>
      <c r="F991" s="910"/>
      <c r="G991" s="910"/>
      <c r="H991" s="910"/>
      <c r="I991" s="910"/>
      <c r="J991" s="913"/>
      <c r="K991" s="938"/>
      <c r="L991" s="938"/>
      <c r="M991" s="937"/>
      <c r="N991" s="938"/>
      <c r="O991" s="910">
        <v>22</v>
      </c>
      <c r="P991" s="937">
        <v>216</v>
      </c>
      <c r="Q991" s="908" t="s">
        <v>75</v>
      </c>
      <c r="R991" s="910" t="s">
        <v>35</v>
      </c>
      <c r="S991" s="939">
        <v>6.75</v>
      </c>
      <c r="T991" s="938"/>
      <c r="U991" s="941"/>
      <c r="V991" s="940">
        <v>6.75</v>
      </c>
      <c r="W991" s="937"/>
      <c r="X991" s="910"/>
      <c r="Y991" s="964" t="s">
        <v>76</v>
      </c>
    </row>
    <row r="992" spans="1:25" s="773" customFormat="1" ht="21.75" x14ac:dyDescent="0.2">
      <c r="A992" s="936"/>
      <c r="B992" s="937"/>
      <c r="C992" s="937"/>
      <c r="D992" s="937"/>
      <c r="E992" s="937"/>
      <c r="F992" s="910"/>
      <c r="G992" s="910"/>
      <c r="H992" s="910"/>
      <c r="I992" s="910"/>
      <c r="J992" s="913"/>
      <c r="K992" s="938"/>
      <c r="L992" s="938"/>
      <c r="M992" s="937"/>
      <c r="N992" s="938"/>
      <c r="O992" s="910"/>
      <c r="P992" s="937"/>
      <c r="Q992" s="908"/>
      <c r="R992" s="910"/>
      <c r="S992" s="939"/>
      <c r="T992" s="938"/>
      <c r="U992" s="941"/>
      <c r="V992" s="940"/>
      <c r="W992" s="937"/>
      <c r="X992" s="910"/>
      <c r="Y992" s="964"/>
    </row>
    <row r="993" spans="1:25" s="773" customFormat="1" ht="21.75" x14ac:dyDescent="0.2">
      <c r="A993" s="850">
        <v>176</v>
      </c>
      <c r="B993" s="851" t="s">
        <v>32</v>
      </c>
      <c r="C993" s="851">
        <v>62927</v>
      </c>
      <c r="D993" s="851">
        <v>67</v>
      </c>
      <c r="E993" s="851">
        <v>4243</v>
      </c>
      <c r="F993" s="851" t="s">
        <v>186</v>
      </c>
      <c r="G993" s="851">
        <v>4</v>
      </c>
      <c r="H993" s="851">
        <v>3</v>
      </c>
      <c r="I993" s="851">
        <v>8</v>
      </c>
      <c r="J993" s="852">
        <v>1843.37</v>
      </c>
      <c r="K993" s="984">
        <v>3.75</v>
      </c>
      <c r="L993" s="984">
        <v>60.88</v>
      </c>
      <c r="M993" s="852"/>
      <c r="N993" s="942"/>
      <c r="O993" s="851">
        <v>1</v>
      </c>
      <c r="P993" s="851">
        <v>29</v>
      </c>
      <c r="Q993" s="865" t="s">
        <v>43</v>
      </c>
      <c r="R993" s="851" t="s">
        <v>447</v>
      </c>
      <c r="S993" s="855">
        <v>15</v>
      </c>
      <c r="T993" s="851"/>
      <c r="U993" s="855">
        <v>15</v>
      </c>
      <c r="V993" s="856"/>
      <c r="W993" s="851"/>
      <c r="X993" s="851">
        <v>3</v>
      </c>
      <c r="Y993" s="777" t="s">
        <v>448</v>
      </c>
    </row>
    <row r="994" spans="1:25" s="773" customFormat="1" ht="21.75" x14ac:dyDescent="0.2">
      <c r="A994" s="850"/>
      <c r="B994" s="851"/>
      <c r="C994" s="851"/>
      <c r="D994" s="851"/>
      <c r="E994" s="851"/>
      <c r="F994" s="851"/>
      <c r="G994" s="851"/>
      <c r="H994" s="851"/>
      <c r="I994" s="851"/>
      <c r="J994" s="852"/>
      <c r="K994" s="984"/>
      <c r="L994" s="984"/>
      <c r="M994" s="852"/>
      <c r="N994" s="942"/>
      <c r="O994" s="851">
        <v>2</v>
      </c>
      <c r="P994" s="851">
        <v>29</v>
      </c>
      <c r="Q994" s="865" t="s">
        <v>43</v>
      </c>
      <c r="R994" s="851" t="s">
        <v>447</v>
      </c>
      <c r="S994" s="855">
        <v>13.5</v>
      </c>
      <c r="T994" s="851"/>
      <c r="U994" s="855"/>
      <c r="V994" s="863">
        <v>13.5</v>
      </c>
      <c r="W994" s="851"/>
      <c r="X994" s="851">
        <v>3</v>
      </c>
      <c r="Y994" s="777" t="s">
        <v>449</v>
      </c>
    </row>
    <row r="995" spans="1:25" s="773" customFormat="1" ht="21.75" x14ac:dyDescent="0.2">
      <c r="A995" s="850"/>
      <c r="B995" s="851"/>
      <c r="C995" s="851"/>
      <c r="D995" s="851"/>
      <c r="E995" s="851"/>
      <c r="F995" s="851"/>
      <c r="G995" s="851"/>
      <c r="H995" s="851"/>
      <c r="I995" s="851"/>
      <c r="J995" s="852"/>
      <c r="K995" s="984"/>
      <c r="L995" s="984"/>
      <c r="M995" s="852"/>
      <c r="N995" s="942"/>
      <c r="O995" s="851">
        <v>3</v>
      </c>
      <c r="P995" s="851">
        <v>29</v>
      </c>
      <c r="Q995" s="865" t="s">
        <v>43</v>
      </c>
      <c r="R995" s="851" t="s">
        <v>447</v>
      </c>
      <c r="S995" s="855">
        <v>7.5</v>
      </c>
      <c r="T995" s="851"/>
      <c r="U995" s="855"/>
      <c r="V995" s="863">
        <v>7.5</v>
      </c>
      <c r="W995" s="851"/>
      <c r="X995" s="851">
        <v>3</v>
      </c>
      <c r="Y995" s="777" t="s">
        <v>450</v>
      </c>
    </row>
    <row r="996" spans="1:25" s="773" customFormat="1" ht="21.75" x14ac:dyDescent="0.2">
      <c r="A996" s="850"/>
      <c r="B996" s="851"/>
      <c r="C996" s="851"/>
      <c r="D996" s="851"/>
      <c r="E996" s="851"/>
      <c r="F996" s="851"/>
      <c r="G996" s="851"/>
      <c r="H996" s="851"/>
      <c r="I996" s="851"/>
      <c r="J996" s="852"/>
      <c r="K996" s="984"/>
      <c r="L996" s="984"/>
      <c r="M996" s="852"/>
      <c r="N996" s="942"/>
      <c r="O996" s="851">
        <v>4</v>
      </c>
      <c r="P996" s="851">
        <v>29</v>
      </c>
      <c r="Q996" s="865" t="s">
        <v>43</v>
      </c>
      <c r="R996" s="851" t="s">
        <v>447</v>
      </c>
      <c r="S996" s="855">
        <v>15</v>
      </c>
      <c r="T996" s="851"/>
      <c r="U996" s="855"/>
      <c r="V996" s="863">
        <v>15</v>
      </c>
      <c r="W996" s="851"/>
      <c r="X996" s="851">
        <v>3</v>
      </c>
      <c r="Y996" s="777" t="s">
        <v>451</v>
      </c>
    </row>
    <row r="997" spans="1:25" s="773" customFormat="1" ht="21.75" x14ac:dyDescent="0.2">
      <c r="A997" s="850"/>
      <c r="B997" s="851"/>
      <c r="C997" s="851"/>
      <c r="D997" s="851"/>
      <c r="E997" s="851"/>
      <c r="F997" s="851"/>
      <c r="G997" s="851"/>
      <c r="H997" s="851"/>
      <c r="I997" s="851"/>
      <c r="J997" s="852"/>
      <c r="K997" s="984"/>
      <c r="L997" s="984"/>
      <c r="M997" s="852"/>
      <c r="N997" s="942"/>
      <c r="O997" s="851">
        <v>5</v>
      </c>
      <c r="P997" s="851">
        <v>29</v>
      </c>
      <c r="Q997" s="865" t="s">
        <v>43</v>
      </c>
      <c r="R997" s="851" t="s">
        <v>447</v>
      </c>
      <c r="S997" s="855">
        <v>16.5</v>
      </c>
      <c r="T997" s="851"/>
      <c r="U997" s="855"/>
      <c r="V997" s="863">
        <v>16.5</v>
      </c>
      <c r="W997" s="851"/>
      <c r="X997" s="851">
        <v>3</v>
      </c>
      <c r="Y997" s="777" t="s">
        <v>452</v>
      </c>
    </row>
    <row r="998" spans="1:25" s="773" customFormat="1" ht="21.75" x14ac:dyDescent="0.2">
      <c r="A998" s="850"/>
      <c r="B998" s="851"/>
      <c r="C998" s="851"/>
      <c r="D998" s="851"/>
      <c r="E998" s="851"/>
      <c r="F998" s="851"/>
      <c r="G998" s="851"/>
      <c r="H998" s="851"/>
      <c r="I998" s="851"/>
      <c r="J998" s="852"/>
      <c r="K998" s="984"/>
      <c r="L998" s="984"/>
      <c r="M998" s="852"/>
      <c r="N998" s="942"/>
      <c r="O998" s="851">
        <v>6</v>
      </c>
      <c r="P998" s="851">
        <v>29</v>
      </c>
      <c r="Q998" s="865" t="s">
        <v>43</v>
      </c>
      <c r="R998" s="851" t="s">
        <v>447</v>
      </c>
      <c r="S998" s="855">
        <v>15.75</v>
      </c>
      <c r="T998" s="851"/>
      <c r="U998" s="855"/>
      <c r="V998" s="863">
        <v>15.75</v>
      </c>
      <c r="W998" s="851"/>
      <c r="X998" s="851">
        <v>3</v>
      </c>
      <c r="Y998" s="777" t="s">
        <v>453</v>
      </c>
    </row>
    <row r="999" spans="1:25" s="773" customFormat="1" ht="21.75" x14ac:dyDescent="0.2">
      <c r="A999" s="850"/>
      <c r="B999" s="851"/>
      <c r="C999" s="851"/>
      <c r="D999" s="851"/>
      <c r="E999" s="851"/>
      <c r="F999" s="851"/>
      <c r="G999" s="851"/>
      <c r="H999" s="851"/>
      <c r="I999" s="851"/>
      <c r="J999" s="852"/>
      <c r="K999" s="984"/>
      <c r="L999" s="984"/>
      <c r="M999" s="852"/>
      <c r="N999" s="942"/>
      <c r="O999" s="851">
        <v>7</v>
      </c>
      <c r="P999" s="851">
        <v>29</v>
      </c>
      <c r="Q999" s="865" t="s">
        <v>43</v>
      </c>
      <c r="R999" s="851" t="s">
        <v>447</v>
      </c>
      <c r="S999" s="855">
        <v>14</v>
      </c>
      <c r="T999" s="851"/>
      <c r="U999" s="855"/>
      <c r="V999" s="863">
        <v>14</v>
      </c>
      <c r="W999" s="851"/>
      <c r="X999" s="851">
        <v>3</v>
      </c>
      <c r="Y999" s="777" t="s">
        <v>454</v>
      </c>
    </row>
    <row r="1000" spans="1:25" s="773" customFormat="1" ht="21.75" x14ac:dyDescent="0.2">
      <c r="A1000" s="850"/>
      <c r="B1000" s="851"/>
      <c r="C1000" s="851"/>
      <c r="D1000" s="851"/>
      <c r="E1000" s="851"/>
      <c r="F1000" s="851"/>
      <c r="G1000" s="851"/>
      <c r="H1000" s="851"/>
      <c r="I1000" s="851"/>
      <c r="J1000" s="852"/>
      <c r="K1000" s="984"/>
      <c r="L1000" s="984"/>
      <c r="M1000" s="852"/>
      <c r="N1000" s="942"/>
      <c r="O1000" s="851">
        <v>8</v>
      </c>
      <c r="P1000" s="851">
        <v>29</v>
      </c>
      <c r="Q1000" s="865" t="s">
        <v>43</v>
      </c>
      <c r="R1000" s="851" t="s">
        <v>447</v>
      </c>
      <c r="S1000" s="855">
        <v>14</v>
      </c>
      <c r="T1000" s="851"/>
      <c r="U1000" s="855"/>
      <c r="V1000" s="863">
        <v>14</v>
      </c>
      <c r="W1000" s="851"/>
      <c r="X1000" s="851">
        <v>3</v>
      </c>
      <c r="Y1000" s="777" t="s">
        <v>455</v>
      </c>
    </row>
    <row r="1001" spans="1:25" s="773" customFormat="1" ht="21.75" x14ac:dyDescent="0.2">
      <c r="A1001" s="850"/>
      <c r="B1001" s="851"/>
      <c r="C1001" s="851"/>
      <c r="D1001" s="851"/>
      <c r="E1001" s="851"/>
      <c r="F1001" s="851"/>
      <c r="G1001" s="851"/>
      <c r="H1001" s="851"/>
      <c r="I1001" s="851"/>
      <c r="J1001" s="852"/>
      <c r="K1001" s="984"/>
      <c r="L1001" s="984"/>
      <c r="M1001" s="852"/>
      <c r="N1001" s="942"/>
      <c r="O1001" s="851">
        <v>9</v>
      </c>
      <c r="P1001" s="851">
        <v>29</v>
      </c>
      <c r="Q1001" s="865" t="s">
        <v>43</v>
      </c>
      <c r="R1001" s="851" t="s">
        <v>447</v>
      </c>
      <c r="S1001" s="855">
        <v>38</v>
      </c>
      <c r="T1001" s="851"/>
      <c r="U1001" s="855"/>
      <c r="V1001" s="863">
        <v>38</v>
      </c>
      <c r="W1001" s="851"/>
      <c r="X1001" s="851">
        <v>3</v>
      </c>
      <c r="Y1001" s="777" t="s">
        <v>456</v>
      </c>
    </row>
    <row r="1002" spans="1:25" s="773" customFormat="1" ht="21.75" x14ac:dyDescent="0.2">
      <c r="A1002" s="850"/>
      <c r="B1002" s="851"/>
      <c r="C1002" s="851"/>
      <c r="D1002" s="851"/>
      <c r="E1002" s="851"/>
      <c r="F1002" s="851"/>
      <c r="G1002" s="851"/>
      <c r="H1002" s="851"/>
      <c r="I1002" s="851"/>
      <c r="J1002" s="852"/>
      <c r="K1002" s="984"/>
      <c r="L1002" s="984"/>
      <c r="M1002" s="852"/>
      <c r="N1002" s="942"/>
      <c r="O1002" s="851">
        <v>10</v>
      </c>
      <c r="P1002" s="851">
        <v>29</v>
      </c>
      <c r="Q1002" s="865" t="s">
        <v>43</v>
      </c>
      <c r="R1002" s="851" t="s">
        <v>447</v>
      </c>
      <c r="S1002" s="855">
        <v>52.75</v>
      </c>
      <c r="T1002" s="851"/>
      <c r="U1002" s="855"/>
      <c r="V1002" s="863">
        <v>52.75</v>
      </c>
      <c r="W1002" s="851"/>
      <c r="X1002" s="851">
        <v>3</v>
      </c>
      <c r="Y1002" s="777" t="s">
        <v>457</v>
      </c>
    </row>
    <row r="1003" spans="1:25" s="773" customFormat="1" ht="21.75" x14ac:dyDescent="0.2">
      <c r="A1003" s="850"/>
      <c r="B1003" s="851"/>
      <c r="C1003" s="851"/>
      <c r="D1003" s="851"/>
      <c r="E1003" s="851"/>
      <c r="F1003" s="851"/>
      <c r="G1003" s="851"/>
      <c r="H1003" s="851"/>
      <c r="I1003" s="851"/>
      <c r="J1003" s="852"/>
      <c r="K1003" s="984"/>
      <c r="L1003" s="984"/>
      <c r="M1003" s="852"/>
      <c r="N1003" s="942"/>
      <c r="O1003" s="851">
        <v>11</v>
      </c>
      <c r="P1003" s="851">
        <v>29</v>
      </c>
      <c r="Q1003" s="865" t="s">
        <v>43</v>
      </c>
      <c r="R1003" s="851" t="s">
        <v>447</v>
      </c>
      <c r="S1003" s="855">
        <v>9</v>
      </c>
      <c r="T1003" s="851"/>
      <c r="U1003" s="855"/>
      <c r="V1003" s="863">
        <v>9</v>
      </c>
      <c r="W1003" s="851"/>
      <c r="X1003" s="851">
        <v>3</v>
      </c>
      <c r="Y1003" s="777" t="s">
        <v>76</v>
      </c>
    </row>
    <row r="1004" spans="1:25" s="773" customFormat="1" ht="21.75" x14ac:dyDescent="0.2">
      <c r="A1004" s="850"/>
      <c r="B1004" s="851"/>
      <c r="C1004" s="851"/>
      <c r="D1004" s="851"/>
      <c r="E1004" s="851"/>
      <c r="F1004" s="851"/>
      <c r="G1004" s="851"/>
      <c r="H1004" s="851"/>
      <c r="I1004" s="851"/>
      <c r="J1004" s="852"/>
      <c r="K1004" s="984"/>
      <c r="L1004" s="984"/>
      <c r="M1004" s="852"/>
      <c r="N1004" s="942"/>
      <c r="O1004" s="851">
        <v>12</v>
      </c>
      <c r="P1004" s="851">
        <v>29</v>
      </c>
      <c r="Q1004" s="865" t="s">
        <v>43</v>
      </c>
      <c r="R1004" s="851" t="s">
        <v>447</v>
      </c>
      <c r="S1004" s="855">
        <v>17.5</v>
      </c>
      <c r="T1004" s="851"/>
      <c r="U1004" s="855"/>
      <c r="V1004" s="863">
        <v>17.5</v>
      </c>
      <c r="W1004" s="851"/>
      <c r="X1004" s="851">
        <v>3</v>
      </c>
      <c r="Y1004" s="777" t="s">
        <v>458</v>
      </c>
    </row>
    <row r="1005" spans="1:25" s="773" customFormat="1" ht="21.75" x14ac:dyDescent="0.2">
      <c r="A1005" s="967"/>
      <c r="B1005" s="968"/>
      <c r="C1005" s="968"/>
      <c r="D1005" s="968"/>
      <c r="E1005" s="968"/>
      <c r="F1005" s="968"/>
      <c r="G1005" s="968"/>
      <c r="H1005" s="968"/>
      <c r="I1005" s="968"/>
      <c r="J1005" s="969"/>
      <c r="K1005" s="988"/>
      <c r="L1005" s="988"/>
      <c r="M1005" s="969"/>
      <c r="N1005" s="970"/>
      <c r="O1005" s="968">
        <v>13</v>
      </c>
      <c r="P1005" s="968">
        <v>29</v>
      </c>
      <c r="Q1005" s="971" t="s">
        <v>43</v>
      </c>
      <c r="R1005" s="968" t="s">
        <v>447</v>
      </c>
      <c r="S1005" s="972">
        <v>30</v>
      </c>
      <c r="T1005" s="968"/>
      <c r="U1005" s="972"/>
      <c r="V1005" s="973">
        <v>30</v>
      </c>
      <c r="W1005" s="968"/>
      <c r="X1005" s="968">
        <v>3</v>
      </c>
      <c r="Y1005" s="778" t="s">
        <v>459</v>
      </c>
    </row>
  </sheetData>
  <protectedRanges>
    <protectedRange sqref="Q681" name="ช่วง1"/>
  </protectedRanges>
  <mergeCells count="40">
    <mergeCell ref="P969:X969"/>
    <mergeCell ref="P962:X962"/>
    <mergeCell ref="P944:X944"/>
    <mergeCell ref="P928:X928"/>
    <mergeCell ref="P871:X871"/>
    <mergeCell ref="P865:X865"/>
    <mergeCell ref="D6:D8"/>
    <mergeCell ref="E6:E8"/>
    <mergeCell ref="G6:G8"/>
    <mergeCell ref="H6:H8"/>
    <mergeCell ref="I6:I8"/>
    <mergeCell ref="J6:J8"/>
    <mergeCell ref="S5:S8"/>
    <mergeCell ref="T5:W5"/>
    <mergeCell ref="X5:X8"/>
    <mergeCell ref="M6:M8"/>
    <mergeCell ref="N6:N8"/>
    <mergeCell ref="L1:N1"/>
    <mergeCell ref="A2:Y2"/>
    <mergeCell ref="A3:Y3"/>
    <mergeCell ref="T6:T8"/>
    <mergeCell ref="U6:U8"/>
    <mergeCell ref="V6:V8"/>
    <mergeCell ref="W6:W8"/>
    <mergeCell ref="G5:I5"/>
    <mergeCell ref="J5:N5"/>
    <mergeCell ref="O5:O8"/>
    <mergeCell ref="P5:P8"/>
    <mergeCell ref="Q5:Q8"/>
    <mergeCell ref="R5:R8"/>
    <mergeCell ref="K6:K8"/>
    <mergeCell ref="L6:L8"/>
    <mergeCell ref="A4:N4"/>
    <mergeCell ref="O4:Y4"/>
    <mergeCell ref="A5:A8"/>
    <mergeCell ref="B5:B8"/>
    <mergeCell ref="C5:C8"/>
    <mergeCell ref="D5:E5"/>
    <mergeCell ref="F5:F8"/>
    <mergeCell ref="Y5:Y8"/>
  </mergeCells>
  <dataValidations count="2">
    <dataValidation type="list" allowBlank="1" showInputMessage="1" showErrorMessage="1" sqref="F887:F921 B887:B921 B929:B943 F929:F943 B945:B961 F945:F961 B963:B968 F963:F968 F970:F992 B970:B992 B993:B1005 F993:F1005" xr:uid="{604F1F77-AB41-46AC-88F5-A0D12602C52E}">
      <formula1>#REF!</formula1>
    </dataValidation>
    <dataValidation type="list" allowBlank="1" showInputMessage="1" showErrorMessage="1" sqref="B962 B969 B944 B922:B928 B865:B886 F944 F969 F962 F922:F928 F865:F886" xr:uid="{F21B7CDA-436B-4B15-BDC9-FF39DA365A04}">
      <formula1>#REF!</formula1>
    </dataValidation>
  </dataValidations>
  <pageMargins left="0.35433070866141736" right="0.15748031496062992" top="0.15748031496062992" bottom="0.15748031496062992" header="0.19685039370078741" footer="0.1574803149606299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มีชื่อ</vt:lpstr>
      <vt:lpstr>ประกาศ</vt:lpstr>
      <vt:lpstr>มีชื่อ!Print_Titles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4187</dc:creator>
  <cp:lastModifiedBy>4187</cp:lastModifiedBy>
  <cp:lastPrinted>2022-05-31T08:45:14Z</cp:lastPrinted>
  <dcterms:created xsi:type="dcterms:W3CDTF">2022-05-23T02:00:29Z</dcterms:created>
  <dcterms:modified xsi:type="dcterms:W3CDTF">2022-06-02T01:59:52Z</dcterms:modified>
</cp:coreProperties>
</file>